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45 - Sedlec-Retenční nádrž" sheetId="2" r:id="rId2"/>
    <sheet name="Seznam figur" sheetId="3" r:id="rId3"/>
    <sheet name="Pokyny pro vyplnění" sheetId="4" r:id="rId4"/>
  </sheets>
  <definedNames>
    <definedName name="_xlnm.Print_Area" localSheetId="0">'Rekapitulace stavby'!$D$4:$AO$36,'Rekapitulace stavby'!$C$42:$AQ$56</definedName>
    <definedName name="_xlnm._FilterDatabase" localSheetId="1" hidden="1">'245 - Sedlec-Retenční nádrž'!$C$80:$K$335</definedName>
    <definedName name="_xlnm.Print_Area" localSheetId="1">'245 - Sedlec-Retenční nádrž'!$C$4:$J$37,'245 - Sedlec-Retenční nádrž'!$C$43:$J$64,'245 - Sedlec-Retenční nádrž'!$C$70:$K$335</definedName>
    <definedName name="_xlnm.Print_Area" localSheetId="2">'Seznam figur'!$C$4:$G$16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'245 - Sedlec-Retenční nádrž'!$80:$80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<sst xmlns="http://schemas.openxmlformats.org/spreadsheetml/2006/main" count="2833" uniqueCount="708">
  <si>
    <t>Export Komplet</t>
  </si>
  <si>
    <t>VZ</t>
  </si>
  <si>
    <t>2.0</t>
  </si>
  <si>
    <t>ZAMOK</t>
  </si>
  <si>
    <t>False</t>
  </si>
  <si>
    <t>{0f012bcb-69c3-4dcd-9a72-0b98b474ac0c}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</si>
  <si>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</si>
  <si>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</si>
  <si>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</si>
  <si>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</si>
  <si>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</si>
  <si>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</si>
  <si>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</si>
  <si>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</si>
  <si>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</si>
  <si>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</si>
  <si>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</si>
  <si>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Sedlec-Retenční nádrž</t>
  </si>
  <si>
    <t>0,1</t>
  </si>
  <si>
    <t>KSO:</t>
  </si>
  <si>
    <t/>
  </si>
  <si>
    <t>CC-CZ:</t>
  </si>
  <si>
    <t>1</t>
  </si>
  <si>
    <t>Místo:</t>
  </si>
  <si>
    <t>Sedlec u Líbeznic</t>
  </si>
  <si>
    <t>Datum:</t>
  </si>
  <si>
    <t>22. 11. 2016</t>
  </si>
  <si>
    <t>10</t>
  </si>
  <si>
    <t>100</t>
  </si>
  <si>
    <t>Zadavatel:</t>
  </si>
  <si>
    <t>IČ:</t>
  </si>
  <si>
    <t>Obec Sedlec</t>
  </si>
  <si>
    <t>DIČ:</t>
  </si>
  <si>
    <t>Uchazeč:</t>
  </si>
  <si>
    <t>Vyplň údaj</t>
  </si>
  <si>
    <t>Projektant:</t>
  </si>
  <si>
    <t>SUDOP Project Plzeň a.s.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</si>
  <si>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</si>
  <si>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</si>
  <si>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</si>
  <si>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</si>
  <si>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</si>
  <si>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</si>
  <si>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</si>
  <si>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</si>
  <si>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</si>
  <si>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</si>
  <si>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</si>
  <si>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</si>
  <si>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</si>
  <si>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</si>
  <si>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</si>
  <si>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</si>
  <si>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</si>
  <si>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</si>
  <si>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</si>
  <si>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</si>
  <si>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</si>
  <si>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</si>
  <si>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</si>
  <si>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</si>
  <si>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</si>
  <si>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</si>
  <si>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</si>
  <si>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</si>
  <si>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</si>
  <si>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</si>
  <si>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</si>
  <si>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</si>
  <si>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</si>
  <si>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</si>
  <si>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</si>
  <si>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</si>
  <si>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</si>
  <si>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</si>
  <si>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</si>
  <si>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</si>
  <si>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</si>
  <si>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</si>
  <si>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</si>
  <si>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</si>
  <si>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A</t>
  </si>
  <si>
    <t>zemina</t>
  </si>
  <si>
    <t>295,71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</si>
  <si>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</si>
  <si>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</si>
  <si>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</si>
  <si>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</si>
  <si>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</si>
  <si>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</si>
  <si>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</si>
  <si>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</si>
  <si>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</si>
  <si>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</si>
  <si>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</si>
  <si>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</si>
  <si>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</si>
  <si>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</si>
  <si>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</si>
  <si>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</si>
  <si>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</si>
  <si>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</si>
  <si>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</si>
  <si>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</si>
  <si>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</si>
  <si>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</si>
  <si>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</si>
  <si>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</si>
  <si>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</si>
  <si>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</si>
  <si>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</si>
  <si>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</si>
  <si>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</si>
  <si>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</si>
  <si>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</si>
  <si>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</si>
  <si>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</si>
  <si>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</si>
  <si>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</si>
  <si>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CS ÚRS 2021 02</t>
  </si>
  <si>
    <t>4</t>
  </si>
  <si>
    <t>387818083</t>
  </si>
  <si>
    <t>PP</t>
  </si>
  <si>
    <t>Odstranění křovin a stromů s odstraněním kořenů strojně průměru kmene do 100 mm v rovině nebo ve svahu sklonu terénu do 1:5, při celkové ploše do 100 m2</t>
  </si>
  <si>
    <t>Online PSC</t>
  </si>
  <si>
    <t>https://podminky.urs.cz/item/CS_URS_2021_02/111251101</t>
  </si>
  <si>
    <t>111209111</t>
  </si>
  <si>
    <t>Spálení proutí a klestu</t>
  </si>
  <si>
    <t>-1447457163</t>
  </si>
  <si>
    <t>Spálení proutí, klestu z prořezávek a odstraněných křovin pro jakoukoliv dřevinu</t>
  </si>
  <si>
    <t>https://podminky.urs.cz/item/CS_URS_2021_02/111209111</t>
  </si>
  <si>
    <t>3</t>
  </si>
  <si>
    <t>113107313</t>
  </si>
  <si>
    <t>Odstranění podkladu z kameniva těženého tl přes 200 do 300 mm strojně pl do 50 m2</t>
  </si>
  <si>
    <t>-1583749318</t>
  </si>
  <si>
    <t>Odstranění podkladů nebo krytů strojně plochy jednotlivě do 50 m2 s přemístěním hmot na skládku na vzdálenost do 3 m nebo s naložením na dopravní prostředek z kameniva těženého, o tl. vrstvy přes 200 do 300 mm</t>
  </si>
  <si>
    <t>https://podminky.urs.cz/item/CS_URS_2021_02/113107313</t>
  </si>
  <si>
    <t>VV</t>
  </si>
  <si>
    <t>4*2</t>
  </si>
  <si>
    <t>"komunikace kolem opravované šachty"</t>
  </si>
  <si>
    <t>113107342</t>
  </si>
  <si>
    <t>Odstranění podkladu živičného tl přes 50 do 100 mm strojně pl do 50 m2</t>
  </si>
  <si>
    <t>-1017669170</t>
  </si>
  <si>
    <t>Odstranění podkladů nebo krytů strojně plochy jednotlivě do 50 m2 s přemístěním hmot na skládku na vzdálenost do 3 m nebo s naložením na dopravní prostředek živičných, o tl. vrstvy přes 50 do 100 mm</t>
  </si>
  <si>
    <t>https://podminky.urs.cz/item/CS_URS_2021_02/113107342</t>
  </si>
  <si>
    <t>5</t>
  </si>
  <si>
    <t>115101201</t>
  </si>
  <si>
    <t>Čerpání vody na dopravní výšku do 10 m průměrný přítok do 500 l/min</t>
  </si>
  <si>
    <t>hod</t>
  </si>
  <si>
    <t>1363498843</t>
  </si>
  <si>
    <t>Čerpání vody na dopravní výšku do 10 m s uvažovaným průměrným přítokem do 500 l/min</t>
  </si>
  <si>
    <t>https://podminky.urs.cz/item/CS_URS_2021_02/115101201</t>
  </si>
  <si>
    <t>6</t>
  </si>
  <si>
    <t>115101301</t>
  </si>
  <si>
    <t>Pohotovost čerpací soupravy pro dopravní výšku do 10 m přítok do 500 l/min</t>
  </si>
  <si>
    <t>den</t>
  </si>
  <si>
    <t>1392144176</t>
  </si>
  <si>
    <t>Pohotovost záložní čerpací soupravy pro dopravní výšku do 10 m s uvažovaným průměrným přítokem do 500 l/min</t>
  </si>
  <si>
    <t>https://podminky.urs.cz/item/CS_URS_2021_02/115101301</t>
  </si>
  <si>
    <t>7</t>
  </si>
  <si>
    <t>119001421</t>
  </si>
  <si>
    <t>Dočasné zajištění kabelů a kabelových tratí ze 3 volně ložených kabelů</t>
  </si>
  <si>
    <t>m</t>
  </si>
  <si>
    <t>-1684334443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</si>
  <si>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</si>
  <si>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https://podminky.urs.cz/item/CS_URS_2021_02/119001421</t>
  </si>
  <si>
    <t>8</t>
  </si>
  <si>
    <t>122251104</t>
  </si>
  <si>
    <t>Odkopávky a prokopávky nezapažené v hornině třídy těžitelnosti I skupiny 3 objem do 500 m3 strojně</t>
  </si>
  <si>
    <t>m3</t>
  </si>
  <si>
    <t>-330627581</t>
  </si>
  <si>
    <t>Odkopávky a prokopávky nezapažené strojně v hornině třídy těžitelnosti I skupiny 3 přes 100 do 500 m3</t>
  </si>
  <si>
    <t>https://podminky.urs.cz/item/CS_URS_2021_02/122251104</t>
  </si>
  <si>
    <t>8,5*3 "P1-1"</t>
  </si>
  <si>
    <t>10*5 "P2-2"</t>
  </si>
  <si>
    <t>7*5 "P3-3"</t>
  </si>
  <si>
    <t>8,5*5 "P4-4"</t>
  </si>
  <si>
    <t>7*5 "P5-5"</t>
  </si>
  <si>
    <t>12,5*7 "P6-6"</t>
  </si>
  <si>
    <t>Součet</t>
  </si>
  <si>
    <t>275,5*0,7</t>
  </si>
  <si>
    <t>"70% množství vytěžené zeminy"</t>
  </si>
  <si>
    <t>"množství stanovené vytěžené zeminy bylo provedeno z příčných řezů"</t>
  </si>
  <si>
    <t>9</t>
  </si>
  <si>
    <t>127253105</t>
  </si>
  <si>
    <t>Vykopávky pod vodou dozerem v hornině třídy těžitelnosti I skupiny 1 až 3 s přemístěním výkopku do 50 m</t>
  </si>
  <si>
    <t>1309703100</t>
  </si>
  <si>
    <t>Vykopávky pod vodou dozerem s vodorovným přemístěním výkopku a jeho složením v hloubce do 6 m pod projektem stanovenou pracovní hladinou vody v hornině třídy těžitelnosti I skupiny 1 až 3, na vzdálenost do 50 m</t>
  </si>
  <si>
    <t>https://podminky.urs.cz/item/CS_URS_2021_02/127253105</t>
  </si>
  <si>
    <t>275,5*0,3</t>
  </si>
  <si>
    <t>"30% množství vytěžené zeminy"</t>
  </si>
  <si>
    <t>130001101</t>
  </si>
  <si>
    <t>Příplatek za ztížení vykopávky v blízkosti podzemního vedení</t>
  </si>
  <si>
    <t>1948743533</t>
  </si>
  <si>
    <t>Příplatek k cenám hloubených vykopávek za ztížení vykopávky v blízkosti podzemního vedení nebo výbušnin pro jakoukoliv třídu horniny</t>
  </si>
  <si>
    <t>https://podminky.urs.cz/item/CS_URS_2021_02/130001101</t>
  </si>
  <si>
    <t>11</t>
  </si>
  <si>
    <t>131251100</t>
  </si>
  <si>
    <t>Hloubení jam nezapažených v hornině třídy těžitelnosti I skupiny 3 objem do 20 m3 strojně</t>
  </si>
  <si>
    <t>-2011331505</t>
  </si>
  <si>
    <t>Hloubení nezapažených jam a zářezů strojně s urovnáním dna do předepsaného profilu a spádu v hornině třídy těžitelnosti I skupiny 3 do 20 m3</t>
  </si>
  <si>
    <t>https://podminky.urs.cz/item/CS_URS_2021_02/131251100</t>
  </si>
  <si>
    <t>1,2*1,2*0,5</t>
  </si>
  <si>
    <t>"jáma pro požerák"</t>
  </si>
  <si>
    <t>12</t>
  </si>
  <si>
    <t>132251253</t>
  </si>
  <si>
    <t>Hloubení rýh nezapažených š do 2000 mm v hornině třídy těžitelnosti I skupiny 3 objem do 100 m3 strojně</t>
  </si>
  <si>
    <t>-1139950751</t>
  </si>
  <si>
    <t>Hloubení nezapažených rýh šířky přes 800 do 2 000 mm strojně s urovnáním dna do předepsaného profilu a spádu v hornině třídy těžitelnosti I skupiny 3 přes 50 do 100 m3</t>
  </si>
  <si>
    <t>https://podminky.urs.cz/item/CS_URS_2021_02/132251253</t>
  </si>
  <si>
    <t>20*1*1,7 "přítok z dešťové kanalizace"</t>
  </si>
  <si>
    <t>11,5*1*2,5 "odtok z požeráku"</t>
  </si>
  <si>
    <t>13</t>
  </si>
  <si>
    <t>151101101</t>
  </si>
  <si>
    <t>Zřízení příložného pažení a rozepření stěn rýh hl do 2 m</t>
  </si>
  <si>
    <t>465104273</t>
  </si>
  <si>
    <t>Zřízení pažení a rozepření stěn rýh pro podzemní vedení příložné pro jakoukoliv mezerovitost, hloubky do 2 m</t>
  </si>
  <si>
    <t>https://podminky.urs.cz/item/CS_URS_2021_02/151101101</t>
  </si>
  <si>
    <t>20*1,7*2</t>
  </si>
  <si>
    <t>"pažení pro přítok z dešťové kanalizace"</t>
  </si>
  <si>
    <t>14</t>
  </si>
  <si>
    <t>151101102</t>
  </si>
  <si>
    <t>Zřízení příložného pažení a rozepření stěn rýh hl přes 2 do 4 m</t>
  </si>
  <si>
    <t>1438443489</t>
  </si>
  <si>
    <t>Zřízení pažení a rozepření stěn rýh pro podzemní vedení příložné pro jakoukoliv mezerovitost, hloubky přes 2 do 4 m</t>
  </si>
  <si>
    <t>https://podminky.urs.cz/item/CS_URS_2021_02/151101102</t>
  </si>
  <si>
    <t>11,5*2,5*2</t>
  </si>
  <si>
    <t>"pažení pro odtok z požeráku"</t>
  </si>
  <si>
    <t>151101111</t>
  </si>
  <si>
    <t>Odstranění příložného pažení a rozepření stěn rýh hl do 2 m</t>
  </si>
  <si>
    <t>1332288689</t>
  </si>
  <si>
    <t>Odstranění pažení a rozepření stěn rýh pro podzemní vedení s uložením materiálu na vzdálenost do 3 m od kraje výkopu příložné, hloubky do 2 m</t>
  </si>
  <si>
    <t>https://podminky.urs.cz/item/CS_URS_2021_02/151101111</t>
  </si>
  <si>
    <t>16</t>
  </si>
  <si>
    <t>151101112</t>
  </si>
  <si>
    <t>Odstranění příložného pažení a rozepření stěn rýh hl přes 2 do 4 m</t>
  </si>
  <si>
    <t>-112815206</t>
  </si>
  <si>
    <t>Odstranění pažení a rozepření stěn rýh pro podzemní vedení s uložením materiálu na vzdálenost do 3 m od kraje výkopu příložné, hloubky přes 2 do 4 m</t>
  </si>
  <si>
    <t>https://podminky.urs.cz/item/CS_URS_2021_02/151101112</t>
  </si>
  <si>
    <t>17</t>
  </si>
  <si>
    <t>162251101</t>
  </si>
  <si>
    <t>Vodorovné přemístění do 20 m výkopku/sypaniny z horniny třídy těžitelnosti I skupiny 1 až 3</t>
  </si>
  <si>
    <t>-109065533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</si>
  <si>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</si>
  <si>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https://podminky.urs.cz/item/CS_URS_2021_02/162251101</t>
  </si>
  <si>
    <t>(192,85+82,65)*0,5</t>
  </si>
  <si>
    <t>"50% z celkového výkopku"</t>
  </si>
  <si>
    <t>18</t>
  </si>
  <si>
    <t>162251102</t>
  </si>
  <si>
    <t>Vodorovné přemístění přes 20 do 50 m výkopku/sypaniny z horniny třídy těžitelnosti I skupiny 1 až 3</t>
  </si>
  <si>
    <t>1219619628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</si>
  <si>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</si>
  <si>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https://podminky.urs.cz/item/CS_URS_2021_02/162251102</t>
  </si>
  <si>
    <t>(192,85+82,65)*0,3</t>
  </si>
  <si>
    <t>"30% z celkového výkopku"</t>
  </si>
  <si>
    <t>19</t>
  </si>
  <si>
    <t>162751117</t>
  </si>
  <si>
    <t>Vodorovné přemístění přes 9 000 do 10000 m výkopku/sypaniny z horniny třídy těžitelnosti I skupiny 1 až 3</t>
  </si>
  <si>
    <t>-1785019595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</si>
  <si>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</si>
  <si>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https://podminky.urs.cz/item/CS_URS_2021_02/162751117</t>
  </si>
  <si>
    <t>192,85+82,65+62,75 "celkem výkopy"</t>
  </si>
  <si>
    <t>-42,54 "odpočet zpětného zásypu"</t>
  </si>
  <si>
    <t>20</t>
  </si>
  <si>
    <t>162751119</t>
  </si>
  <si>
    <t>Příplatek k vodorovnému přemístění výkopku/sypaniny z horniny třídy těžitelnosti I skupiny 1 až 3 ZKD 1000 m přes 10000 m</t>
  </si>
  <si>
    <t>-1692250015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</si>
  <si>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</si>
  <si>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https://podminky.urs.cz/item/CS_URS_2021_02/162751119</t>
  </si>
  <si>
    <t>P</t>
  </si>
  <si>
    <t>Poznámka k položce:
odvoz celkem do 14km - předpoklad, dle SO 311.2</t>
  </si>
  <si>
    <t>A*4</t>
  </si>
  <si>
    <t>171201231</t>
  </si>
  <si>
    <t>Poplatek za uložení zeminy a kamení na recyklační skládce (skládkovné) kód odpadu 17 05 04</t>
  </si>
  <si>
    <t>t</t>
  </si>
  <si>
    <t>-1240831987</t>
  </si>
  <si>
    <t>Poplatek za uložení stavebního odpadu na recyklační skládce (skládkovné) zeminy a kamení zatříděného do Katalogu odpadů pod kódem 17 05 04</t>
  </si>
  <si>
    <t>https://podminky.urs.cz/item/CS_URS_2021_02/171201231</t>
  </si>
  <si>
    <t>591,42*1,8 'Přepočtené koeficientem množství</t>
  </si>
  <si>
    <t>22</t>
  </si>
  <si>
    <t>174101101</t>
  </si>
  <si>
    <t>Zásyp jam, šachet rýh nebo kolem objektů sypaninou se zhutněním</t>
  </si>
  <si>
    <t>1090309794</t>
  </si>
  <si>
    <t>Zásyp sypaninou z jakékoliv horniny strojně s uložením výkopku ve vrstvách se zhutněním jam, šachet, rýh nebo kolem objektů v těchto vykopávkách</t>
  </si>
  <si>
    <t>https://podminky.urs.cz/item/CS_URS_2021_02/174101101</t>
  </si>
  <si>
    <t>62,75-(16,115+4,095)</t>
  </si>
  <si>
    <t>"celkový výkopek-(obsyp+lože potrubí)"</t>
  </si>
  <si>
    <t>23</t>
  </si>
  <si>
    <t>175111101</t>
  </si>
  <si>
    <t>Obsypání potrubí ručně sypaninou bez prohození, uloženou do 3 m</t>
  </si>
  <si>
    <t>356335385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</si>
  <si>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</si>
  <si>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https://podminky.urs.cz/item/CS_URS_2021_02/175111101</t>
  </si>
  <si>
    <t>20*(1*(0,55-0,049)) "přítok z dešťové kanalizace"</t>
  </si>
  <si>
    <t>11,5*(1*(0,6-0,07)) "odtok z požeráku"</t>
  </si>
  <si>
    <t>24</t>
  </si>
  <si>
    <t>M</t>
  </si>
  <si>
    <t>58337302</t>
  </si>
  <si>
    <t>štěrkopísek frakce 0/16</t>
  </si>
  <si>
    <t>-1921060163</t>
  </si>
  <si>
    <t>16,115*1,8</t>
  </si>
  <si>
    <t>29,007*2 "Přepočtené koeficientem množství</t>
  </si>
  <si>
    <t>25</t>
  </si>
  <si>
    <t>181351103</t>
  </si>
  <si>
    <t>Rozprostření ornice tl vrstvy do 200 mm pl přes 100 do 500 m2 v rovině nebo ve svahu do 1:5 strojně</t>
  </si>
  <si>
    <t>-855135762</t>
  </si>
  <si>
    <t>Rozprostření a urovnání ornice v rovině nebo ve svahu sklonu do 1:5 strojně při souvislé ploše přes 100 do 500 m2, tl. vrstvy do 200 mm</t>
  </si>
  <si>
    <t>https://podminky.urs.cz/item/CS_URS_2021_02/181351103</t>
  </si>
  <si>
    <t>1400+820</t>
  </si>
  <si>
    <t>"cena včetně dovozu zeminy schopné zatravnění - z výzisku stavby"</t>
  </si>
  <si>
    <t>26</t>
  </si>
  <si>
    <t>181411121</t>
  </si>
  <si>
    <t>Založení lučního trávníku výsevem pl do 1000 m2 v rovině a ve svahu do 1:5</t>
  </si>
  <si>
    <t>-1051947110</t>
  </si>
  <si>
    <t>Založení trávníku na půdě předem připravené plochy do 1000 m2 výsevem včetně utažení lučního v rovině nebo na svahu do 1:5</t>
  </si>
  <si>
    <t>https://podminky.urs.cz/item/CS_URS_2021_02/181411121</t>
  </si>
  <si>
    <t>27</t>
  </si>
  <si>
    <t>00572472</t>
  </si>
  <si>
    <t>osivo směs travní krajinná-rovinná</t>
  </si>
  <si>
    <t>kg</t>
  </si>
  <si>
    <t>289841786</t>
  </si>
  <si>
    <t>1400*0,015 "Přepočtené koeficientem množství</t>
  </si>
  <si>
    <t>28</t>
  </si>
  <si>
    <t>181411122</t>
  </si>
  <si>
    <t>Založení lučního trávníku výsevem pl do 1000 m2 ve svahu přes 1:5 do 1:2</t>
  </si>
  <si>
    <t>-1691000415</t>
  </si>
  <si>
    <t>Založení trávníku na půdě předem připravené plochy do 1000 m2 výsevem včetně utažení lučního na svahu přes 1:5 do 1:2</t>
  </si>
  <si>
    <t>https://podminky.urs.cz/item/CS_URS_2021_02/181411122</t>
  </si>
  <si>
    <t>29</t>
  </si>
  <si>
    <t>00572474</t>
  </si>
  <si>
    <t>osivo směs travní krajinná-svahová</t>
  </si>
  <si>
    <t>1499197014</t>
  </si>
  <si>
    <t>820*0,015 "Přepočtené koeficientem množství</t>
  </si>
  <si>
    <t>30</t>
  </si>
  <si>
    <t>181951111</t>
  </si>
  <si>
    <t>Úprava pláně v hornině třídy těžitelnosti I skupiny 1 až 3 bez zhutnění strojně</t>
  </si>
  <si>
    <t>-1293132800</t>
  </si>
  <si>
    <t>Úprava pláně vyrovnáním výškových rozdílů strojně v hornině třídy těžitelnosti I, skupiny 1 až 3 bez zhutnění</t>
  </si>
  <si>
    <t>https://podminky.urs.cz/item/CS_URS_2021_02/181951111</t>
  </si>
  <si>
    <t>31</t>
  </si>
  <si>
    <t>182201101</t>
  </si>
  <si>
    <t>Svahování násypů strojně</t>
  </si>
  <si>
    <t>1753697154</t>
  </si>
  <si>
    <t>Svahování trvalých svahů do projektovaných profilů strojně s potřebným přemístěním výkopku při svahování násypů v jakékoliv hornině</t>
  </si>
  <si>
    <t>https://podminky.urs.cz/item/CS_URS_2021_02/182201101</t>
  </si>
  <si>
    <t>Svislé a kompletní konstrukce</t>
  </si>
  <si>
    <t>32</t>
  </si>
  <si>
    <t>321321116</t>
  </si>
  <si>
    <t>Konstrukce vodních staveb ze ŽB mrazuvzdorného tř. C 30/37</t>
  </si>
  <si>
    <t>-576761438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</si>
  <si>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</si>
  <si>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https://podminky.urs.cz/item/CS_URS_2021_02/321321116</t>
  </si>
  <si>
    <t>0,8*0,8*0,6</t>
  </si>
  <si>
    <t>"základ požeráku"</t>
  </si>
  <si>
    <t>33</t>
  </si>
  <si>
    <t>321351010</t>
  </si>
  <si>
    <t>Bednění konstrukcí vodních staveb rovinné - zřízení</t>
  </si>
  <si>
    <t>-1809359892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</si>
  <si>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</si>
  <si>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https://podminky.urs.cz/item/CS_URS_2021_02/321351010</t>
  </si>
  <si>
    <t>34</t>
  </si>
  <si>
    <t>321352010</t>
  </si>
  <si>
    <t>Bednění konstrukcí vodních staveb rovinné - odstranění</t>
  </si>
  <si>
    <t>1919794427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</si>
  <si>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</si>
  <si>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https://podminky.urs.cz/item/CS_URS_2021_02/321352010</t>
  </si>
  <si>
    <t>35</t>
  </si>
  <si>
    <t>388129220</t>
  </si>
  <si>
    <t>Montáž ŽB dílců prefabrikovaných kanálů pro rozvody tvaru U hmotnosti přes 1 do 2,5 t</t>
  </si>
  <si>
    <t>kus</t>
  </si>
  <si>
    <t>1362803992</t>
  </si>
  <si>
    <t>Montáž dílců prefabrikovaných kanálů ze železobetonu pro rozvody se zalitím spár šířky do 30 mm tvaru U, hmotnosti přes 1 do 2,5 t</t>
  </si>
  <si>
    <t>https://podminky.urs.cz/item/CS_URS_2021_02/388129220</t>
  </si>
  <si>
    <t>36</t>
  </si>
  <si>
    <t>388129220R</t>
  </si>
  <si>
    <t>Prefabrikovaný požerák s dvojitou dlužovou stěnou 650x620x2600</t>
  </si>
  <si>
    <t>783172546</t>
  </si>
  <si>
    <t>"včetně žárově zinkovaného poklopu , úprava pro napojení bet. potrubí DN 300 ve sklonu"</t>
  </si>
  <si>
    <t>37</t>
  </si>
  <si>
    <t>358315114</t>
  </si>
  <si>
    <t>Bourání stoky kompletní nebo vybourání otvorů z prostého betonu plochy do 4 m2</t>
  </si>
  <si>
    <t>-861743858</t>
  </si>
  <si>
    <t>Bourání stoky kompletní nebo vybourání otvorů průřezové plochy do 4 m2 ve stokách ze zdiva z prostého betonu</t>
  </si>
  <si>
    <t>https://podminky.urs.cz/item/CS_URS_2021_02/358315114</t>
  </si>
  <si>
    <t>2,5</t>
  </si>
  <si>
    <t>"vybourání otvoru ve stávající šachtě pro napojení přítoku"</t>
  </si>
  <si>
    <t>38</t>
  </si>
  <si>
    <t>899623151</t>
  </si>
  <si>
    <t>Obetonování potrubí nebo zdiva stok betonem prostým tř. C 16/20 otevřený výkop</t>
  </si>
  <si>
    <t>-1252131087</t>
  </si>
  <si>
    <t>Obetonování potrubí nebo zdiva stok betonem prostým v otevřeném výkopu, beton tř. C 16/20</t>
  </si>
  <si>
    <t>https://podminky.urs.cz/item/CS_URS_2021_02/899623151</t>
  </si>
  <si>
    <t>2,5+0,5</t>
  </si>
  <si>
    <t>"vyspravení šachty (stěny+dna) a obetonování části potrubí"</t>
  </si>
  <si>
    <t>Vodorovné konstrukce</t>
  </si>
  <si>
    <t>39</t>
  </si>
  <si>
    <t>451573111</t>
  </si>
  <si>
    <t>Lože pod potrubí otevřený výkop ze štěrkopísku</t>
  </si>
  <si>
    <t>1958637967</t>
  </si>
  <si>
    <t>Lože pod potrubí, stoky a drobné objekty v otevřeném výkopu z písku a štěrkopísku do 63 mm</t>
  </si>
  <si>
    <t>https://podminky.urs.cz/item/CS_URS_2021_02/451573111</t>
  </si>
  <si>
    <t>20*1*0,13 "přítok z dešťové kanalizace"</t>
  </si>
  <si>
    <t>11,5*1*0,13 "odtok z požeráku"</t>
  </si>
  <si>
    <t>40</t>
  </si>
  <si>
    <t>463212111</t>
  </si>
  <si>
    <t>Rovnanina z lomového kamene upraveného s vyklínováním spár úlomky kamene</t>
  </si>
  <si>
    <t>-548739651</t>
  </si>
  <si>
    <t>Rovnanina z lomového kamene upraveného, tříděného jakékoliv tloušťky rovnaniny s vyklínováním spár a dutin úlomky kamene</t>
  </si>
  <si>
    <t>https://podminky.urs.cz/item/CS_URS_2021_02/463212111</t>
  </si>
  <si>
    <t>"rovnanina kolem požeráku a kolem výustního objektu"</t>
  </si>
  <si>
    <t>41</t>
  </si>
  <si>
    <t>451571111</t>
  </si>
  <si>
    <t>Lože pod dlažby ze štěrkopísku vrstva tl do 100 mm</t>
  </si>
  <si>
    <t>1871002512</t>
  </si>
  <si>
    <t>Lože pod dlažby ze štěrkopísků, tl. vrstvy do 100 mm</t>
  </si>
  <si>
    <t>https://podminky.urs.cz/item/CS_URS_2021_02/451571111</t>
  </si>
  <si>
    <t>"lože pod rovnaninu"</t>
  </si>
  <si>
    <t>Komunikace pozemní</t>
  </si>
  <si>
    <t>42</t>
  </si>
  <si>
    <t>564861111</t>
  </si>
  <si>
    <t>Podklad ze štěrkodrtě ŠD tl 200 mm</t>
  </si>
  <si>
    <t>900872770</t>
  </si>
  <si>
    <t>Podklad ze štěrkodrti ŠD s rozprostřením a zhutněním, po zhutnění tl. 200 mm</t>
  </si>
  <si>
    <t>https://podminky.urs.cz/item/CS_URS_2021_02/564861111</t>
  </si>
  <si>
    <t>43</t>
  </si>
  <si>
    <t>565155111</t>
  </si>
  <si>
    <t>Asfaltový beton vrstva podkladní ACP 16 (obalované kamenivo OKS) tl 70 mm š do 3 m</t>
  </si>
  <si>
    <t>626886836</t>
  </si>
  <si>
    <t>Asfaltový beton vrstva podkladní ACP 16 (obalované kamenivo střednězrnné - OKS) s rozprostřením a zhutněním v pruhu šířky přes 1,5 do 3 m, po zhutnění tl. 70 mm</t>
  </si>
  <si>
    <t>https://podminky.urs.cz/item/CS_URS_2021_02/565155111</t>
  </si>
  <si>
    <t>44</t>
  </si>
  <si>
    <t>567122112</t>
  </si>
  <si>
    <t>Podklad ze směsi stmelené cementem SC C 8/10 (KSC I) tl 130 mm</t>
  </si>
  <si>
    <t>-667617368</t>
  </si>
  <si>
    <t>Podklad ze směsi stmelené cementem SC bez dilatačních spár, s rozprostřením a zhutněním SC C 8/10 (KSC I), po zhutnění tl. 130 mm</t>
  </si>
  <si>
    <t>https://podminky.urs.cz/item/CS_URS_2021_02/567122112</t>
  </si>
  <si>
    <t>45</t>
  </si>
  <si>
    <t>573211111</t>
  </si>
  <si>
    <t>Postřik živičný spojovací z asfaltu v množství 0,60 kg/m2</t>
  </si>
  <si>
    <t>-1334296019</t>
  </si>
  <si>
    <t>Postřik spojovací PS bez posypu kamenivem z asfaltu silničního, v množství 0,60 kg/m2</t>
  </si>
  <si>
    <t>https://podminky.urs.cz/item/CS_URS_2021_02/573211111</t>
  </si>
  <si>
    <t>46</t>
  </si>
  <si>
    <t>577134211</t>
  </si>
  <si>
    <t>Asfaltový beton vrstva obrusná ACO 11 (ABS) tř. II tl 40 mm š do 3 m z nemodifikovaného asfaltu</t>
  </si>
  <si>
    <t>-2033367489</t>
  </si>
  <si>
    <t>Asfaltový beton vrstva obrusná ACO 11 (ABS) s rozprostřením a se zhutněním z nemodifikovaného asfaltu v pruhu šířky do 3 m tř. II, po zhutnění tl. 40 mm</t>
  </si>
  <si>
    <t>https://podminky.urs.cz/item/CS_URS_2021_02/577134211</t>
  </si>
  <si>
    <t>Trubní vedení</t>
  </si>
  <si>
    <t>47</t>
  </si>
  <si>
    <t>812392121</t>
  </si>
  <si>
    <t>Montáž potrubí z trub TBH s integrovaným pryžovým těsněním otevřený výkop sklon do 20 % DN 400</t>
  </si>
  <si>
    <t>-1471075161</t>
  </si>
  <si>
    <t>Montáž potrubí z trub betonových hrdlových v otevřeném výkopu ve sklonu do 20 % s integrovaným pryžovým těsněním DN 400</t>
  </si>
  <si>
    <t>https://podminky.urs.cz/item/CS_URS_2021_02/812392121</t>
  </si>
  <si>
    <t>Poznámka k položce:
potrubí DN 300mm (do 400mm).</t>
  </si>
  <si>
    <t>48</t>
  </si>
  <si>
    <t>59222020</t>
  </si>
  <si>
    <t>trouba ŽB hrdlová DN 300</t>
  </si>
  <si>
    <t>-1076454432</t>
  </si>
  <si>
    <t>3*2,5+4*1</t>
  </si>
  <si>
    <t>49</t>
  </si>
  <si>
    <t>871365221</t>
  </si>
  <si>
    <t>Kanalizační potrubí z tvrdého PVC jednovrstvé tuhost třídy SN8 DN 250</t>
  </si>
  <si>
    <t>-1802404612</t>
  </si>
  <si>
    <t>Kanalizační potrubí z tvrdého PVC v otevřeném výkopu ve sklonu do 20 %, hladkého plnostěnného jednovrstvého, tuhost třídy SN 8 DN 250</t>
  </si>
  <si>
    <t>https://podminky.urs.cz/item/CS_URS_2021_02/871365221</t>
  </si>
  <si>
    <t>50</t>
  </si>
  <si>
    <t>871373121</t>
  </si>
  <si>
    <t>Montáž kanalizačního potrubí z PVC těsněné gumovým kroužkem otevřený výkop sklon do 20 % DN 315</t>
  </si>
  <si>
    <t>-2143427678</t>
  </si>
  <si>
    <t>Montáž kanalizačního potrubí z plastů z tvrdého PVC těsněných gumovým kroužkem v otevřeném výkopu ve sklonu do 20 % DN 315</t>
  </si>
  <si>
    <t>https://podminky.urs.cz/item/CS_URS_2021_02/871373121</t>
  </si>
  <si>
    <t>"srovnatelně pro DN 250 - přítok z dešťové kanalizace"</t>
  </si>
  <si>
    <t>51</t>
  </si>
  <si>
    <t>891365111</t>
  </si>
  <si>
    <t>Montáž koncových klapek hrdlových DN 250</t>
  </si>
  <si>
    <t>-2126311626</t>
  </si>
  <si>
    <t>Montáž vodovodních armatur na potrubí koncových klapek (žabích) hrdlových DN 250</t>
  </si>
  <si>
    <t>https://podminky.urs.cz/item/CS_URS_2021_02/891365111</t>
  </si>
  <si>
    <t>"na vyústění přítoku dešťové kanalizace DN 250"</t>
  </si>
  <si>
    <t>52</t>
  </si>
  <si>
    <t>422840210R</t>
  </si>
  <si>
    <t>žabí klapka DN 250 plastová hrdlová</t>
  </si>
  <si>
    <t>525526826</t>
  </si>
  <si>
    <t>Ostatní konstrukce a práce, bourání</t>
  </si>
  <si>
    <t>53</t>
  </si>
  <si>
    <t>919731121R</t>
  </si>
  <si>
    <t>Zarovnání styčné plochy podkladu nebo krytu živičného tl do 50 mm</t>
  </si>
  <si>
    <t>-1744472753</t>
  </si>
  <si>
    <t>Zarovnání styčné plochy podkladu nebo krytu podél vybourané části komunikace nebo zpevněné plochy živičné tl. do 50 mm</t>
  </si>
  <si>
    <t>https://podminky.urs.cz/item/CS_URS_2021_02/919731121R</t>
  </si>
  <si>
    <t>54</t>
  </si>
  <si>
    <t>919735112</t>
  </si>
  <si>
    <t>Řezání stávajícího živičného krytu hl přes 50 do 100 mm</t>
  </si>
  <si>
    <t>-1891760059</t>
  </si>
  <si>
    <t>Řezání stávajícího živičného krytu nebo podkladu hloubky přes 50 do 100 mm</t>
  </si>
  <si>
    <t>https://podminky.urs.cz/item/CS_URS_2021_02/919735112</t>
  </si>
  <si>
    <t>"kolem stávající šachty u napojení přítoku"</t>
  </si>
  <si>
    <t>55</t>
  </si>
  <si>
    <t>934953116R</t>
  </si>
  <si>
    <t>Dřevěná dubová lávka, dl. 4 m, š.1,05 m, vč. zábradlí</t>
  </si>
  <si>
    <t>1353011259</t>
  </si>
  <si>
    <t>Přepadová a ochranná zařízení nádrží obsluhovací lávka z ochranných brlí na přepadech rybníků ze dřeva, s ochranným nátěrem, délky do 5 m</t>
  </si>
  <si>
    <t>56</t>
  </si>
  <si>
    <t>934956123</t>
  </si>
  <si>
    <t>Hradítka z dubového dřeva tl 40 mm</t>
  </si>
  <si>
    <t>-1706035958</t>
  </si>
  <si>
    <t>Přepadová a ochranná zařízení nádrží dřevěná hradítka (dluže požeráku) š.150 mm, bez nátěru, s potřebným kováním z dubového dřeva, tl. 40 mm</t>
  </si>
  <si>
    <t>https://podminky.urs.cz/item/CS_URS_2021_02/934956123</t>
  </si>
  <si>
    <t>2,6*0,48*2</t>
  </si>
  <si>
    <t>"do ceny jsou zahrnuty česle 0,48*0,4m"</t>
  </si>
  <si>
    <t>998</t>
  </si>
  <si>
    <t>Přesun hmot</t>
  </si>
  <si>
    <t>57</t>
  </si>
  <si>
    <t>998332011</t>
  </si>
  <si>
    <t>Přesun hmot pro úpravy vodních toků a kanály</t>
  </si>
  <si>
    <t>-1016544871</t>
  </si>
  <si>
    <t>Přesun hmot pro úpravy vodních toků a kanály, hráze rybníků apod. dopravní vzdálenost do 500 m</t>
  </si>
  <si>
    <t>https://podminky.urs.cz/item/CS_URS_2021_02/998332011</t>
  </si>
  <si>
    <t>SEZNAM FIGUR</t>
  </si>
  <si>
    <t>Výměra</t>
  </si>
  <si>
    <t>Použití figury: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</si>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</sst>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251101" TargetMode="External" /><Relationship Id="rId2" Type="http://schemas.openxmlformats.org/officeDocument/2006/relationships/hyperlink" Target="https://podminky.urs.cz/item/CS_URS_2021_02/111209111" TargetMode="External" /><Relationship Id="rId3" Type="http://schemas.openxmlformats.org/officeDocument/2006/relationships/hyperlink" Target="https://podminky.urs.cz/item/CS_URS_2021_02/113107313" TargetMode="External" /><Relationship Id="rId4" Type="http://schemas.openxmlformats.org/officeDocument/2006/relationships/hyperlink" Target="https://podminky.urs.cz/item/CS_URS_2021_02/113107342" TargetMode="External" /><Relationship Id="rId5" Type="http://schemas.openxmlformats.org/officeDocument/2006/relationships/hyperlink" Target="https://podminky.urs.cz/item/CS_URS_2021_02/115101201" TargetMode="External" /><Relationship Id="rId6" Type="http://schemas.openxmlformats.org/officeDocument/2006/relationships/hyperlink" Target="https://podminky.urs.cz/item/CS_URS_2021_02/115101301" TargetMode="External" /><Relationship Id="rId7" Type="http://schemas.openxmlformats.org/officeDocument/2006/relationships/hyperlink" Target="https://podminky.urs.cz/item/CS_URS_2021_02/119001421" TargetMode="External" /><Relationship Id="rId8" Type="http://schemas.openxmlformats.org/officeDocument/2006/relationships/hyperlink" Target="https://podminky.urs.cz/item/CS_URS_2021_02/122251104" TargetMode="External" /><Relationship Id="rId9" Type="http://schemas.openxmlformats.org/officeDocument/2006/relationships/hyperlink" Target="https://podminky.urs.cz/item/CS_URS_2021_02/127253105" TargetMode="External" /><Relationship Id="rId10" Type="http://schemas.openxmlformats.org/officeDocument/2006/relationships/hyperlink" Target="https://podminky.urs.cz/item/CS_URS_2021_02/130001101" TargetMode="External" /><Relationship Id="rId11" Type="http://schemas.openxmlformats.org/officeDocument/2006/relationships/hyperlink" Target="https://podminky.urs.cz/item/CS_URS_2021_02/131251100" TargetMode="External" /><Relationship Id="rId12" Type="http://schemas.openxmlformats.org/officeDocument/2006/relationships/hyperlink" Target="https://podminky.urs.cz/item/CS_URS_2021_02/132251253" TargetMode="External" /><Relationship Id="rId13" Type="http://schemas.openxmlformats.org/officeDocument/2006/relationships/hyperlink" Target="https://podminky.urs.cz/item/CS_URS_2021_02/151101101" TargetMode="External" /><Relationship Id="rId14" Type="http://schemas.openxmlformats.org/officeDocument/2006/relationships/hyperlink" Target="https://podminky.urs.cz/item/CS_URS_2021_02/151101102" TargetMode="External" /><Relationship Id="rId15" Type="http://schemas.openxmlformats.org/officeDocument/2006/relationships/hyperlink" Target="https://podminky.urs.cz/item/CS_URS_2021_02/151101111" TargetMode="External" /><Relationship Id="rId16" Type="http://schemas.openxmlformats.org/officeDocument/2006/relationships/hyperlink" Target="https://podminky.urs.cz/item/CS_URS_2021_02/151101112" TargetMode="External" /><Relationship Id="rId17" Type="http://schemas.openxmlformats.org/officeDocument/2006/relationships/hyperlink" Target="https://podminky.urs.cz/item/CS_URS_2021_02/162251101" TargetMode="External" /><Relationship Id="rId18" Type="http://schemas.openxmlformats.org/officeDocument/2006/relationships/hyperlink" Target="https://podminky.urs.cz/item/CS_URS_2021_02/162251102" TargetMode="External" /><Relationship Id="rId19" Type="http://schemas.openxmlformats.org/officeDocument/2006/relationships/hyperlink" Target="https://podminky.urs.cz/item/CS_URS_2021_02/162751117" TargetMode="External" /><Relationship Id="rId20" Type="http://schemas.openxmlformats.org/officeDocument/2006/relationships/hyperlink" Target="https://podminky.urs.cz/item/CS_URS_2021_02/162751119" TargetMode="External" /><Relationship Id="rId21" Type="http://schemas.openxmlformats.org/officeDocument/2006/relationships/hyperlink" Target="https://podminky.urs.cz/item/CS_URS_2021_02/171201231" TargetMode="External" /><Relationship Id="rId22" Type="http://schemas.openxmlformats.org/officeDocument/2006/relationships/hyperlink" Target="https://podminky.urs.cz/item/CS_URS_2021_02/174101101" TargetMode="External" /><Relationship Id="rId23" Type="http://schemas.openxmlformats.org/officeDocument/2006/relationships/hyperlink" Target="https://podminky.urs.cz/item/CS_URS_2021_02/175111101" TargetMode="External" /><Relationship Id="rId24" Type="http://schemas.openxmlformats.org/officeDocument/2006/relationships/hyperlink" Target="https://podminky.urs.cz/item/CS_URS_2021_02/181351103" TargetMode="External" /><Relationship Id="rId25" Type="http://schemas.openxmlformats.org/officeDocument/2006/relationships/hyperlink" Target="https://podminky.urs.cz/item/CS_URS_2021_02/181411121" TargetMode="External" /><Relationship Id="rId26" Type="http://schemas.openxmlformats.org/officeDocument/2006/relationships/hyperlink" Target="https://podminky.urs.cz/item/CS_URS_2021_02/181411122" TargetMode="External" /><Relationship Id="rId27" Type="http://schemas.openxmlformats.org/officeDocument/2006/relationships/hyperlink" Target="https://podminky.urs.cz/item/CS_URS_2021_02/181951111" TargetMode="External" /><Relationship Id="rId28" Type="http://schemas.openxmlformats.org/officeDocument/2006/relationships/hyperlink" Target="https://podminky.urs.cz/item/CS_URS_2021_02/182201101" TargetMode="External" /><Relationship Id="rId29" Type="http://schemas.openxmlformats.org/officeDocument/2006/relationships/hyperlink" Target="https://podminky.urs.cz/item/CS_URS_2021_02/321321116" TargetMode="External" /><Relationship Id="rId30" Type="http://schemas.openxmlformats.org/officeDocument/2006/relationships/hyperlink" Target="https://podminky.urs.cz/item/CS_URS_2021_02/321351010" TargetMode="External" /><Relationship Id="rId31" Type="http://schemas.openxmlformats.org/officeDocument/2006/relationships/hyperlink" Target="https://podminky.urs.cz/item/CS_URS_2021_02/321352010" TargetMode="External" /><Relationship Id="rId32" Type="http://schemas.openxmlformats.org/officeDocument/2006/relationships/hyperlink" Target="https://podminky.urs.cz/item/CS_URS_2021_02/388129220" TargetMode="External" /><Relationship Id="rId33" Type="http://schemas.openxmlformats.org/officeDocument/2006/relationships/hyperlink" Target="https://podminky.urs.cz/item/CS_URS_2021_02/358315114" TargetMode="External" /><Relationship Id="rId34" Type="http://schemas.openxmlformats.org/officeDocument/2006/relationships/hyperlink" Target="https://podminky.urs.cz/item/CS_URS_2021_02/899623151" TargetMode="External" /><Relationship Id="rId35" Type="http://schemas.openxmlformats.org/officeDocument/2006/relationships/hyperlink" Target="https://podminky.urs.cz/item/CS_URS_2021_02/451573111" TargetMode="External" /><Relationship Id="rId36" Type="http://schemas.openxmlformats.org/officeDocument/2006/relationships/hyperlink" Target="https://podminky.urs.cz/item/CS_URS_2021_02/463212111" TargetMode="External" /><Relationship Id="rId37" Type="http://schemas.openxmlformats.org/officeDocument/2006/relationships/hyperlink" Target="https://podminky.urs.cz/item/CS_URS_2021_02/451571111" TargetMode="External" /><Relationship Id="rId38" Type="http://schemas.openxmlformats.org/officeDocument/2006/relationships/hyperlink" Target="https://podminky.urs.cz/item/CS_URS_2021_02/564861111" TargetMode="External" /><Relationship Id="rId39" Type="http://schemas.openxmlformats.org/officeDocument/2006/relationships/hyperlink" Target="https://podminky.urs.cz/item/CS_URS_2021_02/565155111" TargetMode="External" /><Relationship Id="rId40" Type="http://schemas.openxmlformats.org/officeDocument/2006/relationships/hyperlink" Target="https://podminky.urs.cz/item/CS_URS_2021_02/567122112" TargetMode="External" /><Relationship Id="rId41" Type="http://schemas.openxmlformats.org/officeDocument/2006/relationships/hyperlink" Target="https://podminky.urs.cz/item/CS_URS_2021_02/573211111" TargetMode="External" /><Relationship Id="rId42" Type="http://schemas.openxmlformats.org/officeDocument/2006/relationships/hyperlink" Target="https://podminky.urs.cz/item/CS_URS_2021_02/577134211" TargetMode="External" /><Relationship Id="rId43" Type="http://schemas.openxmlformats.org/officeDocument/2006/relationships/hyperlink" Target="https://podminky.urs.cz/item/CS_URS_2021_02/812392121" TargetMode="External" /><Relationship Id="rId44" Type="http://schemas.openxmlformats.org/officeDocument/2006/relationships/hyperlink" Target="https://podminky.urs.cz/item/CS_URS_2021_02/871365221" TargetMode="External" /><Relationship Id="rId45" Type="http://schemas.openxmlformats.org/officeDocument/2006/relationships/hyperlink" Target="https://podminky.urs.cz/item/CS_URS_2021_02/871373121" TargetMode="External" /><Relationship Id="rId46" Type="http://schemas.openxmlformats.org/officeDocument/2006/relationships/hyperlink" Target="https://podminky.urs.cz/item/CS_URS_2021_02/891365111" TargetMode="External" /><Relationship Id="rId47" Type="http://schemas.openxmlformats.org/officeDocument/2006/relationships/hyperlink" Target="https://podminky.urs.cz/item/CS_URS_2021_02/919731121R" TargetMode="External" /><Relationship Id="rId48" Type="http://schemas.openxmlformats.org/officeDocument/2006/relationships/hyperlink" Target="https://podminky.urs.cz/item/CS_URS_2021_02/919735112" TargetMode="External" /><Relationship Id="rId49" Type="http://schemas.openxmlformats.org/officeDocument/2006/relationships/hyperlink" Target="https://podminky.urs.cz/item/CS_URS_2021_02/934956123" TargetMode="External" /><Relationship Id="rId50" Type="http://schemas.openxmlformats.org/officeDocument/2006/relationships/hyperlink" Target="https://podminky.urs.cz/item/CS_URS_2021_02/998332011" TargetMode="External" /><Relationship Id="rId5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18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8" t="s">
        <v>20</v>
      </c>
      <c r="AO7" s="23"/>
      <c r="AP7" s="23"/>
      <c r="AQ7" s="23"/>
      <c r="AR7" s="21"/>
      <c r="BE7" s="32"/>
      <c r="BS7" s="18" t="s">
        <v>22</v>
      </c>
    </row>
    <row r="8" spans="2:71" s="1" customFormat="1" ht="12" customHeight="1">
      <c r="B8" s="22"/>
      <c r="C8" s="23"/>
      <c r="D8" s="33" t="s">
        <v>23</v>
      </c>
      <c r="E8" s="23"/>
      <c r="F8" s="23"/>
      <c r="G8" s="23"/>
      <c r="H8" s="23"/>
      <c r="I8" s="23"/>
      <c r="J8" s="23"/>
      <c r="K8" s="28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25</v>
      </c>
      <c r="AL8" s="23"/>
      <c r="AM8" s="23"/>
      <c r="AN8" s="34" t="s">
        <v>26</v>
      </c>
      <c r="AO8" s="23"/>
      <c r="AP8" s="23"/>
      <c r="AQ8" s="23"/>
      <c r="AR8" s="21"/>
      <c r="BE8" s="32"/>
      <c r="BS8" s="18" t="s">
        <v>27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28</v>
      </c>
    </row>
    <row r="10" spans="2:71" s="1" customFormat="1" ht="12" customHeight="1">
      <c r="B10" s="22"/>
      <c r="C10" s="23"/>
      <c r="D10" s="33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30</v>
      </c>
      <c r="AL10" s="23"/>
      <c r="AM10" s="23"/>
      <c r="AN10" s="28" t="s">
        <v>20</v>
      </c>
      <c r="AO10" s="23"/>
      <c r="AP10" s="23"/>
      <c r="AQ10" s="23"/>
      <c r="AR10" s="21"/>
      <c r="BE10" s="32"/>
      <c r="BS10" s="18" t="s">
        <v>18</v>
      </c>
    </row>
    <row r="11" spans="2:71" s="1" customFormat="1" ht="18.45" customHeight="1">
      <c r="B11" s="22"/>
      <c r="C11" s="23"/>
      <c r="D11" s="23"/>
      <c r="E11" s="28" t="s">
        <v>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32</v>
      </c>
      <c r="AL11" s="23"/>
      <c r="AM11" s="23"/>
      <c r="AN11" s="28" t="s">
        <v>20</v>
      </c>
      <c r="AO11" s="23"/>
      <c r="AP11" s="23"/>
      <c r="AQ11" s="23"/>
      <c r="AR11" s="21"/>
      <c r="BE11" s="32"/>
      <c r="BS11" s="18" t="s">
        <v>18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18</v>
      </c>
    </row>
    <row r="13" spans="2:71" s="1" customFormat="1" ht="12" customHeight="1">
      <c r="B13" s="22"/>
      <c r="C13" s="23"/>
      <c r="D13" s="33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30</v>
      </c>
      <c r="AL13" s="23"/>
      <c r="AM13" s="23"/>
      <c r="AN13" s="35" t="s">
        <v>34</v>
      </c>
      <c r="AO13" s="23"/>
      <c r="AP13" s="23"/>
      <c r="AQ13" s="23"/>
      <c r="AR13" s="21"/>
      <c r="BE13" s="32"/>
      <c r="BS13" s="18" t="s">
        <v>18</v>
      </c>
    </row>
    <row r="14" spans="2:71" ht="12">
      <c r="B14" s="22"/>
      <c r="C14" s="23"/>
      <c r="D14" s="23"/>
      <c r="E14" s="35" t="s">
        <v>34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32</v>
      </c>
      <c r="AL14" s="23"/>
      <c r="AM14" s="23"/>
      <c r="AN14" s="35" t="s">
        <v>34</v>
      </c>
      <c r="AO14" s="23"/>
      <c r="AP14" s="23"/>
      <c r="AQ14" s="23"/>
      <c r="AR14" s="21"/>
      <c r="BE14" s="32"/>
      <c r="BS14" s="18" t="s">
        <v>18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30</v>
      </c>
      <c r="AL16" s="23"/>
      <c r="AM16" s="23"/>
      <c r="AN16" s="28" t="s">
        <v>20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32</v>
      </c>
      <c r="AL17" s="23"/>
      <c r="AM17" s="23"/>
      <c r="AN17" s="28" t="s">
        <v>20</v>
      </c>
      <c r="AO17" s="23"/>
      <c r="AP17" s="23"/>
      <c r="AQ17" s="23"/>
      <c r="AR17" s="21"/>
      <c r="BE17" s="32"/>
      <c r="BS17" s="18" t="s">
        <v>37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30</v>
      </c>
      <c r="AL19" s="23"/>
      <c r="AM19" s="23"/>
      <c r="AN19" s="28" t="s">
        <v>20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32</v>
      </c>
      <c r="AL20" s="23"/>
      <c r="AM20" s="23"/>
      <c r="AN20" s="28" t="s">
        <v>20</v>
      </c>
      <c r="AO20" s="23"/>
      <c r="AP20" s="23"/>
      <c r="AQ20" s="23"/>
      <c r="AR20" s="21"/>
      <c r="BE20" s="32"/>
      <c r="BS20" s="18" t="s">
        <v>37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20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245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Sedlec-Retenční nádrž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23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Sedlec u Líbeznic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25</v>
      </c>
      <c r="AJ47" s="41"/>
      <c r="AK47" s="41"/>
      <c r="AL47" s="41"/>
      <c r="AM47" s="73" t="str">
        <f>IF(AN8="","",AN8)</f>
        <v>22. 11. 2016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29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Obec Sedlec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35</v>
      </c>
      <c r="AJ49" s="41"/>
      <c r="AK49" s="41"/>
      <c r="AL49" s="41"/>
      <c r="AM49" s="74" t="str">
        <f>IF(E17="","",E17)</f>
        <v>SUDOP Project Plzeň a.s.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33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38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20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74</v>
      </c>
      <c r="BT54" s="110" t="s">
        <v>75</v>
      </c>
      <c r="BV54" s="110" t="s">
        <v>76</v>
      </c>
      <c r="BW54" s="110" t="s">
        <v>5</v>
      </c>
      <c r="BX54" s="110" t="s">
        <v>77</v>
      </c>
      <c r="CL54" s="110" t="s">
        <v>20</v>
      </c>
    </row>
    <row r="55" spans="1:90" s="7" customFormat="1" ht="16.5" customHeight="1">
      <c r="A55" s="111" t="s">
        <v>78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'245 - Sedlec-Retenční nádrž'!J28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'245 - Sedlec-Retenční nádrž'!P81</f>
        <v>0</v>
      </c>
      <c r="AV55" s="120">
        <f>'245 - Sedlec-Retenční nádrž'!J31</f>
        <v>0</v>
      </c>
      <c r="AW55" s="120">
        <f>'245 - Sedlec-Retenční nádrž'!J32</f>
        <v>0</v>
      </c>
      <c r="AX55" s="120">
        <f>'245 - Sedlec-Retenční nádrž'!J33</f>
        <v>0</v>
      </c>
      <c r="AY55" s="120">
        <f>'245 - Sedlec-Retenční nádrž'!J34</f>
        <v>0</v>
      </c>
      <c r="AZ55" s="120">
        <f>'245 - Sedlec-Retenční nádrž'!F31</f>
        <v>0</v>
      </c>
      <c r="BA55" s="120">
        <f>'245 - Sedlec-Retenční nádrž'!F32</f>
        <v>0</v>
      </c>
      <c r="BB55" s="120">
        <f>'245 - Sedlec-Retenční nádrž'!F33</f>
        <v>0</v>
      </c>
      <c r="BC55" s="120">
        <f>'245 - Sedlec-Retenční nádrž'!F34</f>
        <v>0</v>
      </c>
      <c r="BD55" s="122">
        <f>'245 - Sedlec-Retenční nádrž'!F35</f>
        <v>0</v>
      </c>
      <c r="BE55" s="7"/>
      <c r="BT55" s="123" t="s">
        <v>22</v>
      </c>
      <c r="BU55" s="123" t="s">
        <v>80</v>
      </c>
      <c r="BV55" s="123" t="s">
        <v>76</v>
      </c>
      <c r="BW55" s="123" t="s">
        <v>5</v>
      </c>
      <c r="BX55" s="123" t="s">
        <v>77</v>
      </c>
      <c r="CL55" s="123" t="s">
        <v>20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45 - Sedlec-Retenční nádrž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  <c r="AZ2" s="124" t="s">
        <v>81</v>
      </c>
      <c r="BA2" s="124" t="s">
        <v>82</v>
      </c>
      <c r="BB2" s="124" t="s">
        <v>20</v>
      </c>
      <c r="BC2" s="124" t="s">
        <v>83</v>
      </c>
      <c r="BD2" s="124" t="s">
        <v>84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84</v>
      </c>
    </row>
    <row r="4" spans="2:46" s="1" customFormat="1" ht="24.95" customHeight="1">
      <c r="B4" s="21"/>
      <c r="D4" s="127" t="s">
        <v>85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29" t="s">
        <v>16</v>
      </c>
      <c r="E6" s="39"/>
      <c r="F6" s="39"/>
      <c r="G6" s="39"/>
      <c r="H6" s="39"/>
      <c r="I6" s="39"/>
      <c r="J6" s="39"/>
      <c r="K6" s="39"/>
      <c r="L6" s="130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1" t="s">
        <v>17</v>
      </c>
      <c r="F7" s="39"/>
      <c r="G7" s="39"/>
      <c r="H7" s="39"/>
      <c r="I7" s="39"/>
      <c r="J7" s="39"/>
      <c r="K7" s="39"/>
      <c r="L7" s="130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3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29" t="s">
        <v>19</v>
      </c>
      <c r="E9" s="39"/>
      <c r="F9" s="132" t="s">
        <v>20</v>
      </c>
      <c r="G9" s="39"/>
      <c r="H9" s="39"/>
      <c r="I9" s="129" t="s">
        <v>21</v>
      </c>
      <c r="J9" s="132" t="s">
        <v>20</v>
      </c>
      <c r="K9" s="39"/>
      <c r="L9" s="13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29" t="s">
        <v>23</v>
      </c>
      <c r="E10" s="39"/>
      <c r="F10" s="132" t="s">
        <v>24</v>
      </c>
      <c r="G10" s="39"/>
      <c r="H10" s="39"/>
      <c r="I10" s="129" t="s">
        <v>25</v>
      </c>
      <c r="J10" s="133" t="str">
        <f>'Rekapitulace stavby'!AN8</f>
        <v>22. 11. 2016</v>
      </c>
      <c r="K10" s="39"/>
      <c r="L10" s="13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3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29</v>
      </c>
      <c r="E12" s="39"/>
      <c r="F12" s="39"/>
      <c r="G12" s="39"/>
      <c r="H12" s="39"/>
      <c r="I12" s="129" t="s">
        <v>30</v>
      </c>
      <c r="J12" s="132" t="s">
        <v>20</v>
      </c>
      <c r="K12" s="39"/>
      <c r="L12" s="13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2" t="s">
        <v>31</v>
      </c>
      <c r="F13" s="39"/>
      <c r="G13" s="39"/>
      <c r="H13" s="39"/>
      <c r="I13" s="129" t="s">
        <v>32</v>
      </c>
      <c r="J13" s="132" t="s">
        <v>20</v>
      </c>
      <c r="K13" s="39"/>
      <c r="L13" s="13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3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29" t="s">
        <v>33</v>
      </c>
      <c r="E15" s="39"/>
      <c r="F15" s="39"/>
      <c r="G15" s="39"/>
      <c r="H15" s="39"/>
      <c r="I15" s="129" t="s">
        <v>30</v>
      </c>
      <c r="J15" s="34" t="str">
        <f>'Rekapitulace stavby'!AN13</f>
        <v>Vyplň údaj</v>
      </c>
      <c r="K15" s="39"/>
      <c r="L15" s="13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2"/>
      <c r="G16" s="132"/>
      <c r="H16" s="132"/>
      <c r="I16" s="129" t="s">
        <v>32</v>
      </c>
      <c r="J16" s="34" t="str">
        <f>'Rekapitulace stavby'!AN14</f>
        <v>Vyplň údaj</v>
      </c>
      <c r="K16" s="39"/>
      <c r="L16" s="13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3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29" t="s">
        <v>35</v>
      </c>
      <c r="E18" s="39"/>
      <c r="F18" s="39"/>
      <c r="G18" s="39"/>
      <c r="H18" s="39"/>
      <c r="I18" s="129" t="s">
        <v>30</v>
      </c>
      <c r="J18" s="132" t="s">
        <v>20</v>
      </c>
      <c r="K18" s="39"/>
      <c r="L18" s="13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2" t="s">
        <v>36</v>
      </c>
      <c r="F19" s="39"/>
      <c r="G19" s="39"/>
      <c r="H19" s="39"/>
      <c r="I19" s="129" t="s">
        <v>32</v>
      </c>
      <c r="J19" s="132" t="s">
        <v>20</v>
      </c>
      <c r="K19" s="39"/>
      <c r="L19" s="13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3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29" t="s">
        <v>38</v>
      </c>
      <c r="E21" s="39"/>
      <c r="F21" s="39"/>
      <c r="G21" s="39"/>
      <c r="H21" s="39"/>
      <c r="I21" s="129" t="s">
        <v>30</v>
      </c>
      <c r="J21" s="132" t="str">
        <f>IF('Rekapitulace stavby'!AN19="","",'Rekapitulace stavby'!AN19)</f>
        <v/>
      </c>
      <c r="K21" s="39"/>
      <c r="L21" s="13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2" t="str">
        <f>IF('Rekapitulace stavby'!E20="","",'Rekapitulace stavby'!E20)</f>
        <v xml:space="preserve"> </v>
      </c>
      <c r="F22" s="39"/>
      <c r="G22" s="39"/>
      <c r="H22" s="39"/>
      <c r="I22" s="129" t="s">
        <v>32</v>
      </c>
      <c r="J22" s="132" t="str">
        <f>IF('Rekapitulace stavby'!AN20="","",'Rekapitulace stavby'!AN20)</f>
        <v/>
      </c>
      <c r="K22" s="39"/>
      <c r="L22" s="13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3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29" t="s">
        <v>40</v>
      </c>
      <c r="E24" s="39"/>
      <c r="F24" s="39"/>
      <c r="G24" s="39"/>
      <c r="H24" s="39"/>
      <c r="I24" s="39"/>
      <c r="J24" s="39"/>
      <c r="K24" s="39"/>
      <c r="L24" s="13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16.5" customHeight="1">
      <c r="A25" s="134"/>
      <c r="B25" s="135"/>
      <c r="C25" s="134"/>
      <c r="D25" s="134"/>
      <c r="E25" s="136" t="s">
        <v>20</v>
      </c>
      <c r="F25" s="136"/>
      <c r="G25" s="136"/>
      <c r="H25" s="136"/>
      <c r="I25" s="134"/>
      <c r="J25" s="134"/>
      <c r="K25" s="134"/>
      <c r="L25" s="137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3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8"/>
      <c r="E27" s="138"/>
      <c r="F27" s="138"/>
      <c r="G27" s="138"/>
      <c r="H27" s="138"/>
      <c r="I27" s="138"/>
      <c r="J27" s="138"/>
      <c r="K27" s="138"/>
      <c r="L27" s="13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39" t="s">
        <v>41</v>
      </c>
      <c r="E28" s="39"/>
      <c r="F28" s="39"/>
      <c r="G28" s="39"/>
      <c r="H28" s="39"/>
      <c r="I28" s="39"/>
      <c r="J28" s="140">
        <f>ROUND(J81,2)</f>
        <v>0</v>
      </c>
      <c r="K28" s="39"/>
      <c r="L28" s="13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8"/>
      <c r="E29" s="138"/>
      <c r="F29" s="138"/>
      <c r="G29" s="138"/>
      <c r="H29" s="138"/>
      <c r="I29" s="138"/>
      <c r="J29" s="138"/>
      <c r="K29" s="138"/>
      <c r="L29" s="13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1" t="s">
        <v>43</v>
      </c>
      <c r="G30" s="39"/>
      <c r="H30" s="39"/>
      <c r="I30" s="141" t="s">
        <v>42</v>
      </c>
      <c r="J30" s="141" t="s">
        <v>44</v>
      </c>
      <c r="K30" s="39"/>
      <c r="L30" s="13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2" t="s">
        <v>45</v>
      </c>
      <c r="E31" s="129" t="s">
        <v>46</v>
      </c>
      <c r="F31" s="143">
        <f>ROUND((SUM(BE81:BE335)),2)</f>
        <v>0</v>
      </c>
      <c r="G31" s="39"/>
      <c r="H31" s="39"/>
      <c r="I31" s="144">
        <v>0.21</v>
      </c>
      <c r="J31" s="143">
        <f>ROUND(((SUM(BE81:BE335))*I31),2)</f>
        <v>0</v>
      </c>
      <c r="K31" s="39"/>
      <c r="L31" s="13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29" t="s">
        <v>47</v>
      </c>
      <c r="F32" s="143">
        <f>ROUND((SUM(BF81:BF335)),2)</f>
        <v>0</v>
      </c>
      <c r="G32" s="39"/>
      <c r="H32" s="39"/>
      <c r="I32" s="144">
        <v>0.15</v>
      </c>
      <c r="J32" s="143">
        <f>ROUND(((SUM(BF81:BF335))*I32),2)</f>
        <v>0</v>
      </c>
      <c r="K32" s="39"/>
      <c r="L32" s="13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29" t="s">
        <v>48</v>
      </c>
      <c r="F33" s="143">
        <f>ROUND((SUM(BG81:BG335)),2)</f>
        <v>0</v>
      </c>
      <c r="G33" s="39"/>
      <c r="H33" s="39"/>
      <c r="I33" s="144">
        <v>0.21</v>
      </c>
      <c r="J33" s="143">
        <f>0</f>
        <v>0</v>
      </c>
      <c r="K33" s="39"/>
      <c r="L33" s="13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29" t="s">
        <v>49</v>
      </c>
      <c r="F34" s="143">
        <f>ROUND((SUM(BH81:BH335)),2)</f>
        <v>0</v>
      </c>
      <c r="G34" s="39"/>
      <c r="H34" s="39"/>
      <c r="I34" s="144">
        <v>0.15</v>
      </c>
      <c r="J34" s="143">
        <f>0</f>
        <v>0</v>
      </c>
      <c r="K34" s="39"/>
      <c r="L34" s="13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50</v>
      </c>
      <c r="F35" s="143">
        <f>ROUND((SUM(BI81:BI335)),2)</f>
        <v>0</v>
      </c>
      <c r="G35" s="39"/>
      <c r="H35" s="39"/>
      <c r="I35" s="144">
        <v>0</v>
      </c>
      <c r="J35" s="143">
        <f>0</f>
        <v>0</v>
      </c>
      <c r="K35" s="39"/>
      <c r="L35" s="13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3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5"/>
      <c r="D37" s="146" t="s">
        <v>51</v>
      </c>
      <c r="E37" s="147"/>
      <c r="F37" s="147"/>
      <c r="G37" s="148" t="s">
        <v>52</v>
      </c>
      <c r="H37" s="149" t="s">
        <v>53</v>
      </c>
      <c r="I37" s="147"/>
      <c r="J37" s="150">
        <f>SUM(J28:J35)</f>
        <v>0</v>
      </c>
      <c r="K37" s="151"/>
      <c r="L37" s="13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3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3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86</v>
      </c>
      <c r="D43" s="41"/>
      <c r="E43" s="41"/>
      <c r="F43" s="41"/>
      <c r="G43" s="41"/>
      <c r="H43" s="41"/>
      <c r="I43" s="41"/>
      <c r="J43" s="41"/>
      <c r="K43" s="41"/>
      <c r="L43" s="13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3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30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Sedlec-Retenční nádrž</v>
      </c>
      <c r="F46" s="41"/>
      <c r="G46" s="41"/>
      <c r="H46" s="41"/>
      <c r="I46" s="41"/>
      <c r="J46" s="41"/>
      <c r="K46" s="41"/>
      <c r="L46" s="130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30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23</v>
      </c>
      <c r="D48" s="41"/>
      <c r="E48" s="41"/>
      <c r="F48" s="28" t="str">
        <f>F10</f>
        <v>Sedlec u Líbeznic</v>
      </c>
      <c r="G48" s="41"/>
      <c r="H48" s="41"/>
      <c r="I48" s="33" t="s">
        <v>25</v>
      </c>
      <c r="J48" s="73" t="str">
        <f>IF(J10="","",J10)</f>
        <v>22. 11. 2016</v>
      </c>
      <c r="K48" s="41"/>
      <c r="L48" s="130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30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5.65" customHeight="1">
      <c r="A50" s="39"/>
      <c r="B50" s="40"/>
      <c r="C50" s="33" t="s">
        <v>29</v>
      </c>
      <c r="D50" s="41"/>
      <c r="E50" s="41"/>
      <c r="F50" s="28" t="str">
        <f>E13</f>
        <v>Obec Sedlec</v>
      </c>
      <c r="G50" s="41"/>
      <c r="H50" s="41"/>
      <c r="I50" s="33" t="s">
        <v>35</v>
      </c>
      <c r="J50" s="37" t="str">
        <f>E19</f>
        <v>SUDOP Project Plzeň a.s.</v>
      </c>
      <c r="K50" s="41"/>
      <c r="L50" s="130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33</v>
      </c>
      <c r="D51" s="41"/>
      <c r="E51" s="41"/>
      <c r="F51" s="28" t="str">
        <f>IF(E16="","",E16)</f>
        <v>Vyplň údaj</v>
      </c>
      <c r="G51" s="41"/>
      <c r="H51" s="41"/>
      <c r="I51" s="33" t="s">
        <v>38</v>
      </c>
      <c r="J51" s="37" t="str">
        <f>E22</f>
        <v xml:space="preserve"> </v>
      </c>
      <c r="K51" s="41"/>
      <c r="L51" s="13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30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6" t="s">
        <v>87</v>
      </c>
      <c r="D53" s="157"/>
      <c r="E53" s="157"/>
      <c r="F53" s="157"/>
      <c r="G53" s="157"/>
      <c r="H53" s="157"/>
      <c r="I53" s="157"/>
      <c r="J53" s="158" t="s">
        <v>88</v>
      </c>
      <c r="K53" s="157"/>
      <c r="L53" s="130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30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59" t="s">
        <v>73</v>
      </c>
      <c r="D55" s="41"/>
      <c r="E55" s="41"/>
      <c r="F55" s="41"/>
      <c r="G55" s="41"/>
      <c r="H55" s="41"/>
      <c r="I55" s="41"/>
      <c r="J55" s="103">
        <f>J81</f>
        <v>0</v>
      </c>
      <c r="K55" s="41"/>
      <c r="L55" s="130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89</v>
      </c>
    </row>
    <row r="56" spans="1:31" s="9" customFormat="1" ht="24.95" customHeight="1">
      <c r="A56" s="9"/>
      <c r="B56" s="160"/>
      <c r="C56" s="161"/>
      <c r="D56" s="162" t="s">
        <v>90</v>
      </c>
      <c r="E56" s="163"/>
      <c r="F56" s="163"/>
      <c r="G56" s="163"/>
      <c r="H56" s="163"/>
      <c r="I56" s="163"/>
      <c r="J56" s="164">
        <f>J82</f>
        <v>0</v>
      </c>
      <c r="K56" s="161"/>
      <c r="L56" s="16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6"/>
      <c r="C57" s="167"/>
      <c r="D57" s="168" t="s">
        <v>91</v>
      </c>
      <c r="E57" s="169"/>
      <c r="F57" s="169"/>
      <c r="G57" s="169"/>
      <c r="H57" s="169"/>
      <c r="I57" s="169"/>
      <c r="J57" s="170">
        <f>J83</f>
        <v>0</v>
      </c>
      <c r="K57" s="167"/>
      <c r="L57" s="17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6"/>
      <c r="C58" s="167"/>
      <c r="D58" s="168" t="s">
        <v>92</v>
      </c>
      <c r="E58" s="169"/>
      <c r="F58" s="169"/>
      <c r="G58" s="169"/>
      <c r="H58" s="169"/>
      <c r="I58" s="169"/>
      <c r="J58" s="170">
        <f>J229</f>
        <v>0</v>
      </c>
      <c r="K58" s="167"/>
      <c r="L58" s="17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6"/>
      <c r="C59" s="167"/>
      <c r="D59" s="168" t="s">
        <v>93</v>
      </c>
      <c r="E59" s="169"/>
      <c r="F59" s="169"/>
      <c r="G59" s="169"/>
      <c r="H59" s="169"/>
      <c r="I59" s="169"/>
      <c r="J59" s="170">
        <f>J260</f>
        <v>0</v>
      </c>
      <c r="K59" s="167"/>
      <c r="L59" s="17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6"/>
      <c r="C60" s="167"/>
      <c r="D60" s="168" t="s">
        <v>94</v>
      </c>
      <c r="E60" s="169"/>
      <c r="F60" s="169"/>
      <c r="G60" s="169"/>
      <c r="H60" s="169"/>
      <c r="I60" s="169"/>
      <c r="J60" s="170">
        <f>J277</f>
        <v>0</v>
      </c>
      <c r="K60" s="167"/>
      <c r="L60" s="17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6"/>
      <c r="C61" s="167"/>
      <c r="D61" s="168" t="s">
        <v>95</v>
      </c>
      <c r="E61" s="169"/>
      <c r="F61" s="169"/>
      <c r="G61" s="169"/>
      <c r="H61" s="169"/>
      <c r="I61" s="169"/>
      <c r="J61" s="170">
        <f>J293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6"/>
      <c r="C62" s="167"/>
      <c r="D62" s="168" t="s">
        <v>96</v>
      </c>
      <c r="E62" s="169"/>
      <c r="F62" s="169"/>
      <c r="G62" s="169"/>
      <c r="H62" s="169"/>
      <c r="I62" s="169"/>
      <c r="J62" s="170">
        <f>J316</f>
        <v>0</v>
      </c>
      <c r="K62" s="167"/>
      <c r="L62" s="17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6"/>
      <c r="C63" s="167"/>
      <c r="D63" s="168" t="s">
        <v>97</v>
      </c>
      <c r="E63" s="169"/>
      <c r="F63" s="169"/>
      <c r="G63" s="169"/>
      <c r="H63" s="169"/>
      <c r="I63" s="169"/>
      <c r="J63" s="170">
        <f>J332</f>
        <v>0</v>
      </c>
      <c r="K63" s="167"/>
      <c r="L63" s="17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0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0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98</v>
      </c>
      <c r="D70" s="41"/>
      <c r="E70" s="41"/>
      <c r="F70" s="41"/>
      <c r="G70" s="41"/>
      <c r="H70" s="41"/>
      <c r="I70" s="41"/>
      <c r="J70" s="41"/>
      <c r="K70" s="41"/>
      <c r="L70" s="130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0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0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E7</f>
        <v>Sedlec-Retenční nádrž</v>
      </c>
      <c r="F73" s="41"/>
      <c r="G73" s="41"/>
      <c r="H73" s="41"/>
      <c r="I73" s="41"/>
      <c r="J73" s="41"/>
      <c r="K73" s="41"/>
      <c r="L73" s="130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0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23</v>
      </c>
      <c r="D75" s="41"/>
      <c r="E75" s="41"/>
      <c r="F75" s="28" t="str">
        <f>F10</f>
        <v>Sedlec u Líbeznic</v>
      </c>
      <c r="G75" s="41"/>
      <c r="H75" s="41"/>
      <c r="I75" s="33" t="s">
        <v>25</v>
      </c>
      <c r="J75" s="73" t="str">
        <f>IF(J10="","",J10)</f>
        <v>22. 11. 2016</v>
      </c>
      <c r="K75" s="41"/>
      <c r="L75" s="130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5.65" customHeight="1">
      <c r="A77" s="39"/>
      <c r="B77" s="40"/>
      <c r="C77" s="33" t="s">
        <v>29</v>
      </c>
      <c r="D77" s="41"/>
      <c r="E77" s="41"/>
      <c r="F77" s="28" t="str">
        <f>E13</f>
        <v>Obec Sedlec</v>
      </c>
      <c r="G77" s="41"/>
      <c r="H77" s="41"/>
      <c r="I77" s="33" t="s">
        <v>35</v>
      </c>
      <c r="J77" s="37" t="str">
        <f>E19</f>
        <v>SUDOP Project Plzeň a.s.</v>
      </c>
      <c r="K77" s="41"/>
      <c r="L77" s="13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33</v>
      </c>
      <c r="D78" s="41"/>
      <c r="E78" s="41"/>
      <c r="F78" s="28" t="str">
        <f>IF(E16="","",E16)</f>
        <v>Vyplň údaj</v>
      </c>
      <c r="G78" s="41"/>
      <c r="H78" s="41"/>
      <c r="I78" s="33" t="s">
        <v>38</v>
      </c>
      <c r="J78" s="37" t="str">
        <f>E22</f>
        <v xml:space="preserve"> </v>
      </c>
      <c r="K78" s="41"/>
      <c r="L78" s="130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0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2"/>
      <c r="B80" s="173"/>
      <c r="C80" s="174" t="s">
        <v>99</v>
      </c>
      <c r="D80" s="175" t="s">
        <v>60</v>
      </c>
      <c r="E80" s="175" t="s">
        <v>56</v>
      </c>
      <c r="F80" s="175" t="s">
        <v>57</v>
      </c>
      <c r="G80" s="175" t="s">
        <v>100</v>
      </c>
      <c r="H80" s="175" t="s">
        <v>101</v>
      </c>
      <c r="I80" s="175" t="s">
        <v>102</v>
      </c>
      <c r="J80" s="175" t="s">
        <v>88</v>
      </c>
      <c r="K80" s="176" t="s">
        <v>103</v>
      </c>
      <c r="L80" s="177"/>
      <c r="M80" s="93" t="s">
        <v>20</v>
      </c>
      <c r="N80" s="94" t="s">
        <v>45</v>
      </c>
      <c r="O80" s="94" t="s">
        <v>104</v>
      </c>
      <c r="P80" s="94" t="s">
        <v>105</v>
      </c>
      <c r="Q80" s="94" t="s">
        <v>106</v>
      </c>
      <c r="R80" s="94" t="s">
        <v>107</v>
      </c>
      <c r="S80" s="94" t="s">
        <v>108</v>
      </c>
      <c r="T80" s="95" t="s">
        <v>109</v>
      </c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</row>
    <row r="81" spans="1:63" s="2" customFormat="1" ht="22.8" customHeight="1">
      <c r="A81" s="39"/>
      <c r="B81" s="40"/>
      <c r="C81" s="100" t="s">
        <v>110</v>
      </c>
      <c r="D81" s="41"/>
      <c r="E81" s="41"/>
      <c r="F81" s="41"/>
      <c r="G81" s="41"/>
      <c r="H81" s="41"/>
      <c r="I81" s="41"/>
      <c r="J81" s="178">
        <f>BK81</f>
        <v>0</v>
      </c>
      <c r="K81" s="41"/>
      <c r="L81" s="45"/>
      <c r="M81" s="96"/>
      <c r="N81" s="179"/>
      <c r="O81" s="97"/>
      <c r="P81" s="180">
        <f>P82</f>
        <v>0</v>
      </c>
      <c r="Q81" s="97"/>
      <c r="R81" s="180">
        <f>R82</f>
        <v>105.02375750816</v>
      </c>
      <c r="S81" s="97"/>
      <c r="T81" s="181">
        <f>T82</f>
        <v>11.7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74</v>
      </c>
      <c r="AU81" s="18" t="s">
        <v>89</v>
      </c>
      <c r="BK81" s="182">
        <f>BK82</f>
        <v>0</v>
      </c>
    </row>
    <row r="82" spans="1:63" s="12" customFormat="1" ht="25.9" customHeight="1">
      <c r="A82" s="12"/>
      <c r="B82" s="183"/>
      <c r="C82" s="184"/>
      <c r="D82" s="185" t="s">
        <v>74</v>
      </c>
      <c r="E82" s="186" t="s">
        <v>111</v>
      </c>
      <c r="F82" s="186" t="s">
        <v>112</v>
      </c>
      <c r="G82" s="184"/>
      <c r="H82" s="184"/>
      <c r="I82" s="187"/>
      <c r="J82" s="188">
        <f>BK82</f>
        <v>0</v>
      </c>
      <c r="K82" s="184"/>
      <c r="L82" s="189"/>
      <c r="M82" s="190"/>
      <c r="N82" s="191"/>
      <c r="O82" s="191"/>
      <c r="P82" s="192">
        <f>P83+P229+P260+P277+P293+P316+P332</f>
        <v>0</v>
      </c>
      <c r="Q82" s="191"/>
      <c r="R82" s="192">
        <f>R83+R229+R260+R277+R293+R316+R332</f>
        <v>105.02375750816</v>
      </c>
      <c r="S82" s="191"/>
      <c r="T82" s="193">
        <f>T83+T229+T260+T277+T293+T316+T332</f>
        <v>11.7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4" t="s">
        <v>22</v>
      </c>
      <c r="AT82" s="195" t="s">
        <v>74</v>
      </c>
      <c r="AU82" s="195" t="s">
        <v>75</v>
      </c>
      <c r="AY82" s="194" t="s">
        <v>113</v>
      </c>
      <c r="BK82" s="196">
        <f>BK83+BK229+BK260+BK277+BK293+BK316+BK332</f>
        <v>0</v>
      </c>
    </row>
    <row r="83" spans="1:63" s="12" customFormat="1" ht="22.8" customHeight="1">
      <c r="A83" s="12"/>
      <c r="B83" s="183"/>
      <c r="C83" s="184"/>
      <c r="D83" s="185" t="s">
        <v>74</v>
      </c>
      <c r="E83" s="197" t="s">
        <v>22</v>
      </c>
      <c r="F83" s="197" t="s">
        <v>114</v>
      </c>
      <c r="G83" s="184"/>
      <c r="H83" s="184"/>
      <c r="I83" s="187"/>
      <c r="J83" s="198">
        <f>BK83</f>
        <v>0</v>
      </c>
      <c r="K83" s="184"/>
      <c r="L83" s="189"/>
      <c r="M83" s="190"/>
      <c r="N83" s="191"/>
      <c r="O83" s="191"/>
      <c r="P83" s="192">
        <f>SUM(P84:P228)</f>
        <v>0</v>
      </c>
      <c r="Q83" s="191"/>
      <c r="R83" s="192">
        <f>SUM(R84:R228)</f>
        <v>59.292027880000006</v>
      </c>
      <c r="S83" s="191"/>
      <c r="T83" s="193">
        <f>SUM(T84:T228)</f>
        <v>6.2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4" t="s">
        <v>22</v>
      </c>
      <c r="AT83" s="195" t="s">
        <v>74</v>
      </c>
      <c r="AU83" s="195" t="s">
        <v>22</v>
      </c>
      <c r="AY83" s="194" t="s">
        <v>113</v>
      </c>
      <c r="BK83" s="196">
        <f>SUM(BK84:BK228)</f>
        <v>0</v>
      </c>
    </row>
    <row r="84" spans="1:65" s="2" customFormat="1" ht="37.8" customHeight="1">
      <c r="A84" s="39"/>
      <c r="B84" s="40"/>
      <c r="C84" s="199" t="s">
        <v>22</v>
      </c>
      <c r="D84" s="199" t="s">
        <v>115</v>
      </c>
      <c r="E84" s="200" t="s">
        <v>116</v>
      </c>
      <c r="F84" s="201" t="s">
        <v>117</v>
      </c>
      <c r="G84" s="202" t="s">
        <v>118</v>
      </c>
      <c r="H84" s="203">
        <v>100</v>
      </c>
      <c r="I84" s="204"/>
      <c r="J84" s="205">
        <f>ROUND(I84*H84,2)</f>
        <v>0</v>
      </c>
      <c r="K84" s="201" t="s">
        <v>119</v>
      </c>
      <c r="L84" s="45"/>
      <c r="M84" s="206" t="s">
        <v>20</v>
      </c>
      <c r="N84" s="207" t="s">
        <v>46</v>
      </c>
      <c r="O84" s="85"/>
      <c r="P84" s="208">
        <f>O84*H84</f>
        <v>0</v>
      </c>
      <c r="Q84" s="208">
        <v>0</v>
      </c>
      <c r="R84" s="208">
        <f>Q84*H84</f>
        <v>0</v>
      </c>
      <c r="S84" s="208">
        <v>0</v>
      </c>
      <c r="T84" s="209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0" t="s">
        <v>120</v>
      </c>
      <c r="AT84" s="210" t="s">
        <v>115</v>
      </c>
      <c r="AU84" s="210" t="s">
        <v>84</v>
      </c>
      <c r="AY84" s="18" t="s">
        <v>113</v>
      </c>
      <c r="BE84" s="211">
        <f>IF(N84="základní",J84,0)</f>
        <v>0</v>
      </c>
      <c r="BF84" s="211">
        <f>IF(N84="snížená",J84,0)</f>
        <v>0</v>
      </c>
      <c r="BG84" s="211">
        <f>IF(N84="zákl. přenesená",J84,0)</f>
        <v>0</v>
      </c>
      <c r="BH84" s="211">
        <f>IF(N84="sníž. přenesená",J84,0)</f>
        <v>0</v>
      </c>
      <c r="BI84" s="211">
        <f>IF(N84="nulová",J84,0)</f>
        <v>0</v>
      </c>
      <c r="BJ84" s="18" t="s">
        <v>22</v>
      </c>
      <c r="BK84" s="211">
        <f>ROUND(I84*H84,2)</f>
        <v>0</v>
      </c>
      <c r="BL84" s="18" t="s">
        <v>120</v>
      </c>
      <c r="BM84" s="210" t="s">
        <v>121</v>
      </c>
    </row>
    <row r="85" spans="1:47" s="2" customFormat="1" ht="12">
      <c r="A85" s="39"/>
      <c r="B85" s="40"/>
      <c r="C85" s="41"/>
      <c r="D85" s="212" t="s">
        <v>122</v>
      </c>
      <c r="E85" s="41"/>
      <c r="F85" s="213" t="s">
        <v>123</v>
      </c>
      <c r="G85" s="41"/>
      <c r="H85" s="41"/>
      <c r="I85" s="214"/>
      <c r="J85" s="41"/>
      <c r="K85" s="41"/>
      <c r="L85" s="45"/>
      <c r="M85" s="215"/>
      <c r="N85" s="216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122</v>
      </c>
      <c r="AU85" s="18" t="s">
        <v>84</v>
      </c>
    </row>
    <row r="86" spans="1:47" s="2" customFormat="1" ht="12">
      <c r="A86" s="39"/>
      <c r="B86" s="40"/>
      <c r="C86" s="41"/>
      <c r="D86" s="217" t="s">
        <v>124</v>
      </c>
      <c r="E86" s="41"/>
      <c r="F86" s="218" t="s">
        <v>125</v>
      </c>
      <c r="G86" s="41"/>
      <c r="H86" s="41"/>
      <c r="I86" s="214"/>
      <c r="J86" s="41"/>
      <c r="K86" s="41"/>
      <c r="L86" s="45"/>
      <c r="M86" s="215"/>
      <c r="N86" s="216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124</v>
      </c>
      <c r="AU86" s="18" t="s">
        <v>84</v>
      </c>
    </row>
    <row r="87" spans="1:65" s="2" customFormat="1" ht="16.5" customHeight="1">
      <c r="A87" s="39"/>
      <c r="B87" s="40"/>
      <c r="C87" s="199" t="s">
        <v>84</v>
      </c>
      <c r="D87" s="199" t="s">
        <v>115</v>
      </c>
      <c r="E87" s="200" t="s">
        <v>126</v>
      </c>
      <c r="F87" s="201" t="s">
        <v>127</v>
      </c>
      <c r="G87" s="202" t="s">
        <v>118</v>
      </c>
      <c r="H87" s="203">
        <v>100</v>
      </c>
      <c r="I87" s="204"/>
      <c r="J87" s="205">
        <f>ROUND(I87*H87,2)</f>
        <v>0</v>
      </c>
      <c r="K87" s="201" t="s">
        <v>119</v>
      </c>
      <c r="L87" s="45"/>
      <c r="M87" s="206" t="s">
        <v>20</v>
      </c>
      <c r="N87" s="207" t="s">
        <v>46</v>
      </c>
      <c r="O87" s="85"/>
      <c r="P87" s="208">
        <f>O87*H87</f>
        <v>0</v>
      </c>
      <c r="Q87" s="208">
        <v>3E-05</v>
      </c>
      <c r="R87" s="208">
        <f>Q87*H87</f>
        <v>0.003</v>
      </c>
      <c r="S87" s="208">
        <v>0</v>
      </c>
      <c r="T87" s="209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0" t="s">
        <v>120</v>
      </c>
      <c r="AT87" s="210" t="s">
        <v>115</v>
      </c>
      <c r="AU87" s="210" t="s">
        <v>84</v>
      </c>
      <c r="AY87" s="18" t="s">
        <v>113</v>
      </c>
      <c r="BE87" s="211">
        <f>IF(N87="základní",J87,0)</f>
        <v>0</v>
      </c>
      <c r="BF87" s="211">
        <f>IF(N87="snížená",J87,0)</f>
        <v>0</v>
      </c>
      <c r="BG87" s="211">
        <f>IF(N87="zákl. přenesená",J87,0)</f>
        <v>0</v>
      </c>
      <c r="BH87" s="211">
        <f>IF(N87="sníž. přenesená",J87,0)</f>
        <v>0</v>
      </c>
      <c r="BI87" s="211">
        <f>IF(N87="nulová",J87,0)</f>
        <v>0</v>
      </c>
      <c r="BJ87" s="18" t="s">
        <v>22</v>
      </c>
      <c r="BK87" s="211">
        <f>ROUND(I87*H87,2)</f>
        <v>0</v>
      </c>
      <c r="BL87" s="18" t="s">
        <v>120</v>
      </c>
      <c r="BM87" s="210" t="s">
        <v>128</v>
      </c>
    </row>
    <row r="88" spans="1:47" s="2" customFormat="1" ht="12">
      <c r="A88" s="39"/>
      <c r="B88" s="40"/>
      <c r="C88" s="41"/>
      <c r="D88" s="212" t="s">
        <v>122</v>
      </c>
      <c r="E88" s="41"/>
      <c r="F88" s="213" t="s">
        <v>129</v>
      </c>
      <c r="G88" s="41"/>
      <c r="H88" s="41"/>
      <c r="I88" s="214"/>
      <c r="J88" s="41"/>
      <c r="K88" s="41"/>
      <c r="L88" s="45"/>
      <c r="M88" s="215"/>
      <c r="N88" s="216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122</v>
      </c>
      <c r="AU88" s="18" t="s">
        <v>84</v>
      </c>
    </row>
    <row r="89" spans="1:47" s="2" customFormat="1" ht="12">
      <c r="A89" s="39"/>
      <c r="B89" s="40"/>
      <c r="C89" s="41"/>
      <c r="D89" s="217" t="s">
        <v>124</v>
      </c>
      <c r="E89" s="41"/>
      <c r="F89" s="218" t="s">
        <v>130</v>
      </c>
      <c r="G89" s="41"/>
      <c r="H89" s="41"/>
      <c r="I89" s="214"/>
      <c r="J89" s="41"/>
      <c r="K89" s="41"/>
      <c r="L89" s="45"/>
      <c r="M89" s="215"/>
      <c r="N89" s="216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124</v>
      </c>
      <c r="AU89" s="18" t="s">
        <v>84</v>
      </c>
    </row>
    <row r="90" spans="1:65" s="2" customFormat="1" ht="24.15" customHeight="1">
      <c r="A90" s="39"/>
      <c r="B90" s="40"/>
      <c r="C90" s="199" t="s">
        <v>131</v>
      </c>
      <c r="D90" s="199" t="s">
        <v>115</v>
      </c>
      <c r="E90" s="200" t="s">
        <v>132</v>
      </c>
      <c r="F90" s="201" t="s">
        <v>133</v>
      </c>
      <c r="G90" s="202" t="s">
        <v>118</v>
      </c>
      <c r="H90" s="203">
        <v>8</v>
      </c>
      <c r="I90" s="204"/>
      <c r="J90" s="205">
        <f>ROUND(I90*H90,2)</f>
        <v>0</v>
      </c>
      <c r="K90" s="201" t="s">
        <v>119</v>
      </c>
      <c r="L90" s="45"/>
      <c r="M90" s="206" t="s">
        <v>20</v>
      </c>
      <c r="N90" s="207" t="s">
        <v>46</v>
      </c>
      <c r="O90" s="85"/>
      <c r="P90" s="208">
        <f>O90*H90</f>
        <v>0</v>
      </c>
      <c r="Q90" s="208">
        <v>0</v>
      </c>
      <c r="R90" s="208">
        <f>Q90*H90</f>
        <v>0</v>
      </c>
      <c r="S90" s="208">
        <v>0.5</v>
      </c>
      <c r="T90" s="209">
        <f>S90*H90</f>
        <v>4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0" t="s">
        <v>120</v>
      </c>
      <c r="AT90" s="210" t="s">
        <v>115</v>
      </c>
      <c r="AU90" s="210" t="s">
        <v>84</v>
      </c>
      <c r="AY90" s="18" t="s">
        <v>113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18" t="s">
        <v>22</v>
      </c>
      <c r="BK90" s="211">
        <f>ROUND(I90*H90,2)</f>
        <v>0</v>
      </c>
      <c r="BL90" s="18" t="s">
        <v>120</v>
      </c>
      <c r="BM90" s="210" t="s">
        <v>134</v>
      </c>
    </row>
    <row r="91" spans="1:47" s="2" customFormat="1" ht="12">
      <c r="A91" s="39"/>
      <c r="B91" s="40"/>
      <c r="C91" s="41"/>
      <c r="D91" s="212" t="s">
        <v>122</v>
      </c>
      <c r="E91" s="41"/>
      <c r="F91" s="213" t="s">
        <v>135</v>
      </c>
      <c r="G91" s="41"/>
      <c r="H91" s="41"/>
      <c r="I91" s="214"/>
      <c r="J91" s="41"/>
      <c r="K91" s="41"/>
      <c r="L91" s="45"/>
      <c r="M91" s="215"/>
      <c r="N91" s="216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122</v>
      </c>
      <c r="AU91" s="18" t="s">
        <v>84</v>
      </c>
    </row>
    <row r="92" spans="1:47" s="2" customFormat="1" ht="12">
      <c r="A92" s="39"/>
      <c r="B92" s="40"/>
      <c r="C92" s="41"/>
      <c r="D92" s="217" t="s">
        <v>124</v>
      </c>
      <c r="E92" s="41"/>
      <c r="F92" s="218" t="s">
        <v>136</v>
      </c>
      <c r="G92" s="41"/>
      <c r="H92" s="41"/>
      <c r="I92" s="214"/>
      <c r="J92" s="41"/>
      <c r="K92" s="41"/>
      <c r="L92" s="45"/>
      <c r="M92" s="215"/>
      <c r="N92" s="216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124</v>
      </c>
      <c r="AU92" s="18" t="s">
        <v>84</v>
      </c>
    </row>
    <row r="93" spans="1:51" s="13" customFormat="1" ht="12">
      <c r="A93" s="13"/>
      <c r="B93" s="219"/>
      <c r="C93" s="220"/>
      <c r="D93" s="212" t="s">
        <v>137</v>
      </c>
      <c r="E93" s="221" t="s">
        <v>20</v>
      </c>
      <c r="F93" s="222" t="s">
        <v>138</v>
      </c>
      <c r="G93" s="220"/>
      <c r="H93" s="223">
        <v>8</v>
      </c>
      <c r="I93" s="224"/>
      <c r="J93" s="220"/>
      <c r="K93" s="220"/>
      <c r="L93" s="225"/>
      <c r="M93" s="226"/>
      <c r="N93" s="227"/>
      <c r="O93" s="227"/>
      <c r="P93" s="227"/>
      <c r="Q93" s="227"/>
      <c r="R93" s="227"/>
      <c r="S93" s="227"/>
      <c r="T93" s="2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9" t="s">
        <v>137</v>
      </c>
      <c r="AU93" s="229" t="s">
        <v>84</v>
      </c>
      <c r="AV93" s="13" t="s">
        <v>84</v>
      </c>
      <c r="AW93" s="13" t="s">
        <v>37</v>
      </c>
      <c r="AX93" s="13" t="s">
        <v>22</v>
      </c>
      <c r="AY93" s="229" t="s">
        <v>113</v>
      </c>
    </row>
    <row r="94" spans="1:51" s="14" customFormat="1" ht="12">
      <c r="A94" s="14"/>
      <c r="B94" s="230"/>
      <c r="C94" s="231"/>
      <c r="D94" s="212" t="s">
        <v>137</v>
      </c>
      <c r="E94" s="232" t="s">
        <v>20</v>
      </c>
      <c r="F94" s="233" t="s">
        <v>139</v>
      </c>
      <c r="G94" s="231"/>
      <c r="H94" s="232" t="s">
        <v>20</v>
      </c>
      <c r="I94" s="234"/>
      <c r="J94" s="231"/>
      <c r="K94" s="231"/>
      <c r="L94" s="235"/>
      <c r="M94" s="236"/>
      <c r="N94" s="237"/>
      <c r="O94" s="237"/>
      <c r="P94" s="237"/>
      <c r="Q94" s="237"/>
      <c r="R94" s="237"/>
      <c r="S94" s="237"/>
      <c r="T94" s="238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39" t="s">
        <v>137</v>
      </c>
      <c r="AU94" s="239" t="s">
        <v>84</v>
      </c>
      <c r="AV94" s="14" t="s">
        <v>22</v>
      </c>
      <c r="AW94" s="14" t="s">
        <v>37</v>
      </c>
      <c r="AX94" s="14" t="s">
        <v>75</v>
      </c>
      <c r="AY94" s="239" t="s">
        <v>113</v>
      </c>
    </row>
    <row r="95" spans="1:65" s="2" customFormat="1" ht="24.15" customHeight="1">
      <c r="A95" s="39"/>
      <c r="B95" s="40"/>
      <c r="C95" s="199" t="s">
        <v>120</v>
      </c>
      <c r="D95" s="199" t="s">
        <v>115</v>
      </c>
      <c r="E95" s="200" t="s">
        <v>140</v>
      </c>
      <c r="F95" s="201" t="s">
        <v>141</v>
      </c>
      <c r="G95" s="202" t="s">
        <v>118</v>
      </c>
      <c r="H95" s="203">
        <v>10</v>
      </c>
      <c r="I95" s="204"/>
      <c r="J95" s="205">
        <f>ROUND(I95*H95,2)</f>
        <v>0</v>
      </c>
      <c r="K95" s="201" t="s">
        <v>119</v>
      </c>
      <c r="L95" s="45"/>
      <c r="M95" s="206" t="s">
        <v>20</v>
      </c>
      <c r="N95" s="207" t="s">
        <v>46</v>
      </c>
      <c r="O95" s="85"/>
      <c r="P95" s="208">
        <f>O95*H95</f>
        <v>0</v>
      </c>
      <c r="Q95" s="208">
        <v>0</v>
      </c>
      <c r="R95" s="208">
        <f>Q95*H95</f>
        <v>0</v>
      </c>
      <c r="S95" s="208">
        <v>0.22</v>
      </c>
      <c r="T95" s="209">
        <f>S95*H95</f>
        <v>2.2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0" t="s">
        <v>120</v>
      </c>
      <c r="AT95" s="210" t="s">
        <v>115</v>
      </c>
      <c r="AU95" s="210" t="s">
        <v>84</v>
      </c>
      <c r="AY95" s="18" t="s">
        <v>113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8" t="s">
        <v>22</v>
      </c>
      <c r="BK95" s="211">
        <f>ROUND(I95*H95,2)</f>
        <v>0</v>
      </c>
      <c r="BL95" s="18" t="s">
        <v>120</v>
      </c>
      <c r="BM95" s="210" t="s">
        <v>142</v>
      </c>
    </row>
    <row r="96" spans="1:47" s="2" customFormat="1" ht="12">
      <c r="A96" s="39"/>
      <c r="B96" s="40"/>
      <c r="C96" s="41"/>
      <c r="D96" s="212" t="s">
        <v>122</v>
      </c>
      <c r="E96" s="41"/>
      <c r="F96" s="213" t="s">
        <v>143</v>
      </c>
      <c r="G96" s="41"/>
      <c r="H96" s="41"/>
      <c r="I96" s="214"/>
      <c r="J96" s="41"/>
      <c r="K96" s="41"/>
      <c r="L96" s="45"/>
      <c r="M96" s="215"/>
      <c r="N96" s="216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122</v>
      </c>
      <c r="AU96" s="18" t="s">
        <v>84</v>
      </c>
    </row>
    <row r="97" spans="1:47" s="2" customFormat="1" ht="12">
      <c r="A97" s="39"/>
      <c r="B97" s="40"/>
      <c r="C97" s="41"/>
      <c r="D97" s="217" t="s">
        <v>124</v>
      </c>
      <c r="E97" s="41"/>
      <c r="F97" s="218" t="s">
        <v>144</v>
      </c>
      <c r="G97" s="41"/>
      <c r="H97" s="41"/>
      <c r="I97" s="214"/>
      <c r="J97" s="41"/>
      <c r="K97" s="41"/>
      <c r="L97" s="45"/>
      <c r="M97" s="215"/>
      <c r="N97" s="216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124</v>
      </c>
      <c r="AU97" s="18" t="s">
        <v>84</v>
      </c>
    </row>
    <row r="98" spans="1:65" s="2" customFormat="1" ht="24.15" customHeight="1">
      <c r="A98" s="39"/>
      <c r="B98" s="40"/>
      <c r="C98" s="199" t="s">
        <v>145</v>
      </c>
      <c r="D98" s="199" t="s">
        <v>115</v>
      </c>
      <c r="E98" s="200" t="s">
        <v>146</v>
      </c>
      <c r="F98" s="201" t="s">
        <v>147</v>
      </c>
      <c r="G98" s="202" t="s">
        <v>148</v>
      </c>
      <c r="H98" s="203">
        <v>700</v>
      </c>
      <c r="I98" s="204"/>
      <c r="J98" s="205">
        <f>ROUND(I98*H98,2)</f>
        <v>0</v>
      </c>
      <c r="K98" s="201" t="s">
        <v>119</v>
      </c>
      <c r="L98" s="45"/>
      <c r="M98" s="206" t="s">
        <v>20</v>
      </c>
      <c r="N98" s="207" t="s">
        <v>46</v>
      </c>
      <c r="O98" s="85"/>
      <c r="P98" s="208">
        <f>O98*H98</f>
        <v>0</v>
      </c>
      <c r="Q98" s="208">
        <v>3.2634E-05</v>
      </c>
      <c r="R98" s="208">
        <f>Q98*H98</f>
        <v>0.0228438</v>
      </c>
      <c r="S98" s="208">
        <v>0</v>
      </c>
      <c r="T98" s="20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0" t="s">
        <v>120</v>
      </c>
      <c r="AT98" s="210" t="s">
        <v>115</v>
      </c>
      <c r="AU98" s="210" t="s">
        <v>84</v>
      </c>
      <c r="AY98" s="18" t="s">
        <v>113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8" t="s">
        <v>22</v>
      </c>
      <c r="BK98" s="211">
        <f>ROUND(I98*H98,2)</f>
        <v>0</v>
      </c>
      <c r="BL98" s="18" t="s">
        <v>120</v>
      </c>
      <c r="BM98" s="210" t="s">
        <v>149</v>
      </c>
    </row>
    <row r="99" spans="1:47" s="2" customFormat="1" ht="12">
      <c r="A99" s="39"/>
      <c r="B99" s="40"/>
      <c r="C99" s="41"/>
      <c r="D99" s="212" t="s">
        <v>122</v>
      </c>
      <c r="E99" s="41"/>
      <c r="F99" s="213" t="s">
        <v>150</v>
      </c>
      <c r="G99" s="41"/>
      <c r="H99" s="41"/>
      <c r="I99" s="214"/>
      <c r="J99" s="41"/>
      <c r="K99" s="41"/>
      <c r="L99" s="45"/>
      <c r="M99" s="215"/>
      <c r="N99" s="216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122</v>
      </c>
      <c r="AU99" s="18" t="s">
        <v>84</v>
      </c>
    </row>
    <row r="100" spans="1:47" s="2" customFormat="1" ht="12">
      <c r="A100" s="39"/>
      <c r="B100" s="40"/>
      <c r="C100" s="41"/>
      <c r="D100" s="217" t="s">
        <v>124</v>
      </c>
      <c r="E100" s="41"/>
      <c r="F100" s="218" t="s">
        <v>151</v>
      </c>
      <c r="G100" s="41"/>
      <c r="H100" s="41"/>
      <c r="I100" s="214"/>
      <c r="J100" s="41"/>
      <c r="K100" s="41"/>
      <c r="L100" s="45"/>
      <c r="M100" s="215"/>
      <c r="N100" s="216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124</v>
      </c>
      <c r="AU100" s="18" t="s">
        <v>84</v>
      </c>
    </row>
    <row r="101" spans="1:65" s="2" customFormat="1" ht="24.15" customHeight="1">
      <c r="A101" s="39"/>
      <c r="B101" s="40"/>
      <c r="C101" s="199" t="s">
        <v>152</v>
      </c>
      <c r="D101" s="199" t="s">
        <v>115</v>
      </c>
      <c r="E101" s="200" t="s">
        <v>153</v>
      </c>
      <c r="F101" s="201" t="s">
        <v>154</v>
      </c>
      <c r="G101" s="202" t="s">
        <v>155</v>
      </c>
      <c r="H101" s="203">
        <v>35</v>
      </c>
      <c r="I101" s="204"/>
      <c r="J101" s="205">
        <f>ROUND(I101*H101,2)</f>
        <v>0</v>
      </c>
      <c r="K101" s="201" t="s">
        <v>119</v>
      </c>
      <c r="L101" s="45"/>
      <c r="M101" s="206" t="s">
        <v>20</v>
      </c>
      <c r="N101" s="207" t="s">
        <v>46</v>
      </c>
      <c r="O101" s="85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0" t="s">
        <v>120</v>
      </c>
      <c r="AT101" s="210" t="s">
        <v>115</v>
      </c>
      <c r="AU101" s="210" t="s">
        <v>84</v>
      </c>
      <c r="AY101" s="18" t="s">
        <v>113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8" t="s">
        <v>22</v>
      </c>
      <c r="BK101" s="211">
        <f>ROUND(I101*H101,2)</f>
        <v>0</v>
      </c>
      <c r="BL101" s="18" t="s">
        <v>120</v>
      </c>
      <c r="BM101" s="210" t="s">
        <v>156</v>
      </c>
    </row>
    <row r="102" spans="1:47" s="2" customFormat="1" ht="12">
      <c r="A102" s="39"/>
      <c r="B102" s="40"/>
      <c r="C102" s="41"/>
      <c r="D102" s="212" t="s">
        <v>122</v>
      </c>
      <c r="E102" s="41"/>
      <c r="F102" s="213" t="s">
        <v>157</v>
      </c>
      <c r="G102" s="41"/>
      <c r="H102" s="41"/>
      <c r="I102" s="214"/>
      <c r="J102" s="41"/>
      <c r="K102" s="41"/>
      <c r="L102" s="45"/>
      <c r="M102" s="215"/>
      <c r="N102" s="216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122</v>
      </c>
      <c r="AU102" s="18" t="s">
        <v>84</v>
      </c>
    </row>
    <row r="103" spans="1:47" s="2" customFormat="1" ht="12">
      <c r="A103" s="39"/>
      <c r="B103" s="40"/>
      <c r="C103" s="41"/>
      <c r="D103" s="217" t="s">
        <v>124</v>
      </c>
      <c r="E103" s="41"/>
      <c r="F103" s="218" t="s">
        <v>158</v>
      </c>
      <c r="G103" s="41"/>
      <c r="H103" s="41"/>
      <c r="I103" s="214"/>
      <c r="J103" s="41"/>
      <c r="K103" s="41"/>
      <c r="L103" s="45"/>
      <c r="M103" s="215"/>
      <c r="N103" s="216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124</v>
      </c>
      <c r="AU103" s="18" t="s">
        <v>84</v>
      </c>
    </row>
    <row r="104" spans="1:65" s="2" customFormat="1" ht="24.15" customHeight="1">
      <c r="A104" s="39"/>
      <c r="B104" s="40"/>
      <c r="C104" s="199" t="s">
        <v>159</v>
      </c>
      <c r="D104" s="199" t="s">
        <v>115</v>
      </c>
      <c r="E104" s="200" t="s">
        <v>160</v>
      </c>
      <c r="F104" s="201" t="s">
        <v>161</v>
      </c>
      <c r="G104" s="202" t="s">
        <v>162</v>
      </c>
      <c r="H104" s="203">
        <v>30</v>
      </c>
      <c r="I104" s="204"/>
      <c r="J104" s="205">
        <f>ROUND(I104*H104,2)</f>
        <v>0</v>
      </c>
      <c r="K104" s="201" t="s">
        <v>119</v>
      </c>
      <c r="L104" s="45"/>
      <c r="M104" s="206" t="s">
        <v>20</v>
      </c>
      <c r="N104" s="207" t="s">
        <v>46</v>
      </c>
      <c r="O104" s="85"/>
      <c r="P104" s="208">
        <f>O104*H104</f>
        <v>0</v>
      </c>
      <c r="Q104" s="208">
        <v>0.0369043</v>
      </c>
      <c r="R104" s="208">
        <f>Q104*H104</f>
        <v>1.107129</v>
      </c>
      <c r="S104" s="208">
        <v>0</v>
      </c>
      <c r="T104" s="20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0" t="s">
        <v>120</v>
      </c>
      <c r="AT104" s="210" t="s">
        <v>115</v>
      </c>
      <c r="AU104" s="210" t="s">
        <v>84</v>
      </c>
      <c r="AY104" s="18" t="s">
        <v>113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8" t="s">
        <v>22</v>
      </c>
      <c r="BK104" s="211">
        <f>ROUND(I104*H104,2)</f>
        <v>0</v>
      </c>
      <c r="BL104" s="18" t="s">
        <v>120</v>
      </c>
      <c r="BM104" s="210" t="s">
        <v>163</v>
      </c>
    </row>
    <row r="105" spans="1:47" s="2" customFormat="1" ht="12">
      <c r="A105" s="39"/>
      <c r="B105" s="40"/>
      <c r="C105" s="41"/>
      <c r="D105" s="212" t="s">
        <v>122</v>
      </c>
      <c r="E105" s="41"/>
      <c r="F105" s="213" t="s">
        <v>164</v>
      </c>
      <c r="G105" s="41"/>
      <c r="H105" s="41"/>
      <c r="I105" s="214"/>
      <c r="J105" s="41"/>
      <c r="K105" s="41"/>
      <c r="L105" s="45"/>
      <c r="M105" s="215"/>
      <c r="N105" s="216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122</v>
      </c>
      <c r="AU105" s="18" t="s">
        <v>84</v>
      </c>
    </row>
    <row r="106" spans="1:47" s="2" customFormat="1" ht="12">
      <c r="A106" s="39"/>
      <c r="B106" s="40"/>
      <c r="C106" s="41"/>
      <c r="D106" s="217" t="s">
        <v>124</v>
      </c>
      <c r="E106" s="41"/>
      <c r="F106" s="218" t="s">
        <v>165</v>
      </c>
      <c r="G106" s="41"/>
      <c r="H106" s="41"/>
      <c r="I106" s="214"/>
      <c r="J106" s="41"/>
      <c r="K106" s="41"/>
      <c r="L106" s="45"/>
      <c r="M106" s="215"/>
      <c r="N106" s="216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124</v>
      </c>
      <c r="AU106" s="18" t="s">
        <v>84</v>
      </c>
    </row>
    <row r="107" spans="1:65" s="2" customFormat="1" ht="33" customHeight="1">
      <c r="A107" s="39"/>
      <c r="B107" s="40"/>
      <c r="C107" s="199" t="s">
        <v>166</v>
      </c>
      <c r="D107" s="199" t="s">
        <v>115</v>
      </c>
      <c r="E107" s="200" t="s">
        <v>167</v>
      </c>
      <c r="F107" s="201" t="s">
        <v>168</v>
      </c>
      <c r="G107" s="202" t="s">
        <v>169</v>
      </c>
      <c r="H107" s="203">
        <v>192.85</v>
      </c>
      <c r="I107" s="204"/>
      <c r="J107" s="205">
        <f>ROUND(I107*H107,2)</f>
        <v>0</v>
      </c>
      <c r="K107" s="201" t="s">
        <v>119</v>
      </c>
      <c r="L107" s="45"/>
      <c r="M107" s="206" t="s">
        <v>20</v>
      </c>
      <c r="N107" s="207" t="s">
        <v>46</v>
      </c>
      <c r="O107" s="85"/>
      <c r="P107" s="208">
        <f>O107*H107</f>
        <v>0</v>
      </c>
      <c r="Q107" s="208">
        <v>0</v>
      </c>
      <c r="R107" s="208">
        <f>Q107*H107</f>
        <v>0</v>
      </c>
      <c r="S107" s="208">
        <v>0</v>
      </c>
      <c r="T107" s="20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0" t="s">
        <v>120</v>
      </c>
      <c r="AT107" s="210" t="s">
        <v>115</v>
      </c>
      <c r="AU107" s="210" t="s">
        <v>84</v>
      </c>
      <c r="AY107" s="18" t="s">
        <v>113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8" t="s">
        <v>22</v>
      </c>
      <c r="BK107" s="211">
        <f>ROUND(I107*H107,2)</f>
        <v>0</v>
      </c>
      <c r="BL107" s="18" t="s">
        <v>120</v>
      </c>
      <c r="BM107" s="210" t="s">
        <v>170</v>
      </c>
    </row>
    <row r="108" spans="1:47" s="2" customFormat="1" ht="12">
      <c r="A108" s="39"/>
      <c r="B108" s="40"/>
      <c r="C108" s="41"/>
      <c r="D108" s="212" t="s">
        <v>122</v>
      </c>
      <c r="E108" s="41"/>
      <c r="F108" s="213" t="s">
        <v>171</v>
      </c>
      <c r="G108" s="41"/>
      <c r="H108" s="41"/>
      <c r="I108" s="214"/>
      <c r="J108" s="41"/>
      <c r="K108" s="41"/>
      <c r="L108" s="45"/>
      <c r="M108" s="215"/>
      <c r="N108" s="216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122</v>
      </c>
      <c r="AU108" s="18" t="s">
        <v>84</v>
      </c>
    </row>
    <row r="109" spans="1:47" s="2" customFormat="1" ht="12">
      <c r="A109" s="39"/>
      <c r="B109" s="40"/>
      <c r="C109" s="41"/>
      <c r="D109" s="217" t="s">
        <v>124</v>
      </c>
      <c r="E109" s="41"/>
      <c r="F109" s="218" t="s">
        <v>172</v>
      </c>
      <c r="G109" s="41"/>
      <c r="H109" s="41"/>
      <c r="I109" s="214"/>
      <c r="J109" s="41"/>
      <c r="K109" s="41"/>
      <c r="L109" s="45"/>
      <c r="M109" s="215"/>
      <c r="N109" s="216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124</v>
      </c>
      <c r="AU109" s="18" t="s">
        <v>84</v>
      </c>
    </row>
    <row r="110" spans="1:51" s="13" customFormat="1" ht="12">
      <c r="A110" s="13"/>
      <c r="B110" s="219"/>
      <c r="C110" s="220"/>
      <c r="D110" s="212" t="s">
        <v>137</v>
      </c>
      <c r="E110" s="221" t="s">
        <v>20</v>
      </c>
      <c r="F110" s="222" t="s">
        <v>173</v>
      </c>
      <c r="G110" s="220"/>
      <c r="H110" s="223">
        <v>25.5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137</v>
      </c>
      <c r="AU110" s="229" t="s">
        <v>84</v>
      </c>
      <c r="AV110" s="13" t="s">
        <v>84</v>
      </c>
      <c r="AW110" s="13" t="s">
        <v>37</v>
      </c>
      <c r="AX110" s="13" t="s">
        <v>75</v>
      </c>
      <c r="AY110" s="229" t="s">
        <v>113</v>
      </c>
    </row>
    <row r="111" spans="1:51" s="13" customFormat="1" ht="12">
      <c r="A111" s="13"/>
      <c r="B111" s="219"/>
      <c r="C111" s="220"/>
      <c r="D111" s="212" t="s">
        <v>137</v>
      </c>
      <c r="E111" s="221" t="s">
        <v>20</v>
      </c>
      <c r="F111" s="222" t="s">
        <v>174</v>
      </c>
      <c r="G111" s="220"/>
      <c r="H111" s="223">
        <v>50</v>
      </c>
      <c r="I111" s="224"/>
      <c r="J111" s="220"/>
      <c r="K111" s="220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137</v>
      </c>
      <c r="AU111" s="229" t="s">
        <v>84</v>
      </c>
      <c r="AV111" s="13" t="s">
        <v>84</v>
      </c>
      <c r="AW111" s="13" t="s">
        <v>37</v>
      </c>
      <c r="AX111" s="13" t="s">
        <v>75</v>
      </c>
      <c r="AY111" s="229" t="s">
        <v>113</v>
      </c>
    </row>
    <row r="112" spans="1:51" s="13" customFormat="1" ht="12">
      <c r="A112" s="13"/>
      <c r="B112" s="219"/>
      <c r="C112" s="220"/>
      <c r="D112" s="212" t="s">
        <v>137</v>
      </c>
      <c r="E112" s="221" t="s">
        <v>20</v>
      </c>
      <c r="F112" s="222" t="s">
        <v>175</v>
      </c>
      <c r="G112" s="220"/>
      <c r="H112" s="223">
        <v>35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137</v>
      </c>
      <c r="AU112" s="229" t="s">
        <v>84</v>
      </c>
      <c r="AV112" s="13" t="s">
        <v>84</v>
      </c>
      <c r="AW112" s="13" t="s">
        <v>37</v>
      </c>
      <c r="AX112" s="13" t="s">
        <v>75</v>
      </c>
      <c r="AY112" s="229" t="s">
        <v>113</v>
      </c>
    </row>
    <row r="113" spans="1:51" s="13" customFormat="1" ht="12">
      <c r="A113" s="13"/>
      <c r="B113" s="219"/>
      <c r="C113" s="220"/>
      <c r="D113" s="212" t="s">
        <v>137</v>
      </c>
      <c r="E113" s="221" t="s">
        <v>20</v>
      </c>
      <c r="F113" s="222" t="s">
        <v>176</v>
      </c>
      <c r="G113" s="220"/>
      <c r="H113" s="223">
        <v>42.5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137</v>
      </c>
      <c r="AU113" s="229" t="s">
        <v>84</v>
      </c>
      <c r="AV113" s="13" t="s">
        <v>84</v>
      </c>
      <c r="AW113" s="13" t="s">
        <v>37</v>
      </c>
      <c r="AX113" s="13" t="s">
        <v>75</v>
      </c>
      <c r="AY113" s="229" t="s">
        <v>113</v>
      </c>
    </row>
    <row r="114" spans="1:51" s="13" customFormat="1" ht="12">
      <c r="A114" s="13"/>
      <c r="B114" s="219"/>
      <c r="C114" s="220"/>
      <c r="D114" s="212" t="s">
        <v>137</v>
      </c>
      <c r="E114" s="221" t="s">
        <v>20</v>
      </c>
      <c r="F114" s="222" t="s">
        <v>177</v>
      </c>
      <c r="G114" s="220"/>
      <c r="H114" s="223">
        <v>35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137</v>
      </c>
      <c r="AU114" s="229" t="s">
        <v>84</v>
      </c>
      <c r="AV114" s="13" t="s">
        <v>84</v>
      </c>
      <c r="AW114" s="13" t="s">
        <v>37</v>
      </c>
      <c r="AX114" s="13" t="s">
        <v>75</v>
      </c>
      <c r="AY114" s="229" t="s">
        <v>113</v>
      </c>
    </row>
    <row r="115" spans="1:51" s="13" customFormat="1" ht="12">
      <c r="A115" s="13"/>
      <c r="B115" s="219"/>
      <c r="C115" s="220"/>
      <c r="D115" s="212" t="s">
        <v>137</v>
      </c>
      <c r="E115" s="221" t="s">
        <v>20</v>
      </c>
      <c r="F115" s="222" t="s">
        <v>178</v>
      </c>
      <c r="G115" s="220"/>
      <c r="H115" s="223">
        <v>87.5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137</v>
      </c>
      <c r="AU115" s="229" t="s">
        <v>84</v>
      </c>
      <c r="AV115" s="13" t="s">
        <v>84</v>
      </c>
      <c r="AW115" s="13" t="s">
        <v>37</v>
      </c>
      <c r="AX115" s="13" t="s">
        <v>75</v>
      </c>
      <c r="AY115" s="229" t="s">
        <v>113</v>
      </c>
    </row>
    <row r="116" spans="1:51" s="15" customFormat="1" ht="12">
      <c r="A116" s="15"/>
      <c r="B116" s="240"/>
      <c r="C116" s="241"/>
      <c r="D116" s="212" t="s">
        <v>137</v>
      </c>
      <c r="E116" s="242" t="s">
        <v>20</v>
      </c>
      <c r="F116" s="243" t="s">
        <v>179</v>
      </c>
      <c r="G116" s="241"/>
      <c r="H116" s="244">
        <v>275.5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0" t="s">
        <v>137</v>
      </c>
      <c r="AU116" s="250" t="s">
        <v>84</v>
      </c>
      <c r="AV116" s="15" t="s">
        <v>120</v>
      </c>
      <c r="AW116" s="15" t="s">
        <v>37</v>
      </c>
      <c r="AX116" s="15" t="s">
        <v>75</v>
      </c>
      <c r="AY116" s="250" t="s">
        <v>113</v>
      </c>
    </row>
    <row r="117" spans="1:51" s="13" customFormat="1" ht="12">
      <c r="A117" s="13"/>
      <c r="B117" s="219"/>
      <c r="C117" s="220"/>
      <c r="D117" s="212" t="s">
        <v>137</v>
      </c>
      <c r="E117" s="221" t="s">
        <v>20</v>
      </c>
      <c r="F117" s="222" t="s">
        <v>180</v>
      </c>
      <c r="G117" s="220"/>
      <c r="H117" s="223">
        <v>192.85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137</v>
      </c>
      <c r="AU117" s="229" t="s">
        <v>84</v>
      </c>
      <c r="AV117" s="13" t="s">
        <v>84</v>
      </c>
      <c r="AW117" s="13" t="s">
        <v>37</v>
      </c>
      <c r="AX117" s="13" t="s">
        <v>22</v>
      </c>
      <c r="AY117" s="229" t="s">
        <v>113</v>
      </c>
    </row>
    <row r="118" spans="1:51" s="14" customFormat="1" ht="12">
      <c r="A118" s="14"/>
      <c r="B118" s="230"/>
      <c r="C118" s="231"/>
      <c r="D118" s="212" t="s">
        <v>137</v>
      </c>
      <c r="E118" s="232" t="s">
        <v>20</v>
      </c>
      <c r="F118" s="233" t="s">
        <v>181</v>
      </c>
      <c r="G118" s="231"/>
      <c r="H118" s="232" t="s">
        <v>20</v>
      </c>
      <c r="I118" s="234"/>
      <c r="J118" s="231"/>
      <c r="K118" s="231"/>
      <c r="L118" s="235"/>
      <c r="M118" s="236"/>
      <c r="N118" s="237"/>
      <c r="O118" s="237"/>
      <c r="P118" s="237"/>
      <c r="Q118" s="237"/>
      <c r="R118" s="237"/>
      <c r="S118" s="237"/>
      <c r="T118" s="23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39" t="s">
        <v>137</v>
      </c>
      <c r="AU118" s="239" t="s">
        <v>84</v>
      </c>
      <c r="AV118" s="14" t="s">
        <v>22</v>
      </c>
      <c r="AW118" s="14" t="s">
        <v>37</v>
      </c>
      <c r="AX118" s="14" t="s">
        <v>75</v>
      </c>
      <c r="AY118" s="239" t="s">
        <v>113</v>
      </c>
    </row>
    <row r="119" spans="1:51" s="14" customFormat="1" ht="12">
      <c r="A119" s="14"/>
      <c r="B119" s="230"/>
      <c r="C119" s="231"/>
      <c r="D119" s="212" t="s">
        <v>137</v>
      </c>
      <c r="E119" s="232" t="s">
        <v>20</v>
      </c>
      <c r="F119" s="233" t="s">
        <v>182</v>
      </c>
      <c r="G119" s="231"/>
      <c r="H119" s="232" t="s">
        <v>20</v>
      </c>
      <c r="I119" s="234"/>
      <c r="J119" s="231"/>
      <c r="K119" s="231"/>
      <c r="L119" s="235"/>
      <c r="M119" s="236"/>
      <c r="N119" s="237"/>
      <c r="O119" s="237"/>
      <c r="P119" s="237"/>
      <c r="Q119" s="237"/>
      <c r="R119" s="237"/>
      <c r="S119" s="237"/>
      <c r="T119" s="23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39" t="s">
        <v>137</v>
      </c>
      <c r="AU119" s="239" t="s">
        <v>84</v>
      </c>
      <c r="AV119" s="14" t="s">
        <v>22</v>
      </c>
      <c r="AW119" s="14" t="s">
        <v>37</v>
      </c>
      <c r="AX119" s="14" t="s">
        <v>75</v>
      </c>
      <c r="AY119" s="239" t="s">
        <v>113</v>
      </c>
    </row>
    <row r="120" spans="1:65" s="2" customFormat="1" ht="37.8" customHeight="1">
      <c r="A120" s="39"/>
      <c r="B120" s="40"/>
      <c r="C120" s="199" t="s">
        <v>183</v>
      </c>
      <c r="D120" s="199" t="s">
        <v>115</v>
      </c>
      <c r="E120" s="200" t="s">
        <v>184</v>
      </c>
      <c r="F120" s="201" t="s">
        <v>185</v>
      </c>
      <c r="G120" s="202" t="s">
        <v>169</v>
      </c>
      <c r="H120" s="203">
        <v>82.65</v>
      </c>
      <c r="I120" s="204"/>
      <c r="J120" s="205">
        <f>ROUND(I120*H120,2)</f>
        <v>0</v>
      </c>
      <c r="K120" s="201" t="s">
        <v>119</v>
      </c>
      <c r="L120" s="45"/>
      <c r="M120" s="206" t="s">
        <v>20</v>
      </c>
      <c r="N120" s="207" t="s">
        <v>46</v>
      </c>
      <c r="O120" s="85"/>
      <c r="P120" s="208">
        <f>O120*H120</f>
        <v>0</v>
      </c>
      <c r="Q120" s="208">
        <v>7E-05</v>
      </c>
      <c r="R120" s="208">
        <f>Q120*H120</f>
        <v>0.0057855</v>
      </c>
      <c r="S120" s="208">
        <v>0</v>
      </c>
      <c r="T120" s="20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0" t="s">
        <v>120</v>
      </c>
      <c r="AT120" s="210" t="s">
        <v>115</v>
      </c>
      <c r="AU120" s="210" t="s">
        <v>84</v>
      </c>
      <c r="AY120" s="18" t="s">
        <v>113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8" t="s">
        <v>22</v>
      </c>
      <c r="BK120" s="211">
        <f>ROUND(I120*H120,2)</f>
        <v>0</v>
      </c>
      <c r="BL120" s="18" t="s">
        <v>120</v>
      </c>
      <c r="BM120" s="210" t="s">
        <v>186</v>
      </c>
    </row>
    <row r="121" spans="1:47" s="2" customFormat="1" ht="12">
      <c r="A121" s="39"/>
      <c r="B121" s="40"/>
      <c r="C121" s="41"/>
      <c r="D121" s="212" t="s">
        <v>122</v>
      </c>
      <c r="E121" s="41"/>
      <c r="F121" s="213" t="s">
        <v>187</v>
      </c>
      <c r="G121" s="41"/>
      <c r="H121" s="41"/>
      <c r="I121" s="214"/>
      <c r="J121" s="41"/>
      <c r="K121" s="41"/>
      <c r="L121" s="45"/>
      <c r="M121" s="215"/>
      <c r="N121" s="216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122</v>
      </c>
      <c r="AU121" s="18" t="s">
        <v>84</v>
      </c>
    </row>
    <row r="122" spans="1:47" s="2" customFormat="1" ht="12">
      <c r="A122" s="39"/>
      <c r="B122" s="40"/>
      <c r="C122" s="41"/>
      <c r="D122" s="217" t="s">
        <v>124</v>
      </c>
      <c r="E122" s="41"/>
      <c r="F122" s="218" t="s">
        <v>188</v>
      </c>
      <c r="G122" s="41"/>
      <c r="H122" s="41"/>
      <c r="I122" s="214"/>
      <c r="J122" s="41"/>
      <c r="K122" s="41"/>
      <c r="L122" s="45"/>
      <c r="M122" s="215"/>
      <c r="N122" s="216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124</v>
      </c>
      <c r="AU122" s="18" t="s">
        <v>84</v>
      </c>
    </row>
    <row r="123" spans="1:51" s="13" customFormat="1" ht="12">
      <c r="A123" s="13"/>
      <c r="B123" s="219"/>
      <c r="C123" s="220"/>
      <c r="D123" s="212" t="s">
        <v>137</v>
      </c>
      <c r="E123" s="221" t="s">
        <v>20</v>
      </c>
      <c r="F123" s="222" t="s">
        <v>173</v>
      </c>
      <c r="G123" s="220"/>
      <c r="H123" s="223">
        <v>25.5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137</v>
      </c>
      <c r="AU123" s="229" t="s">
        <v>84</v>
      </c>
      <c r="AV123" s="13" t="s">
        <v>84</v>
      </c>
      <c r="AW123" s="13" t="s">
        <v>37</v>
      </c>
      <c r="AX123" s="13" t="s">
        <v>75</v>
      </c>
      <c r="AY123" s="229" t="s">
        <v>113</v>
      </c>
    </row>
    <row r="124" spans="1:51" s="13" customFormat="1" ht="12">
      <c r="A124" s="13"/>
      <c r="B124" s="219"/>
      <c r="C124" s="220"/>
      <c r="D124" s="212" t="s">
        <v>137</v>
      </c>
      <c r="E124" s="221" t="s">
        <v>20</v>
      </c>
      <c r="F124" s="222" t="s">
        <v>174</v>
      </c>
      <c r="G124" s="220"/>
      <c r="H124" s="223">
        <v>50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137</v>
      </c>
      <c r="AU124" s="229" t="s">
        <v>84</v>
      </c>
      <c r="AV124" s="13" t="s">
        <v>84</v>
      </c>
      <c r="AW124" s="13" t="s">
        <v>37</v>
      </c>
      <c r="AX124" s="13" t="s">
        <v>75</v>
      </c>
      <c r="AY124" s="229" t="s">
        <v>113</v>
      </c>
    </row>
    <row r="125" spans="1:51" s="13" customFormat="1" ht="12">
      <c r="A125" s="13"/>
      <c r="B125" s="219"/>
      <c r="C125" s="220"/>
      <c r="D125" s="212" t="s">
        <v>137</v>
      </c>
      <c r="E125" s="221" t="s">
        <v>20</v>
      </c>
      <c r="F125" s="222" t="s">
        <v>175</v>
      </c>
      <c r="G125" s="220"/>
      <c r="H125" s="223">
        <v>35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137</v>
      </c>
      <c r="AU125" s="229" t="s">
        <v>84</v>
      </c>
      <c r="AV125" s="13" t="s">
        <v>84</v>
      </c>
      <c r="AW125" s="13" t="s">
        <v>37</v>
      </c>
      <c r="AX125" s="13" t="s">
        <v>75</v>
      </c>
      <c r="AY125" s="229" t="s">
        <v>113</v>
      </c>
    </row>
    <row r="126" spans="1:51" s="13" customFormat="1" ht="12">
      <c r="A126" s="13"/>
      <c r="B126" s="219"/>
      <c r="C126" s="220"/>
      <c r="D126" s="212" t="s">
        <v>137</v>
      </c>
      <c r="E126" s="221" t="s">
        <v>20</v>
      </c>
      <c r="F126" s="222" t="s">
        <v>176</v>
      </c>
      <c r="G126" s="220"/>
      <c r="H126" s="223">
        <v>42.5</v>
      </c>
      <c r="I126" s="224"/>
      <c r="J126" s="220"/>
      <c r="K126" s="220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137</v>
      </c>
      <c r="AU126" s="229" t="s">
        <v>84</v>
      </c>
      <c r="AV126" s="13" t="s">
        <v>84</v>
      </c>
      <c r="AW126" s="13" t="s">
        <v>37</v>
      </c>
      <c r="AX126" s="13" t="s">
        <v>75</v>
      </c>
      <c r="AY126" s="229" t="s">
        <v>113</v>
      </c>
    </row>
    <row r="127" spans="1:51" s="13" customFormat="1" ht="12">
      <c r="A127" s="13"/>
      <c r="B127" s="219"/>
      <c r="C127" s="220"/>
      <c r="D127" s="212" t="s">
        <v>137</v>
      </c>
      <c r="E127" s="221" t="s">
        <v>20</v>
      </c>
      <c r="F127" s="222" t="s">
        <v>177</v>
      </c>
      <c r="G127" s="220"/>
      <c r="H127" s="223">
        <v>35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137</v>
      </c>
      <c r="AU127" s="229" t="s">
        <v>84</v>
      </c>
      <c r="AV127" s="13" t="s">
        <v>84</v>
      </c>
      <c r="AW127" s="13" t="s">
        <v>37</v>
      </c>
      <c r="AX127" s="13" t="s">
        <v>75</v>
      </c>
      <c r="AY127" s="229" t="s">
        <v>113</v>
      </c>
    </row>
    <row r="128" spans="1:51" s="13" customFormat="1" ht="12">
      <c r="A128" s="13"/>
      <c r="B128" s="219"/>
      <c r="C128" s="220"/>
      <c r="D128" s="212" t="s">
        <v>137</v>
      </c>
      <c r="E128" s="221" t="s">
        <v>20</v>
      </c>
      <c r="F128" s="222" t="s">
        <v>178</v>
      </c>
      <c r="G128" s="220"/>
      <c r="H128" s="223">
        <v>87.5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137</v>
      </c>
      <c r="AU128" s="229" t="s">
        <v>84</v>
      </c>
      <c r="AV128" s="13" t="s">
        <v>84</v>
      </c>
      <c r="AW128" s="13" t="s">
        <v>37</v>
      </c>
      <c r="AX128" s="13" t="s">
        <v>75</v>
      </c>
      <c r="AY128" s="229" t="s">
        <v>113</v>
      </c>
    </row>
    <row r="129" spans="1:51" s="15" customFormat="1" ht="12">
      <c r="A129" s="15"/>
      <c r="B129" s="240"/>
      <c r="C129" s="241"/>
      <c r="D129" s="212" t="s">
        <v>137</v>
      </c>
      <c r="E129" s="242" t="s">
        <v>20</v>
      </c>
      <c r="F129" s="243" t="s">
        <v>179</v>
      </c>
      <c r="G129" s="241"/>
      <c r="H129" s="244">
        <v>275.5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0" t="s">
        <v>137</v>
      </c>
      <c r="AU129" s="250" t="s">
        <v>84</v>
      </c>
      <c r="AV129" s="15" t="s">
        <v>120</v>
      </c>
      <c r="AW129" s="15" t="s">
        <v>37</v>
      </c>
      <c r="AX129" s="15" t="s">
        <v>75</v>
      </c>
      <c r="AY129" s="250" t="s">
        <v>113</v>
      </c>
    </row>
    <row r="130" spans="1:51" s="13" customFormat="1" ht="12">
      <c r="A130" s="13"/>
      <c r="B130" s="219"/>
      <c r="C130" s="220"/>
      <c r="D130" s="212" t="s">
        <v>137</v>
      </c>
      <c r="E130" s="221" t="s">
        <v>20</v>
      </c>
      <c r="F130" s="222" t="s">
        <v>189</v>
      </c>
      <c r="G130" s="220"/>
      <c r="H130" s="223">
        <v>82.65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137</v>
      </c>
      <c r="AU130" s="229" t="s">
        <v>84</v>
      </c>
      <c r="AV130" s="13" t="s">
        <v>84</v>
      </c>
      <c r="AW130" s="13" t="s">
        <v>37</v>
      </c>
      <c r="AX130" s="13" t="s">
        <v>22</v>
      </c>
      <c r="AY130" s="229" t="s">
        <v>113</v>
      </c>
    </row>
    <row r="131" spans="1:51" s="14" customFormat="1" ht="12">
      <c r="A131" s="14"/>
      <c r="B131" s="230"/>
      <c r="C131" s="231"/>
      <c r="D131" s="212" t="s">
        <v>137</v>
      </c>
      <c r="E131" s="232" t="s">
        <v>20</v>
      </c>
      <c r="F131" s="233" t="s">
        <v>190</v>
      </c>
      <c r="G131" s="231"/>
      <c r="H131" s="232" t="s">
        <v>20</v>
      </c>
      <c r="I131" s="234"/>
      <c r="J131" s="231"/>
      <c r="K131" s="231"/>
      <c r="L131" s="235"/>
      <c r="M131" s="236"/>
      <c r="N131" s="237"/>
      <c r="O131" s="237"/>
      <c r="P131" s="237"/>
      <c r="Q131" s="237"/>
      <c r="R131" s="237"/>
      <c r="S131" s="237"/>
      <c r="T131" s="23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39" t="s">
        <v>137</v>
      </c>
      <c r="AU131" s="239" t="s">
        <v>84</v>
      </c>
      <c r="AV131" s="14" t="s">
        <v>22</v>
      </c>
      <c r="AW131" s="14" t="s">
        <v>37</v>
      </c>
      <c r="AX131" s="14" t="s">
        <v>75</v>
      </c>
      <c r="AY131" s="239" t="s">
        <v>113</v>
      </c>
    </row>
    <row r="132" spans="1:51" s="14" customFormat="1" ht="12">
      <c r="A132" s="14"/>
      <c r="B132" s="230"/>
      <c r="C132" s="231"/>
      <c r="D132" s="212" t="s">
        <v>137</v>
      </c>
      <c r="E132" s="232" t="s">
        <v>20</v>
      </c>
      <c r="F132" s="233" t="s">
        <v>182</v>
      </c>
      <c r="G132" s="231"/>
      <c r="H132" s="232" t="s">
        <v>20</v>
      </c>
      <c r="I132" s="234"/>
      <c r="J132" s="231"/>
      <c r="K132" s="231"/>
      <c r="L132" s="235"/>
      <c r="M132" s="236"/>
      <c r="N132" s="237"/>
      <c r="O132" s="237"/>
      <c r="P132" s="237"/>
      <c r="Q132" s="237"/>
      <c r="R132" s="237"/>
      <c r="S132" s="237"/>
      <c r="T132" s="23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39" t="s">
        <v>137</v>
      </c>
      <c r="AU132" s="239" t="s">
        <v>84</v>
      </c>
      <c r="AV132" s="14" t="s">
        <v>22</v>
      </c>
      <c r="AW132" s="14" t="s">
        <v>37</v>
      </c>
      <c r="AX132" s="14" t="s">
        <v>75</v>
      </c>
      <c r="AY132" s="239" t="s">
        <v>113</v>
      </c>
    </row>
    <row r="133" spans="1:65" s="2" customFormat="1" ht="24.15" customHeight="1">
      <c r="A133" s="39"/>
      <c r="B133" s="40"/>
      <c r="C133" s="199" t="s">
        <v>27</v>
      </c>
      <c r="D133" s="199" t="s">
        <v>115</v>
      </c>
      <c r="E133" s="200" t="s">
        <v>191</v>
      </c>
      <c r="F133" s="201" t="s">
        <v>192</v>
      </c>
      <c r="G133" s="202" t="s">
        <v>169</v>
      </c>
      <c r="H133" s="203">
        <v>4</v>
      </c>
      <c r="I133" s="204"/>
      <c r="J133" s="205">
        <f>ROUND(I133*H133,2)</f>
        <v>0</v>
      </c>
      <c r="K133" s="201" t="s">
        <v>119</v>
      </c>
      <c r="L133" s="45"/>
      <c r="M133" s="206" t="s">
        <v>20</v>
      </c>
      <c r="N133" s="207" t="s">
        <v>46</v>
      </c>
      <c r="O133" s="85"/>
      <c r="P133" s="208">
        <f>O133*H133</f>
        <v>0</v>
      </c>
      <c r="Q133" s="208">
        <v>0</v>
      </c>
      <c r="R133" s="208">
        <f>Q133*H133</f>
        <v>0</v>
      </c>
      <c r="S133" s="208">
        <v>0</v>
      </c>
      <c r="T133" s="20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0" t="s">
        <v>120</v>
      </c>
      <c r="AT133" s="210" t="s">
        <v>115</v>
      </c>
      <c r="AU133" s="210" t="s">
        <v>84</v>
      </c>
      <c r="AY133" s="18" t="s">
        <v>113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8" t="s">
        <v>22</v>
      </c>
      <c r="BK133" s="211">
        <f>ROUND(I133*H133,2)</f>
        <v>0</v>
      </c>
      <c r="BL133" s="18" t="s">
        <v>120</v>
      </c>
      <c r="BM133" s="210" t="s">
        <v>193</v>
      </c>
    </row>
    <row r="134" spans="1:47" s="2" customFormat="1" ht="12">
      <c r="A134" s="39"/>
      <c r="B134" s="40"/>
      <c r="C134" s="41"/>
      <c r="D134" s="212" t="s">
        <v>122</v>
      </c>
      <c r="E134" s="41"/>
      <c r="F134" s="213" t="s">
        <v>194</v>
      </c>
      <c r="G134" s="41"/>
      <c r="H134" s="41"/>
      <c r="I134" s="214"/>
      <c r="J134" s="41"/>
      <c r="K134" s="41"/>
      <c r="L134" s="45"/>
      <c r="M134" s="215"/>
      <c r="N134" s="216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122</v>
      </c>
      <c r="AU134" s="18" t="s">
        <v>84</v>
      </c>
    </row>
    <row r="135" spans="1:47" s="2" customFormat="1" ht="12">
      <c r="A135" s="39"/>
      <c r="B135" s="40"/>
      <c r="C135" s="41"/>
      <c r="D135" s="217" t="s">
        <v>124</v>
      </c>
      <c r="E135" s="41"/>
      <c r="F135" s="218" t="s">
        <v>195</v>
      </c>
      <c r="G135" s="41"/>
      <c r="H135" s="41"/>
      <c r="I135" s="214"/>
      <c r="J135" s="41"/>
      <c r="K135" s="41"/>
      <c r="L135" s="45"/>
      <c r="M135" s="215"/>
      <c r="N135" s="216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124</v>
      </c>
      <c r="AU135" s="18" t="s">
        <v>84</v>
      </c>
    </row>
    <row r="136" spans="1:65" s="2" customFormat="1" ht="24.15" customHeight="1">
      <c r="A136" s="39"/>
      <c r="B136" s="40"/>
      <c r="C136" s="199" t="s">
        <v>196</v>
      </c>
      <c r="D136" s="199" t="s">
        <v>115</v>
      </c>
      <c r="E136" s="200" t="s">
        <v>197</v>
      </c>
      <c r="F136" s="201" t="s">
        <v>198</v>
      </c>
      <c r="G136" s="202" t="s">
        <v>169</v>
      </c>
      <c r="H136" s="203">
        <v>0.72</v>
      </c>
      <c r="I136" s="204"/>
      <c r="J136" s="205">
        <f>ROUND(I136*H136,2)</f>
        <v>0</v>
      </c>
      <c r="K136" s="201" t="s">
        <v>119</v>
      </c>
      <c r="L136" s="45"/>
      <c r="M136" s="206" t="s">
        <v>20</v>
      </c>
      <c r="N136" s="207" t="s">
        <v>46</v>
      </c>
      <c r="O136" s="85"/>
      <c r="P136" s="208">
        <f>O136*H136</f>
        <v>0</v>
      </c>
      <c r="Q136" s="208">
        <v>0</v>
      </c>
      <c r="R136" s="208">
        <f>Q136*H136</f>
        <v>0</v>
      </c>
      <c r="S136" s="208">
        <v>0</v>
      </c>
      <c r="T136" s="20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0" t="s">
        <v>120</v>
      </c>
      <c r="AT136" s="210" t="s">
        <v>115</v>
      </c>
      <c r="AU136" s="210" t="s">
        <v>84</v>
      </c>
      <c r="AY136" s="18" t="s">
        <v>113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8" t="s">
        <v>22</v>
      </c>
      <c r="BK136" s="211">
        <f>ROUND(I136*H136,2)</f>
        <v>0</v>
      </c>
      <c r="BL136" s="18" t="s">
        <v>120</v>
      </c>
      <c r="BM136" s="210" t="s">
        <v>199</v>
      </c>
    </row>
    <row r="137" spans="1:47" s="2" customFormat="1" ht="12">
      <c r="A137" s="39"/>
      <c r="B137" s="40"/>
      <c r="C137" s="41"/>
      <c r="D137" s="212" t="s">
        <v>122</v>
      </c>
      <c r="E137" s="41"/>
      <c r="F137" s="213" t="s">
        <v>200</v>
      </c>
      <c r="G137" s="41"/>
      <c r="H137" s="41"/>
      <c r="I137" s="214"/>
      <c r="J137" s="41"/>
      <c r="K137" s="41"/>
      <c r="L137" s="45"/>
      <c r="M137" s="215"/>
      <c r="N137" s="216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122</v>
      </c>
      <c r="AU137" s="18" t="s">
        <v>84</v>
      </c>
    </row>
    <row r="138" spans="1:47" s="2" customFormat="1" ht="12">
      <c r="A138" s="39"/>
      <c r="B138" s="40"/>
      <c r="C138" s="41"/>
      <c r="D138" s="217" t="s">
        <v>124</v>
      </c>
      <c r="E138" s="41"/>
      <c r="F138" s="218" t="s">
        <v>201</v>
      </c>
      <c r="G138" s="41"/>
      <c r="H138" s="41"/>
      <c r="I138" s="214"/>
      <c r="J138" s="41"/>
      <c r="K138" s="41"/>
      <c r="L138" s="45"/>
      <c r="M138" s="215"/>
      <c r="N138" s="216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124</v>
      </c>
      <c r="AU138" s="18" t="s">
        <v>84</v>
      </c>
    </row>
    <row r="139" spans="1:51" s="13" customFormat="1" ht="12">
      <c r="A139" s="13"/>
      <c r="B139" s="219"/>
      <c r="C139" s="220"/>
      <c r="D139" s="212" t="s">
        <v>137</v>
      </c>
      <c r="E139" s="221" t="s">
        <v>20</v>
      </c>
      <c r="F139" s="222" t="s">
        <v>202</v>
      </c>
      <c r="G139" s="220"/>
      <c r="H139" s="223">
        <v>0.72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9" t="s">
        <v>137</v>
      </c>
      <c r="AU139" s="229" t="s">
        <v>84</v>
      </c>
      <c r="AV139" s="13" t="s">
        <v>84</v>
      </c>
      <c r="AW139" s="13" t="s">
        <v>37</v>
      </c>
      <c r="AX139" s="13" t="s">
        <v>22</v>
      </c>
      <c r="AY139" s="229" t="s">
        <v>113</v>
      </c>
    </row>
    <row r="140" spans="1:51" s="14" customFormat="1" ht="12">
      <c r="A140" s="14"/>
      <c r="B140" s="230"/>
      <c r="C140" s="231"/>
      <c r="D140" s="212" t="s">
        <v>137</v>
      </c>
      <c r="E140" s="232" t="s">
        <v>20</v>
      </c>
      <c r="F140" s="233" t="s">
        <v>203</v>
      </c>
      <c r="G140" s="231"/>
      <c r="H140" s="232" t="s">
        <v>20</v>
      </c>
      <c r="I140" s="234"/>
      <c r="J140" s="231"/>
      <c r="K140" s="231"/>
      <c r="L140" s="235"/>
      <c r="M140" s="236"/>
      <c r="N140" s="237"/>
      <c r="O140" s="237"/>
      <c r="P140" s="237"/>
      <c r="Q140" s="237"/>
      <c r="R140" s="237"/>
      <c r="S140" s="237"/>
      <c r="T140" s="23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39" t="s">
        <v>137</v>
      </c>
      <c r="AU140" s="239" t="s">
        <v>84</v>
      </c>
      <c r="AV140" s="14" t="s">
        <v>22</v>
      </c>
      <c r="AW140" s="14" t="s">
        <v>37</v>
      </c>
      <c r="AX140" s="14" t="s">
        <v>75</v>
      </c>
      <c r="AY140" s="239" t="s">
        <v>113</v>
      </c>
    </row>
    <row r="141" spans="1:65" s="2" customFormat="1" ht="33" customHeight="1">
      <c r="A141" s="39"/>
      <c r="B141" s="40"/>
      <c r="C141" s="199" t="s">
        <v>204</v>
      </c>
      <c r="D141" s="199" t="s">
        <v>115</v>
      </c>
      <c r="E141" s="200" t="s">
        <v>205</v>
      </c>
      <c r="F141" s="201" t="s">
        <v>206</v>
      </c>
      <c r="G141" s="202" t="s">
        <v>169</v>
      </c>
      <c r="H141" s="203">
        <v>62.75</v>
      </c>
      <c r="I141" s="204"/>
      <c r="J141" s="205">
        <f>ROUND(I141*H141,2)</f>
        <v>0</v>
      </c>
      <c r="K141" s="201" t="s">
        <v>119</v>
      </c>
      <c r="L141" s="45"/>
      <c r="M141" s="206" t="s">
        <v>20</v>
      </c>
      <c r="N141" s="207" t="s">
        <v>46</v>
      </c>
      <c r="O141" s="85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0" t="s">
        <v>120</v>
      </c>
      <c r="AT141" s="210" t="s">
        <v>115</v>
      </c>
      <c r="AU141" s="210" t="s">
        <v>84</v>
      </c>
      <c r="AY141" s="18" t="s">
        <v>113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8" t="s">
        <v>22</v>
      </c>
      <c r="BK141" s="211">
        <f>ROUND(I141*H141,2)</f>
        <v>0</v>
      </c>
      <c r="BL141" s="18" t="s">
        <v>120</v>
      </c>
      <c r="BM141" s="210" t="s">
        <v>207</v>
      </c>
    </row>
    <row r="142" spans="1:47" s="2" customFormat="1" ht="12">
      <c r="A142" s="39"/>
      <c r="B142" s="40"/>
      <c r="C142" s="41"/>
      <c r="D142" s="212" t="s">
        <v>122</v>
      </c>
      <c r="E142" s="41"/>
      <c r="F142" s="213" t="s">
        <v>208</v>
      </c>
      <c r="G142" s="41"/>
      <c r="H142" s="41"/>
      <c r="I142" s="214"/>
      <c r="J142" s="41"/>
      <c r="K142" s="41"/>
      <c r="L142" s="45"/>
      <c r="M142" s="215"/>
      <c r="N142" s="216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122</v>
      </c>
      <c r="AU142" s="18" t="s">
        <v>84</v>
      </c>
    </row>
    <row r="143" spans="1:47" s="2" customFormat="1" ht="12">
      <c r="A143" s="39"/>
      <c r="B143" s="40"/>
      <c r="C143" s="41"/>
      <c r="D143" s="217" t="s">
        <v>124</v>
      </c>
      <c r="E143" s="41"/>
      <c r="F143" s="218" t="s">
        <v>209</v>
      </c>
      <c r="G143" s="41"/>
      <c r="H143" s="41"/>
      <c r="I143" s="214"/>
      <c r="J143" s="41"/>
      <c r="K143" s="41"/>
      <c r="L143" s="45"/>
      <c r="M143" s="215"/>
      <c r="N143" s="216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124</v>
      </c>
      <c r="AU143" s="18" t="s">
        <v>84</v>
      </c>
    </row>
    <row r="144" spans="1:51" s="13" customFormat="1" ht="12">
      <c r="A144" s="13"/>
      <c r="B144" s="219"/>
      <c r="C144" s="220"/>
      <c r="D144" s="212" t="s">
        <v>137</v>
      </c>
      <c r="E144" s="221" t="s">
        <v>20</v>
      </c>
      <c r="F144" s="222" t="s">
        <v>210</v>
      </c>
      <c r="G144" s="220"/>
      <c r="H144" s="223">
        <v>34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9" t="s">
        <v>137</v>
      </c>
      <c r="AU144" s="229" t="s">
        <v>84</v>
      </c>
      <c r="AV144" s="13" t="s">
        <v>84</v>
      </c>
      <c r="AW144" s="13" t="s">
        <v>37</v>
      </c>
      <c r="AX144" s="13" t="s">
        <v>75</v>
      </c>
      <c r="AY144" s="229" t="s">
        <v>113</v>
      </c>
    </row>
    <row r="145" spans="1:51" s="13" customFormat="1" ht="12">
      <c r="A145" s="13"/>
      <c r="B145" s="219"/>
      <c r="C145" s="220"/>
      <c r="D145" s="212" t="s">
        <v>137</v>
      </c>
      <c r="E145" s="221" t="s">
        <v>20</v>
      </c>
      <c r="F145" s="222" t="s">
        <v>211</v>
      </c>
      <c r="G145" s="220"/>
      <c r="H145" s="223">
        <v>28.75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9" t="s">
        <v>137</v>
      </c>
      <c r="AU145" s="229" t="s">
        <v>84</v>
      </c>
      <c r="AV145" s="13" t="s">
        <v>84</v>
      </c>
      <c r="AW145" s="13" t="s">
        <v>37</v>
      </c>
      <c r="AX145" s="13" t="s">
        <v>75</v>
      </c>
      <c r="AY145" s="229" t="s">
        <v>113</v>
      </c>
    </row>
    <row r="146" spans="1:51" s="15" customFormat="1" ht="12">
      <c r="A146" s="15"/>
      <c r="B146" s="240"/>
      <c r="C146" s="241"/>
      <c r="D146" s="212" t="s">
        <v>137</v>
      </c>
      <c r="E146" s="242" t="s">
        <v>20</v>
      </c>
      <c r="F146" s="243" t="s">
        <v>179</v>
      </c>
      <c r="G146" s="241"/>
      <c r="H146" s="244">
        <v>62.75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0" t="s">
        <v>137</v>
      </c>
      <c r="AU146" s="250" t="s">
        <v>84</v>
      </c>
      <c r="AV146" s="15" t="s">
        <v>120</v>
      </c>
      <c r="AW146" s="15" t="s">
        <v>37</v>
      </c>
      <c r="AX146" s="15" t="s">
        <v>22</v>
      </c>
      <c r="AY146" s="250" t="s">
        <v>113</v>
      </c>
    </row>
    <row r="147" spans="1:65" s="2" customFormat="1" ht="21.75" customHeight="1">
      <c r="A147" s="39"/>
      <c r="B147" s="40"/>
      <c r="C147" s="199" t="s">
        <v>212</v>
      </c>
      <c r="D147" s="199" t="s">
        <v>115</v>
      </c>
      <c r="E147" s="200" t="s">
        <v>213</v>
      </c>
      <c r="F147" s="201" t="s">
        <v>214</v>
      </c>
      <c r="G147" s="202" t="s">
        <v>118</v>
      </c>
      <c r="H147" s="203">
        <v>68</v>
      </c>
      <c r="I147" s="204"/>
      <c r="J147" s="205">
        <f>ROUND(I147*H147,2)</f>
        <v>0</v>
      </c>
      <c r="K147" s="201" t="s">
        <v>119</v>
      </c>
      <c r="L147" s="45"/>
      <c r="M147" s="206" t="s">
        <v>20</v>
      </c>
      <c r="N147" s="207" t="s">
        <v>46</v>
      </c>
      <c r="O147" s="85"/>
      <c r="P147" s="208">
        <f>O147*H147</f>
        <v>0</v>
      </c>
      <c r="Q147" s="208">
        <v>0.00083851</v>
      </c>
      <c r="R147" s="208">
        <f>Q147*H147</f>
        <v>0.05701868</v>
      </c>
      <c r="S147" s="208">
        <v>0</v>
      </c>
      <c r="T147" s="20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0" t="s">
        <v>120</v>
      </c>
      <c r="AT147" s="210" t="s">
        <v>115</v>
      </c>
      <c r="AU147" s="210" t="s">
        <v>84</v>
      </c>
      <c r="AY147" s="18" t="s">
        <v>113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8" t="s">
        <v>22</v>
      </c>
      <c r="BK147" s="211">
        <f>ROUND(I147*H147,2)</f>
        <v>0</v>
      </c>
      <c r="BL147" s="18" t="s">
        <v>120</v>
      </c>
      <c r="BM147" s="210" t="s">
        <v>215</v>
      </c>
    </row>
    <row r="148" spans="1:47" s="2" customFormat="1" ht="12">
      <c r="A148" s="39"/>
      <c r="B148" s="40"/>
      <c r="C148" s="41"/>
      <c r="D148" s="212" t="s">
        <v>122</v>
      </c>
      <c r="E148" s="41"/>
      <c r="F148" s="213" t="s">
        <v>216</v>
      </c>
      <c r="G148" s="41"/>
      <c r="H148" s="41"/>
      <c r="I148" s="214"/>
      <c r="J148" s="41"/>
      <c r="K148" s="41"/>
      <c r="L148" s="45"/>
      <c r="M148" s="215"/>
      <c r="N148" s="216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122</v>
      </c>
      <c r="AU148" s="18" t="s">
        <v>84</v>
      </c>
    </row>
    <row r="149" spans="1:47" s="2" customFormat="1" ht="12">
      <c r="A149" s="39"/>
      <c r="B149" s="40"/>
      <c r="C149" s="41"/>
      <c r="D149" s="217" t="s">
        <v>124</v>
      </c>
      <c r="E149" s="41"/>
      <c r="F149" s="218" t="s">
        <v>217</v>
      </c>
      <c r="G149" s="41"/>
      <c r="H149" s="41"/>
      <c r="I149" s="214"/>
      <c r="J149" s="41"/>
      <c r="K149" s="41"/>
      <c r="L149" s="45"/>
      <c r="M149" s="215"/>
      <c r="N149" s="216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124</v>
      </c>
      <c r="AU149" s="18" t="s">
        <v>84</v>
      </c>
    </row>
    <row r="150" spans="1:51" s="13" customFormat="1" ht="12">
      <c r="A150" s="13"/>
      <c r="B150" s="219"/>
      <c r="C150" s="220"/>
      <c r="D150" s="212" t="s">
        <v>137</v>
      </c>
      <c r="E150" s="221" t="s">
        <v>20</v>
      </c>
      <c r="F150" s="222" t="s">
        <v>218</v>
      </c>
      <c r="G150" s="220"/>
      <c r="H150" s="223">
        <v>68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9" t="s">
        <v>137</v>
      </c>
      <c r="AU150" s="229" t="s">
        <v>84</v>
      </c>
      <c r="AV150" s="13" t="s">
        <v>84</v>
      </c>
      <c r="AW150" s="13" t="s">
        <v>37</v>
      </c>
      <c r="AX150" s="13" t="s">
        <v>22</v>
      </c>
      <c r="AY150" s="229" t="s">
        <v>113</v>
      </c>
    </row>
    <row r="151" spans="1:51" s="14" customFormat="1" ht="12">
      <c r="A151" s="14"/>
      <c r="B151" s="230"/>
      <c r="C151" s="231"/>
      <c r="D151" s="212" t="s">
        <v>137</v>
      </c>
      <c r="E151" s="232" t="s">
        <v>20</v>
      </c>
      <c r="F151" s="233" t="s">
        <v>219</v>
      </c>
      <c r="G151" s="231"/>
      <c r="H151" s="232" t="s">
        <v>20</v>
      </c>
      <c r="I151" s="234"/>
      <c r="J151" s="231"/>
      <c r="K151" s="231"/>
      <c r="L151" s="235"/>
      <c r="M151" s="236"/>
      <c r="N151" s="237"/>
      <c r="O151" s="237"/>
      <c r="P151" s="237"/>
      <c r="Q151" s="237"/>
      <c r="R151" s="237"/>
      <c r="S151" s="237"/>
      <c r="T151" s="23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9" t="s">
        <v>137</v>
      </c>
      <c r="AU151" s="239" t="s">
        <v>84</v>
      </c>
      <c r="AV151" s="14" t="s">
        <v>22</v>
      </c>
      <c r="AW151" s="14" t="s">
        <v>37</v>
      </c>
      <c r="AX151" s="14" t="s">
        <v>75</v>
      </c>
      <c r="AY151" s="239" t="s">
        <v>113</v>
      </c>
    </row>
    <row r="152" spans="1:65" s="2" customFormat="1" ht="24.15" customHeight="1">
      <c r="A152" s="39"/>
      <c r="B152" s="40"/>
      <c r="C152" s="199" t="s">
        <v>220</v>
      </c>
      <c r="D152" s="199" t="s">
        <v>115</v>
      </c>
      <c r="E152" s="200" t="s">
        <v>221</v>
      </c>
      <c r="F152" s="201" t="s">
        <v>222</v>
      </c>
      <c r="G152" s="202" t="s">
        <v>118</v>
      </c>
      <c r="H152" s="203">
        <v>57.5</v>
      </c>
      <c r="I152" s="204"/>
      <c r="J152" s="205">
        <f>ROUND(I152*H152,2)</f>
        <v>0</v>
      </c>
      <c r="K152" s="201" t="s">
        <v>119</v>
      </c>
      <c r="L152" s="45"/>
      <c r="M152" s="206" t="s">
        <v>20</v>
      </c>
      <c r="N152" s="207" t="s">
        <v>46</v>
      </c>
      <c r="O152" s="85"/>
      <c r="P152" s="208">
        <f>O152*H152</f>
        <v>0</v>
      </c>
      <c r="Q152" s="208">
        <v>0.00085132</v>
      </c>
      <c r="R152" s="208">
        <f>Q152*H152</f>
        <v>0.0489509</v>
      </c>
      <c r="S152" s="208">
        <v>0</v>
      </c>
      <c r="T152" s="20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0" t="s">
        <v>120</v>
      </c>
      <c r="AT152" s="210" t="s">
        <v>115</v>
      </c>
      <c r="AU152" s="210" t="s">
        <v>84</v>
      </c>
      <c r="AY152" s="18" t="s">
        <v>113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8" t="s">
        <v>22</v>
      </c>
      <c r="BK152" s="211">
        <f>ROUND(I152*H152,2)</f>
        <v>0</v>
      </c>
      <c r="BL152" s="18" t="s">
        <v>120</v>
      </c>
      <c r="BM152" s="210" t="s">
        <v>223</v>
      </c>
    </row>
    <row r="153" spans="1:47" s="2" customFormat="1" ht="12">
      <c r="A153" s="39"/>
      <c r="B153" s="40"/>
      <c r="C153" s="41"/>
      <c r="D153" s="212" t="s">
        <v>122</v>
      </c>
      <c r="E153" s="41"/>
      <c r="F153" s="213" t="s">
        <v>224</v>
      </c>
      <c r="G153" s="41"/>
      <c r="H153" s="41"/>
      <c r="I153" s="214"/>
      <c r="J153" s="41"/>
      <c r="K153" s="41"/>
      <c r="L153" s="45"/>
      <c r="M153" s="215"/>
      <c r="N153" s="216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122</v>
      </c>
      <c r="AU153" s="18" t="s">
        <v>84</v>
      </c>
    </row>
    <row r="154" spans="1:47" s="2" customFormat="1" ht="12">
      <c r="A154" s="39"/>
      <c r="B154" s="40"/>
      <c r="C154" s="41"/>
      <c r="D154" s="217" t="s">
        <v>124</v>
      </c>
      <c r="E154" s="41"/>
      <c r="F154" s="218" t="s">
        <v>225</v>
      </c>
      <c r="G154" s="41"/>
      <c r="H154" s="41"/>
      <c r="I154" s="214"/>
      <c r="J154" s="41"/>
      <c r="K154" s="41"/>
      <c r="L154" s="45"/>
      <c r="M154" s="215"/>
      <c r="N154" s="216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124</v>
      </c>
      <c r="AU154" s="18" t="s">
        <v>84</v>
      </c>
    </row>
    <row r="155" spans="1:51" s="13" customFormat="1" ht="12">
      <c r="A155" s="13"/>
      <c r="B155" s="219"/>
      <c r="C155" s="220"/>
      <c r="D155" s="212" t="s">
        <v>137</v>
      </c>
      <c r="E155" s="221" t="s">
        <v>20</v>
      </c>
      <c r="F155" s="222" t="s">
        <v>226</v>
      </c>
      <c r="G155" s="220"/>
      <c r="H155" s="223">
        <v>57.5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9" t="s">
        <v>137</v>
      </c>
      <c r="AU155" s="229" t="s">
        <v>84</v>
      </c>
      <c r="AV155" s="13" t="s">
        <v>84</v>
      </c>
      <c r="AW155" s="13" t="s">
        <v>37</v>
      </c>
      <c r="AX155" s="13" t="s">
        <v>22</v>
      </c>
      <c r="AY155" s="229" t="s">
        <v>113</v>
      </c>
    </row>
    <row r="156" spans="1:51" s="14" customFormat="1" ht="12">
      <c r="A156" s="14"/>
      <c r="B156" s="230"/>
      <c r="C156" s="231"/>
      <c r="D156" s="212" t="s">
        <v>137</v>
      </c>
      <c r="E156" s="232" t="s">
        <v>20</v>
      </c>
      <c r="F156" s="233" t="s">
        <v>227</v>
      </c>
      <c r="G156" s="231"/>
      <c r="H156" s="232" t="s">
        <v>20</v>
      </c>
      <c r="I156" s="234"/>
      <c r="J156" s="231"/>
      <c r="K156" s="231"/>
      <c r="L156" s="235"/>
      <c r="M156" s="236"/>
      <c r="N156" s="237"/>
      <c r="O156" s="237"/>
      <c r="P156" s="237"/>
      <c r="Q156" s="237"/>
      <c r="R156" s="237"/>
      <c r="S156" s="237"/>
      <c r="T156" s="23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39" t="s">
        <v>137</v>
      </c>
      <c r="AU156" s="239" t="s">
        <v>84</v>
      </c>
      <c r="AV156" s="14" t="s">
        <v>22</v>
      </c>
      <c r="AW156" s="14" t="s">
        <v>37</v>
      </c>
      <c r="AX156" s="14" t="s">
        <v>75</v>
      </c>
      <c r="AY156" s="239" t="s">
        <v>113</v>
      </c>
    </row>
    <row r="157" spans="1:65" s="2" customFormat="1" ht="24.15" customHeight="1">
      <c r="A157" s="39"/>
      <c r="B157" s="40"/>
      <c r="C157" s="199" t="s">
        <v>8</v>
      </c>
      <c r="D157" s="199" t="s">
        <v>115</v>
      </c>
      <c r="E157" s="200" t="s">
        <v>228</v>
      </c>
      <c r="F157" s="201" t="s">
        <v>229</v>
      </c>
      <c r="G157" s="202" t="s">
        <v>118</v>
      </c>
      <c r="H157" s="203">
        <v>68</v>
      </c>
      <c r="I157" s="204"/>
      <c r="J157" s="205">
        <f>ROUND(I157*H157,2)</f>
        <v>0</v>
      </c>
      <c r="K157" s="201" t="s">
        <v>119</v>
      </c>
      <c r="L157" s="45"/>
      <c r="M157" s="206" t="s">
        <v>20</v>
      </c>
      <c r="N157" s="207" t="s">
        <v>46</v>
      </c>
      <c r="O157" s="85"/>
      <c r="P157" s="208">
        <f>O157*H157</f>
        <v>0</v>
      </c>
      <c r="Q157" s="208">
        <v>0</v>
      </c>
      <c r="R157" s="208">
        <f>Q157*H157</f>
        <v>0</v>
      </c>
      <c r="S157" s="208">
        <v>0</v>
      </c>
      <c r="T157" s="20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0" t="s">
        <v>120</v>
      </c>
      <c r="AT157" s="210" t="s">
        <v>115</v>
      </c>
      <c r="AU157" s="210" t="s">
        <v>84</v>
      </c>
      <c r="AY157" s="18" t="s">
        <v>113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8" t="s">
        <v>22</v>
      </c>
      <c r="BK157" s="211">
        <f>ROUND(I157*H157,2)</f>
        <v>0</v>
      </c>
      <c r="BL157" s="18" t="s">
        <v>120</v>
      </c>
      <c r="BM157" s="210" t="s">
        <v>230</v>
      </c>
    </row>
    <row r="158" spans="1:47" s="2" customFormat="1" ht="12">
      <c r="A158" s="39"/>
      <c r="B158" s="40"/>
      <c r="C158" s="41"/>
      <c r="D158" s="212" t="s">
        <v>122</v>
      </c>
      <c r="E158" s="41"/>
      <c r="F158" s="213" t="s">
        <v>231</v>
      </c>
      <c r="G158" s="41"/>
      <c r="H158" s="41"/>
      <c r="I158" s="214"/>
      <c r="J158" s="41"/>
      <c r="K158" s="41"/>
      <c r="L158" s="45"/>
      <c r="M158" s="215"/>
      <c r="N158" s="216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122</v>
      </c>
      <c r="AU158" s="18" t="s">
        <v>84</v>
      </c>
    </row>
    <row r="159" spans="1:47" s="2" customFormat="1" ht="12">
      <c r="A159" s="39"/>
      <c r="B159" s="40"/>
      <c r="C159" s="41"/>
      <c r="D159" s="217" t="s">
        <v>124</v>
      </c>
      <c r="E159" s="41"/>
      <c r="F159" s="218" t="s">
        <v>232</v>
      </c>
      <c r="G159" s="41"/>
      <c r="H159" s="41"/>
      <c r="I159" s="214"/>
      <c r="J159" s="41"/>
      <c r="K159" s="41"/>
      <c r="L159" s="45"/>
      <c r="M159" s="215"/>
      <c r="N159" s="216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124</v>
      </c>
      <c r="AU159" s="18" t="s">
        <v>84</v>
      </c>
    </row>
    <row r="160" spans="1:65" s="2" customFormat="1" ht="24.15" customHeight="1">
      <c r="A160" s="39"/>
      <c r="B160" s="40"/>
      <c r="C160" s="199" t="s">
        <v>233</v>
      </c>
      <c r="D160" s="199" t="s">
        <v>115</v>
      </c>
      <c r="E160" s="200" t="s">
        <v>234</v>
      </c>
      <c r="F160" s="201" t="s">
        <v>235</v>
      </c>
      <c r="G160" s="202" t="s">
        <v>118</v>
      </c>
      <c r="H160" s="203">
        <v>57.5</v>
      </c>
      <c r="I160" s="204"/>
      <c r="J160" s="205">
        <f>ROUND(I160*H160,2)</f>
        <v>0</v>
      </c>
      <c r="K160" s="201" t="s">
        <v>119</v>
      </c>
      <c r="L160" s="45"/>
      <c r="M160" s="206" t="s">
        <v>20</v>
      </c>
      <c r="N160" s="207" t="s">
        <v>46</v>
      </c>
      <c r="O160" s="85"/>
      <c r="P160" s="208">
        <f>O160*H160</f>
        <v>0</v>
      </c>
      <c r="Q160" s="208">
        <v>0</v>
      </c>
      <c r="R160" s="208">
        <f>Q160*H160</f>
        <v>0</v>
      </c>
      <c r="S160" s="208">
        <v>0</v>
      </c>
      <c r="T160" s="20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0" t="s">
        <v>120</v>
      </c>
      <c r="AT160" s="210" t="s">
        <v>115</v>
      </c>
      <c r="AU160" s="210" t="s">
        <v>84</v>
      </c>
      <c r="AY160" s="18" t="s">
        <v>113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18" t="s">
        <v>22</v>
      </c>
      <c r="BK160" s="211">
        <f>ROUND(I160*H160,2)</f>
        <v>0</v>
      </c>
      <c r="BL160" s="18" t="s">
        <v>120</v>
      </c>
      <c r="BM160" s="210" t="s">
        <v>236</v>
      </c>
    </row>
    <row r="161" spans="1:47" s="2" customFormat="1" ht="12">
      <c r="A161" s="39"/>
      <c r="B161" s="40"/>
      <c r="C161" s="41"/>
      <c r="D161" s="212" t="s">
        <v>122</v>
      </c>
      <c r="E161" s="41"/>
      <c r="F161" s="213" t="s">
        <v>237</v>
      </c>
      <c r="G161" s="41"/>
      <c r="H161" s="41"/>
      <c r="I161" s="214"/>
      <c r="J161" s="41"/>
      <c r="K161" s="41"/>
      <c r="L161" s="45"/>
      <c r="M161" s="215"/>
      <c r="N161" s="216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122</v>
      </c>
      <c r="AU161" s="18" t="s">
        <v>84</v>
      </c>
    </row>
    <row r="162" spans="1:47" s="2" customFormat="1" ht="12">
      <c r="A162" s="39"/>
      <c r="B162" s="40"/>
      <c r="C162" s="41"/>
      <c r="D162" s="217" t="s">
        <v>124</v>
      </c>
      <c r="E162" s="41"/>
      <c r="F162" s="218" t="s">
        <v>238</v>
      </c>
      <c r="G162" s="41"/>
      <c r="H162" s="41"/>
      <c r="I162" s="214"/>
      <c r="J162" s="41"/>
      <c r="K162" s="41"/>
      <c r="L162" s="45"/>
      <c r="M162" s="215"/>
      <c r="N162" s="216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124</v>
      </c>
      <c r="AU162" s="18" t="s">
        <v>84</v>
      </c>
    </row>
    <row r="163" spans="1:65" s="2" customFormat="1" ht="24.15" customHeight="1">
      <c r="A163" s="39"/>
      <c r="B163" s="40"/>
      <c r="C163" s="199" t="s">
        <v>239</v>
      </c>
      <c r="D163" s="199" t="s">
        <v>115</v>
      </c>
      <c r="E163" s="200" t="s">
        <v>240</v>
      </c>
      <c r="F163" s="201" t="s">
        <v>241</v>
      </c>
      <c r="G163" s="202" t="s">
        <v>169</v>
      </c>
      <c r="H163" s="203">
        <v>137.75</v>
      </c>
      <c r="I163" s="204"/>
      <c r="J163" s="205">
        <f>ROUND(I163*H163,2)</f>
        <v>0</v>
      </c>
      <c r="K163" s="201" t="s">
        <v>119</v>
      </c>
      <c r="L163" s="45"/>
      <c r="M163" s="206" t="s">
        <v>20</v>
      </c>
      <c r="N163" s="207" t="s">
        <v>46</v>
      </c>
      <c r="O163" s="85"/>
      <c r="P163" s="208">
        <f>O163*H163</f>
        <v>0</v>
      </c>
      <c r="Q163" s="208">
        <v>0</v>
      </c>
      <c r="R163" s="208">
        <f>Q163*H163</f>
        <v>0</v>
      </c>
      <c r="S163" s="208">
        <v>0</v>
      </c>
      <c r="T163" s="20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0" t="s">
        <v>120</v>
      </c>
      <c r="AT163" s="210" t="s">
        <v>115</v>
      </c>
      <c r="AU163" s="210" t="s">
        <v>84</v>
      </c>
      <c r="AY163" s="18" t="s">
        <v>113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18" t="s">
        <v>22</v>
      </c>
      <c r="BK163" s="211">
        <f>ROUND(I163*H163,2)</f>
        <v>0</v>
      </c>
      <c r="BL163" s="18" t="s">
        <v>120</v>
      </c>
      <c r="BM163" s="210" t="s">
        <v>242</v>
      </c>
    </row>
    <row r="164" spans="1:47" s="2" customFormat="1" ht="12">
      <c r="A164" s="39"/>
      <c r="B164" s="40"/>
      <c r="C164" s="41"/>
      <c r="D164" s="212" t="s">
        <v>122</v>
      </c>
      <c r="E164" s="41"/>
      <c r="F164" s="213" t="s">
        <v>243</v>
      </c>
      <c r="G164" s="41"/>
      <c r="H164" s="41"/>
      <c r="I164" s="214"/>
      <c r="J164" s="41"/>
      <c r="K164" s="41"/>
      <c r="L164" s="45"/>
      <c r="M164" s="215"/>
      <c r="N164" s="216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122</v>
      </c>
      <c r="AU164" s="18" t="s">
        <v>84</v>
      </c>
    </row>
    <row r="165" spans="1:47" s="2" customFormat="1" ht="12">
      <c r="A165" s="39"/>
      <c r="B165" s="40"/>
      <c r="C165" s="41"/>
      <c r="D165" s="217" t="s">
        <v>124</v>
      </c>
      <c r="E165" s="41"/>
      <c r="F165" s="218" t="s">
        <v>244</v>
      </c>
      <c r="G165" s="41"/>
      <c r="H165" s="41"/>
      <c r="I165" s="214"/>
      <c r="J165" s="41"/>
      <c r="K165" s="41"/>
      <c r="L165" s="45"/>
      <c r="M165" s="215"/>
      <c r="N165" s="216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124</v>
      </c>
      <c r="AU165" s="18" t="s">
        <v>84</v>
      </c>
    </row>
    <row r="166" spans="1:51" s="13" customFormat="1" ht="12">
      <c r="A166" s="13"/>
      <c r="B166" s="219"/>
      <c r="C166" s="220"/>
      <c r="D166" s="212" t="s">
        <v>137</v>
      </c>
      <c r="E166" s="221" t="s">
        <v>20</v>
      </c>
      <c r="F166" s="222" t="s">
        <v>245</v>
      </c>
      <c r="G166" s="220"/>
      <c r="H166" s="223">
        <v>137.75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9" t="s">
        <v>137</v>
      </c>
      <c r="AU166" s="229" t="s">
        <v>84</v>
      </c>
      <c r="AV166" s="13" t="s">
        <v>84</v>
      </c>
      <c r="AW166" s="13" t="s">
        <v>37</v>
      </c>
      <c r="AX166" s="13" t="s">
        <v>22</v>
      </c>
      <c r="AY166" s="229" t="s">
        <v>113</v>
      </c>
    </row>
    <row r="167" spans="1:51" s="14" customFormat="1" ht="12">
      <c r="A167" s="14"/>
      <c r="B167" s="230"/>
      <c r="C167" s="231"/>
      <c r="D167" s="212" t="s">
        <v>137</v>
      </c>
      <c r="E167" s="232" t="s">
        <v>20</v>
      </c>
      <c r="F167" s="233" t="s">
        <v>246</v>
      </c>
      <c r="G167" s="231"/>
      <c r="H167" s="232" t="s">
        <v>20</v>
      </c>
      <c r="I167" s="234"/>
      <c r="J167" s="231"/>
      <c r="K167" s="231"/>
      <c r="L167" s="235"/>
      <c r="M167" s="236"/>
      <c r="N167" s="237"/>
      <c r="O167" s="237"/>
      <c r="P167" s="237"/>
      <c r="Q167" s="237"/>
      <c r="R167" s="237"/>
      <c r="S167" s="237"/>
      <c r="T167" s="23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39" t="s">
        <v>137</v>
      </c>
      <c r="AU167" s="239" t="s">
        <v>84</v>
      </c>
      <c r="AV167" s="14" t="s">
        <v>22</v>
      </c>
      <c r="AW167" s="14" t="s">
        <v>37</v>
      </c>
      <c r="AX167" s="14" t="s">
        <v>75</v>
      </c>
      <c r="AY167" s="239" t="s">
        <v>113</v>
      </c>
    </row>
    <row r="168" spans="1:65" s="2" customFormat="1" ht="37.8" customHeight="1">
      <c r="A168" s="39"/>
      <c r="B168" s="40"/>
      <c r="C168" s="199" t="s">
        <v>247</v>
      </c>
      <c r="D168" s="199" t="s">
        <v>115</v>
      </c>
      <c r="E168" s="200" t="s">
        <v>248</v>
      </c>
      <c r="F168" s="201" t="s">
        <v>249</v>
      </c>
      <c r="G168" s="202" t="s">
        <v>169</v>
      </c>
      <c r="H168" s="203">
        <v>82.65</v>
      </c>
      <c r="I168" s="204"/>
      <c r="J168" s="205">
        <f>ROUND(I168*H168,2)</f>
        <v>0</v>
      </c>
      <c r="K168" s="201" t="s">
        <v>119</v>
      </c>
      <c r="L168" s="45"/>
      <c r="M168" s="206" t="s">
        <v>20</v>
      </c>
      <c r="N168" s="207" t="s">
        <v>46</v>
      </c>
      <c r="O168" s="85"/>
      <c r="P168" s="208">
        <f>O168*H168</f>
        <v>0</v>
      </c>
      <c r="Q168" s="208">
        <v>0</v>
      </c>
      <c r="R168" s="208">
        <f>Q168*H168</f>
        <v>0</v>
      </c>
      <c r="S168" s="208">
        <v>0</v>
      </c>
      <c r="T168" s="20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0" t="s">
        <v>120</v>
      </c>
      <c r="AT168" s="210" t="s">
        <v>115</v>
      </c>
      <c r="AU168" s="210" t="s">
        <v>84</v>
      </c>
      <c r="AY168" s="18" t="s">
        <v>113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8" t="s">
        <v>22</v>
      </c>
      <c r="BK168" s="211">
        <f>ROUND(I168*H168,2)</f>
        <v>0</v>
      </c>
      <c r="BL168" s="18" t="s">
        <v>120</v>
      </c>
      <c r="BM168" s="210" t="s">
        <v>250</v>
      </c>
    </row>
    <row r="169" spans="1:47" s="2" customFormat="1" ht="12">
      <c r="A169" s="39"/>
      <c r="B169" s="40"/>
      <c r="C169" s="41"/>
      <c r="D169" s="212" t="s">
        <v>122</v>
      </c>
      <c r="E169" s="41"/>
      <c r="F169" s="213" t="s">
        <v>251</v>
      </c>
      <c r="G169" s="41"/>
      <c r="H169" s="41"/>
      <c r="I169" s="214"/>
      <c r="J169" s="41"/>
      <c r="K169" s="41"/>
      <c r="L169" s="45"/>
      <c r="M169" s="215"/>
      <c r="N169" s="216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122</v>
      </c>
      <c r="AU169" s="18" t="s">
        <v>84</v>
      </c>
    </row>
    <row r="170" spans="1:47" s="2" customFormat="1" ht="12">
      <c r="A170" s="39"/>
      <c r="B170" s="40"/>
      <c r="C170" s="41"/>
      <c r="D170" s="217" t="s">
        <v>124</v>
      </c>
      <c r="E170" s="41"/>
      <c r="F170" s="218" t="s">
        <v>252</v>
      </c>
      <c r="G170" s="41"/>
      <c r="H170" s="41"/>
      <c r="I170" s="214"/>
      <c r="J170" s="41"/>
      <c r="K170" s="41"/>
      <c r="L170" s="45"/>
      <c r="M170" s="215"/>
      <c r="N170" s="216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124</v>
      </c>
      <c r="AU170" s="18" t="s">
        <v>84</v>
      </c>
    </row>
    <row r="171" spans="1:51" s="13" customFormat="1" ht="12">
      <c r="A171" s="13"/>
      <c r="B171" s="219"/>
      <c r="C171" s="220"/>
      <c r="D171" s="212" t="s">
        <v>137</v>
      </c>
      <c r="E171" s="221" t="s">
        <v>20</v>
      </c>
      <c r="F171" s="222" t="s">
        <v>253</v>
      </c>
      <c r="G171" s="220"/>
      <c r="H171" s="223">
        <v>82.65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9" t="s">
        <v>137</v>
      </c>
      <c r="AU171" s="229" t="s">
        <v>84</v>
      </c>
      <c r="AV171" s="13" t="s">
        <v>84</v>
      </c>
      <c r="AW171" s="13" t="s">
        <v>37</v>
      </c>
      <c r="AX171" s="13" t="s">
        <v>22</v>
      </c>
      <c r="AY171" s="229" t="s">
        <v>113</v>
      </c>
    </row>
    <row r="172" spans="1:51" s="14" customFormat="1" ht="12">
      <c r="A172" s="14"/>
      <c r="B172" s="230"/>
      <c r="C172" s="231"/>
      <c r="D172" s="212" t="s">
        <v>137</v>
      </c>
      <c r="E172" s="232" t="s">
        <v>20</v>
      </c>
      <c r="F172" s="233" t="s">
        <v>254</v>
      </c>
      <c r="G172" s="231"/>
      <c r="H172" s="232" t="s">
        <v>20</v>
      </c>
      <c r="I172" s="234"/>
      <c r="J172" s="231"/>
      <c r="K172" s="231"/>
      <c r="L172" s="235"/>
      <c r="M172" s="236"/>
      <c r="N172" s="237"/>
      <c r="O172" s="237"/>
      <c r="P172" s="237"/>
      <c r="Q172" s="237"/>
      <c r="R172" s="237"/>
      <c r="S172" s="237"/>
      <c r="T172" s="23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39" t="s">
        <v>137</v>
      </c>
      <c r="AU172" s="239" t="s">
        <v>84</v>
      </c>
      <c r="AV172" s="14" t="s">
        <v>22</v>
      </c>
      <c r="AW172" s="14" t="s">
        <v>37</v>
      </c>
      <c r="AX172" s="14" t="s">
        <v>75</v>
      </c>
      <c r="AY172" s="239" t="s">
        <v>113</v>
      </c>
    </row>
    <row r="173" spans="1:65" s="2" customFormat="1" ht="37.8" customHeight="1">
      <c r="A173" s="39"/>
      <c r="B173" s="40"/>
      <c r="C173" s="199" t="s">
        <v>255</v>
      </c>
      <c r="D173" s="199" t="s">
        <v>115</v>
      </c>
      <c r="E173" s="200" t="s">
        <v>256</v>
      </c>
      <c r="F173" s="201" t="s">
        <v>257</v>
      </c>
      <c r="G173" s="202" t="s">
        <v>169</v>
      </c>
      <c r="H173" s="203">
        <v>591.42</v>
      </c>
      <c r="I173" s="204"/>
      <c r="J173" s="205">
        <f>ROUND(I173*H173,2)</f>
        <v>0</v>
      </c>
      <c r="K173" s="201" t="s">
        <v>119</v>
      </c>
      <c r="L173" s="45"/>
      <c r="M173" s="206" t="s">
        <v>20</v>
      </c>
      <c r="N173" s="207" t="s">
        <v>46</v>
      </c>
      <c r="O173" s="85"/>
      <c r="P173" s="208">
        <f>O173*H173</f>
        <v>0</v>
      </c>
      <c r="Q173" s="208">
        <v>0</v>
      </c>
      <c r="R173" s="208">
        <f>Q173*H173</f>
        <v>0</v>
      </c>
      <c r="S173" s="208">
        <v>0</v>
      </c>
      <c r="T173" s="20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0" t="s">
        <v>120</v>
      </c>
      <c r="AT173" s="210" t="s">
        <v>115</v>
      </c>
      <c r="AU173" s="210" t="s">
        <v>84</v>
      </c>
      <c r="AY173" s="18" t="s">
        <v>113</v>
      </c>
      <c r="BE173" s="211">
        <f>IF(N173="základní",J173,0)</f>
        <v>0</v>
      </c>
      <c r="BF173" s="211">
        <f>IF(N173="snížená",J173,0)</f>
        <v>0</v>
      </c>
      <c r="BG173" s="211">
        <f>IF(N173="zákl. přenesená",J173,0)</f>
        <v>0</v>
      </c>
      <c r="BH173" s="211">
        <f>IF(N173="sníž. přenesená",J173,0)</f>
        <v>0</v>
      </c>
      <c r="BI173" s="211">
        <f>IF(N173="nulová",J173,0)</f>
        <v>0</v>
      </c>
      <c r="BJ173" s="18" t="s">
        <v>22</v>
      </c>
      <c r="BK173" s="211">
        <f>ROUND(I173*H173,2)</f>
        <v>0</v>
      </c>
      <c r="BL173" s="18" t="s">
        <v>120</v>
      </c>
      <c r="BM173" s="210" t="s">
        <v>258</v>
      </c>
    </row>
    <row r="174" spans="1:47" s="2" customFormat="1" ht="12">
      <c r="A174" s="39"/>
      <c r="B174" s="40"/>
      <c r="C174" s="41"/>
      <c r="D174" s="212" t="s">
        <v>122</v>
      </c>
      <c r="E174" s="41"/>
      <c r="F174" s="213" t="s">
        <v>259</v>
      </c>
      <c r="G174" s="41"/>
      <c r="H174" s="41"/>
      <c r="I174" s="214"/>
      <c r="J174" s="41"/>
      <c r="K174" s="41"/>
      <c r="L174" s="45"/>
      <c r="M174" s="215"/>
      <c r="N174" s="216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122</v>
      </c>
      <c r="AU174" s="18" t="s">
        <v>84</v>
      </c>
    </row>
    <row r="175" spans="1:47" s="2" customFormat="1" ht="12">
      <c r="A175" s="39"/>
      <c r="B175" s="40"/>
      <c r="C175" s="41"/>
      <c r="D175" s="217" t="s">
        <v>124</v>
      </c>
      <c r="E175" s="41"/>
      <c r="F175" s="218" t="s">
        <v>260</v>
      </c>
      <c r="G175" s="41"/>
      <c r="H175" s="41"/>
      <c r="I175" s="214"/>
      <c r="J175" s="41"/>
      <c r="K175" s="41"/>
      <c r="L175" s="45"/>
      <c r="M175" s="215"/>
      <c r="N175" s="216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124</v>
      </c>
      <c r="AU175" s="18" t="s">
        <v>84</v>
      </c>
    </row>
    <row r="176" spans="1:51" s="13" customFormat="1" ht="12">
      <c r="A176" s="13"/>
      <c r="B176" s="219"/>
      <c r="C176" s="220"/>
      <c r="D176" s="212" t="s">
        <v>137</v>
      </c>
      <c r="E176" s="221" t="s">
        <v>20</v>
      </c>
      <c r="F176" s="222" t="s">
        <v>261</v>
      </c>
      <c r="G176" s="220"/>
      <c r="H176" s="223">
        <v>338.25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9" t="s">
        <v>137</v>
      </c>
      <c r="AU176" s="229" t="s">
        <v>84</v>
      </c>
      <c r="AV176" s="13" t="s">
        <v>84</v>
      </c>
      <c r="AW176" s="13" t="s">
        <v>37</v>
      </c>
      <c r="AX176" s="13" t="s">
        <v>75</v>
      </c>
      <c r="AY176" s="229" t="s">
        <v>113</v>
      </c>
    </row>
    <row r="177" spans="1:51" s="13" customFormat="1" ht="12">
      <c r="A177" s="13"/>
      <c r="B177" s="219"/>
      <c r="C177" s="220"/>
      <c r="D177" s="212" t="s">
        <v>137</v>
      </c>
      <c r="E177" s="221" t="s">
        <v>20</v>
      </c>
      <c r="F177" s="222" t="s">
        <v>262</v>
      </c>
      <c r="G177" s="220"/>
      <c r="H177" s="223">
        <v>-42.54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9" t="s">
        <v>137</v>
      </c>
      <c r="AU177" s="229" t="s">
        <v>84</v>
      </c>
      <c r="AV177" s="13" t="s">
        <v>84</v>
      </c>
      <c r="AW177" s="13" t="s">
        <v>37</v>
      </c>
      <c r="AX177" s="13" t="s">
        <v>75</v>
      </c>
      <c r="AY177" s="229" t="s">
        <v>113</v>
      </c>
    </row>
    <row r="178" spans="1:51" s="15" customFormat="1" ht="12">
      <c r="A178" s="15"/>
      <c r="B178" s="240"/>
      <c r="C178" s="241"/>
      <c r="D178" s="212" t="s">
        <v>137</v>
      </c>
      <c r="E178" s="242" t="s">
        <v>20</v>
      </c>
      <c r="F178" s="243" t="s">
        <v>179</v>
      </c>
      <c r="G178" s="241"/>
      <c r="H178" s="244">
        <v>295.71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0" t="s">
        <v>137</v>
      </c>
      <c r="AU178" s="250" t="s">
        <v>84</v>
      </c>
      <c r="AV178" s="15" t="s">
        <v>120</v>
      </c>
      <c r="AW178" s="15" t="s">
        <v>37</v>
      </c>
      <c r="AX178" s="15" t="s">
        <v>75</v>
      </c>
      <c r="AY178" s="250" t="s">
        <v>113</v>
      </c>
    </row>
    <row r="179" spans="1:65" s="2" customFormat="1" ht="37.8" customHeight="1">
      <c r="A179" s="39"/>
      <c r="B179" s="40"/>
      <c r="C179" s="199" t="s">
        <v>263</v>
      </c>
      <c r="D179" s="199" t="s">
        <v>115</v>
      </c>
      <c r="E179" s="200" t="s">
        <v>264</v>
      </c>
      <c r="F179" s="201" t="s">
        <v>265</v>
      </c>
      <c r="G179" s="202" t="s">
        <v>169</v>
      </c>
      <c r="H179" s="203">
        <v>1182.84</v>
      </c>
      <c r="I179" s="204"/>
      <c r="J179" s="205">
        <f>ROUND(I179*H179,2)</f>
        <v>0</v>
      </c>
      <c r="K179" s="201" t="s">
        <v>119</v>
      </c>
      <c r="L179" s="45"/>
      <c r="M179" s="206" t="s">
        <v>20</v>
      </c>
      <c r="N179" s="207" t="s">
        <v>46</v>
      </c>
      <c r="O179" s="85"/>
      <c r="P179" s="208">
        <f>O179*H179</f>
        <v>0</v>
      </c>
      <c r="Q179" s="208">
        <v>0</v>
      </c>
      <c r="R179" s="208">
        <f>Q179*H179</f>
        <v>0</v>
      </c>
      <c r="S179" s="208">
        <v>0</v>
      </c>
      <c r="T179" s="20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0" t="s">
        <v>120</v>
      </c>
      <c r="AT179" s="210" t="s">
        <v>115</v>
      </c>
      <c r="AU179" s="210" t="s">
        <v>84</v>
      </c>
      <c r="AY179" s="18" t="s">
        <v>113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18" t="s">
        <v>22</v>
      </c>
      <c r="BK179" s="211">
        <f>ROUND(I179*H179,2)</f>
        <v>0</v>
      </c>
      <c r="BL179" s="18" t="s">
        <v>120</v>
      </c>
      <c r="BM179" s="210" t="s">
        <v>266</v>
      </c>
    </row>
    <row r="180" spans="1:47" s="2" customFormat="1" ht="12">
      <c r="A180" s="39"/>
      <c r="B180" s="40"/>
      <c r="C180" s="41"/>
      <c r="D180" s="212" t="s">
        <v>122</v>
      </c>
      <c r="E180" s="41"/>
      <c r="F180" s="213" t="s">
        <v>267</v>
      </c>
      <c r="G180" s="41"/>
      <c r="H180" s="41"/>
      <c r="I180" s="214"/>
      <c r="J180" s="41"/>
      <c r="K180" s="41"/>
      <c r="L180" s="45"/>
      <c r="M180" s="215"/>
      <c r="N180" s="216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122</v>
      </c>
      <c r="AU180" s="18" t="s">
        <v>84</v>
      </c>
    </row>
    <row r="181" spans="1:47" s="2" customFormat="1" ht="12">
      <c r="A181" s="39"/>
      <c r="B181" s="40"/>
      <c r="C181" s="41"/>
      <c r="D181" s="217" t="s">
        <v>124</v>
      </c>
      <c r="E181" s="41"/>
      <c r="F181" s="218" t="s">
        <v>268</v>
      </c>
      <c r="G181" s="41"/>
      <c r="H181" s="41"/>
      <c r="I181" s="214"/>
      <c r="J181" s="41"/>
      <c r="K181" s="41"/>
      <c r="L181" s="45"/>
      <c r="M181" s="215"/>
      <c r="N181" s="216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124</v>
      </c>
      <c r="AU181" s="18" t="s">
        <v>84</v>
      </c>
    </row>
    <row r="182" spans="1:47" s="2" customFormat="1" ht="12">
      <c r="A182" s="39"/>
      <c r="B182" s="40"/>
      <c r="C182" s="41"/>
      <c r="D182" s="212" t="s">
        <v>269</v>
      </c>
      <c r="E182" s="41"/>
      <c r="F182" s="251" t="s">
        <v>270</v>
      </c>
      <c r="G182" s="41"/>
      <c r="H182" s="41"/>
      <c r="I182" s="214"/>
      <c r="J182" s="41"/>
      <c r="K182" s="41"/>
      <c r="L182" s="45"/>
      <c r="M182" s="215"/>
      <c r="N182" s="216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269</v>
      </c>
      <c r="AU182" s="18" t="s">
        <v>84</v>
      </c>
    </row>
    <row r="183" spans="1:51" s="13" customFormat="1" ht="12">
      <c r="A183" s="13"/>
      <c r="B183" s="219"/>
      <c r="C183" s="220"/>
      <c r="D183" s="212" t="s">
        <v>137</v>
      </c>
      <c r="E183" s="221" t="s">
        <v>20</v>
      </c>
      <c r="F183" s="222" t="s">
        <v>261</v>
      </c>
      <c r="G183" s="220"/>
      <c r="H183" s="223">
        <v>338.25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9" t="s">
        <v>137</v>
      </c>
      <c r="AU183" s="229" t="s">
        <v>84</v>
      </c>
      <c r="AV183" s="13" t="s">
        <v>84</v>
      </c>
      <c r="AW183" s="13" t="s">
        <v>37</v>
      </c>
      <c r="AX183" s="13" t="s">
        <v>75</v>
      </c>
      <c r="AY183" s="229" t="s">
        <v>113</v>
      </c>
    </row>
    <row r="184" spans="1:51" s="13" customFormat="1" ht="12">
      <c r="A184" s="13"/>
      <c r="B184" s="219"/>
      <c r="C184" s="220"/>
      <c r="D184" s="212" t="s">
        <v>137</v>
      </c>
      <c r="E184" s="221" t="s">
        <v>20</v>
      </c>
      <c r="F184" s="222" t="s">
        <v>262</v>
      </c>
      <c r="G184" s="220"/>
      <c r="H184" s="223">
        <v>-42.54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9" t="s">
        <v>137</v>
      </c>
      <c r="AU184" s="229" t="s">
        <v>84</v>
      </c>
      <c r="AV184" s="13" t="s">
        <v>84</v>
      </c>
      <c r="AW184" s="13" t="s">
        <v>37</v>
      </c>
      <c r="AX184" s="13" t="s">
        <v>75</v>
      </c>
      <c r="AY184" s="229" t="s">
        <v>113</v>
      </c>
    </row>
    <row r="185" spans="1:51" s="15" customFormat="1" ht="12">
      <c r="A185" s="15"/>
      <c r="B185" s="240"/>
      <c r="C185" s="241"/>
      <c r="D185" s="212" t="s">
        <v>137</v>
      </c>
      <c r="E185" s="242" t="s">
        <v>81</v>
      </c>
      <c r="F185" s="243" t="s">
        <v>179</v>
      </c>
      <c r="G185" s="241"/>
      <c r="H185" s="244">
        <v>295.71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0" t="s">
        <v>137</v>
      </c>
      <c r="AU185" s="250" t="s">
        <v>84</v>
      </c>
      <c r="AV185" s="15" t="s">
        <v>120</v>
      </c>
      <c r="AW185" s="15" t="s">
        <v>37</v>
      </c>
      <c r="AX185" s="15" t="s">
        <v>75</v>
      </c>
      <c r="AY185" s="250" t="s">
        <v>113</v>
      </c>
    </row>
    <row r="186" spans="1:51" s="13" customFormat="1" ht="12">
      <c r="A186" s="13"/>
      <c r="B186" s="219"/>
      <c r="C186" s="220"/>
      <c r="D186" s="212" t="s">
        <v>137</v>
      </c>
      <c r="E186" s="221" t="s">
        <v>20</v>
      </c>
      <c r="F186" s="222" t="s">
        <v>271</v>
      </c>
      <c r="G186" s="220"/>
      <c r="H186" s="223">
        <v>1182.84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9" t="s">
        <v>137</v>
      </c>
      <c r="AU186" s="229" t="s">
        <v>84</v>
      </c>
      <c r="AV186" s="13" t="s">
        <v>84</v>
      </c>
      <c r="AW186" s="13" t="s">
        <v>37</v>
      </c>
      <c r="AX186" s="13" t="s">
        <v>22</v>
      </c>
      <c r="AY186" s="229" t="s">
        <v>113</v>
      </c>
    </row>
    <row r="187" spans="1:65" s="2" customFormat="1" ht="33" customHeight="1">
      <c r="A187" s="39"/>
      <c r="B187" s="40"/>
      <c r="C187" s="199" t="s">
        <v>7</v>
      </c>
      <c r="D187" s="199" t="s">
        <v>115</v>
      </c>
      <c r="E187" s="200" t="s">
        <v>272</v>
      </c>
      <c r="F187" s="201" t="s">
        <v>273</v>
      </c>
      <c r="G187" s="202" t="s">
        <v>274</v>
      </c>
      <c r="H187" s="203">
        <v>1064.556</v>
      </c>
      <c r="I187" s="204"/>
      <c r="J187" s="205">
        <f>ROUND(I187*H187,2)</f>
        <v>0</v>
      </c>
      <c r="K187" s="201" t="s">
        <v>119</v>
      </c>
      <c r="L187" s="45"/>
      <c r="M187" s="206" t="s">
        <v>20</v>
      </c>
      <c r="N187" s="207" t="s">
        <v>46</v>
      </c>
      <c r="O187" s="85"/>
      <c r="P187" s="208">
        <f>O187*H187</f>
        <v>0</v>
      </c>
      <c r="Q187" s="208">
        <v>0</v>
      </c>
      <c r="R187" s="208">
        <f>Q187*H187</f>
        <v>0</v>
      </c>
      <c r="S187" s="208">
        <v>0</v>
      </c>
      <c r="T187" s="20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0" t="s">
        <v>120</v>
      </c>
      <c r="AT187" s="210" t="s">
        <v>115</v>
      </c>
      <c r="AU187" s="210" t="s">
        <v>84</v>
      </c>
      <c r="AY187" s="18" t="s">
        <v>113</v>
      </c>
      <c r="BE187" s="211">
        <f>IF(N187="základní",J187,0)</f>
        <v>0</v>
      </c>
      <c r="BF187" s="211">
        <f>IF(N187="snížená",J187,0)</f>
        <v>0</v>
      </c>
      <c r="BG187" s="211">
        <f>IF(N187="zákl. přenesená",J187,0)</f>
        <v>0</v>
      </c>
      <c r="BH187" s="211">
        <f>IF(N187="sníž. přenesená",J187,0)</f>
        <v>0</v>
      </c>
      <c r="BI187" s="211">
        <f>IF(N187="nulová",J187,0)</f>
        <v>0</v>
      </c>
      <c r="BJ187" s="18" t="s">
        <v>22</v>
      </c>
      <c r="BK187" s="211">
        <f>ROUND(I187*H187,2)</f>
        <v>0</v>
      </c>
      <c r="BL187" s="18" t="s">
        <v>120</v>
      </c>
      <c r="BM187" s="210" t="s">
        <v>275</v>
      </c>
    </row>
    <row r="188" spans="1:47" s="2" customFormat="1" ht="12">
      <c r="A188" s="39"/>
      <c r="B188" s="40"/>
      <c r="C188" s="41"/>
      <c r="D188" s="212" t="s">
        <v>122</v>
      </c>
      <c r="E188" s="41"/>
      <c r="F188" s="213" t="s">
        <v>276</v>
      </c>
      <c r="G188" s="41"/>
      <c r="H188" s="41"/>
      <c r="I188" s="214"/>
      <c r="J188" s="41"/>
      <c r="K188" s="41"/>
      <c r="L188" s="45"/>
      <c r="M188" s="215"/>
      <c r="N188" s="216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122</v>
      </c>
      <c r="AU188" s="18" t="s">
        <v>84</v>
      </c>
    </row>
    <row r="189" spans="1:47" s="2" customFormat="1" ht="12">
      <c r="A189" s="39"/>
      <c r="B189" s="40"/>
      <c r="C189" s="41"/>
      <c r="D189" s="217" t="s">
        <v>124</v>
      </c>
      <c r="E189" s="41"/>
      <c r="F189" s="218" t="s">
        <v>277</v>
      </c>
      <c r="G189" s="41"/>
      <c r="H189" s="41"/>
      <c r="I189" s="214"/>
      <c r="J189" s="41"/>
      <c r="K189" s="41"/>
      <c r="L189" s="45"/>
      <c r="M189" s="215"/>
      <c r="N189" s="216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124</v>
      </c>
      <c r="AU189" s="18" t="s">
        <v>84</v>
      </c>
    </row>
    <row r="190" spans="1:51" s="13" customFormat="1" ht="12">
      <c r="A190" s="13"/>
      <c r="B190" s="219"/>
      <c r="C190" s="220"/>
      <c r="D190" s="212" t="s">
        <v>137</v>
      </c>
      <c r="E190" s="220"/>
      <c r="F190" s="222" t="s">
        <v>278</v>
      </c>
      <c r="G190" s="220"/>
      <c r="H190" s="223">
        <v>1064.556</v>
      </c>
      <c r="I190" s="224"/>
      <c r="J190" s="220"/>
      <c r="K190" s="220"/>
      <c r="L190" s="225"/>
      <c r="M190" s="226"/>
      <c r="N190" s="227"/>
      <c r="O190" s="227"/>
      <c r="P190" s="227"/>
      <c r="Q190" s="227"/>
      <c r="R190" s="227"/>
      <c r="S190" s="227"/>
      <c r="T190" s="22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9" t="s">
        <v>137</v>
      </c>
      <c r="AU190" s="229" t="s">
        <v>84</v>
      </c>
      <c r="AV190" s="13" t="s">
        <v>84</v>
      </c>
      <c r="AW190" s="13" t="s">
        <v>4</v>
      </c>
      <c r="AX190" s="13" t="s">
        <v>22</v>
      </c>
      <c r="AY190" s="229" t="s">
        <v>113</v>
      </c>
    </row>
    <row r="191" spans="1:65" s="2" customFormat="1" ht="24.15" customHeight="1">
      <c r="A191" s="39"/>
      <c r="B191" s="40"/>
      <c r="C191" s="199" t="s">
        <v>279</v>
      </c>
      <c r="D191" s="199" t="s">
        <v>115</v>
      </c>
      <c r="E191" s="200" t="s">
        <v>280</v>
      </c>
      <c r="F191" s="201" t="s">
        <v>281</v>
      </c>
      <c r="G191" s="202" t="s">
        <v>169</v>
      </c>
      <c r="H191" s="203">
        <v>42.54</v>
      </c>
      <c r="I191" s="204"/>
      <c r="J191" s="205">
        <f>ROUND(I191*H191,2)</f>
        <v>0</v>
      </c>
      <c r="K191" s="201" t="s">
        <v>119</v>
      </c>
      <c r="L191" s="45"/>
      <c r="M191" s="206" t="s">
        <v>20</v>
      </c>
      <c r="N191" s="207" t="s">
        <v>46</v>
      </c>
      <c r="O191" s="85"/>
      <c r="P191" s="208">
        <f>O191*H191</f>
        <v>0</v>
      </c>
      <c r="Q191" s="208">
        <v>0</v>
      </c>
      <c r="R191" s="208">
        <f>Q191*H191</f>
        <v>0</v>
      </c>
      <c r="S191" s="208">
        <v>0</v>
      </c>
      <c r="T191" s="20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0" t="s">
        <v>120</v>
      </c>
      <c r="AT191" s="210" t="s">
        <v>115</v>
      </c>
      <c r="AU191" s="210" t="s">
        <v>84</v>
      </c>
      <c r="AY191" s="18" t="s">
        <v>113</v>
      </c>
      <c r="BE191" s="211">
        <f>IF(N191="základní",J191,0)</f>
        <v>0</v>
      </c>
      <c r="BF191" s="211">
        <f>IF(N191="snížená",J191,0)</f>
        <v>0</v>
      </c>
      <c r="BG191" s="211">
        <f>IF(N191="zákl. přenesená",J191,0)</f>
        <v>0</v>
      </c>
      <c r="BH191" s="211">
        <f>IF(N191="sníž. přenesená",J191,0)</f>
        <v>0</v>
      </c>
      <c r="BI191" s="211">
        <f>IF(N191="nulová",J191,0)</f>
        <v>0</v>
      </c>
      <c r="BJ191" s="18" t="s">
        <v>22</v>
      </c>
      <c r="BK191" s="211">
        <f>ROUND(I191*H191,2)</f>
        <v>0</v>
      </c>
      <c r="BL191" s="18" t="s">
        <v>120</v>
      </c>
      <c r="BM191" s="210" t="s">
        <v>282</v>
      </c>
    </row>
    <row r="192" spans="1:47" s="2" customFormat="1" ht="12">
      <c r="A192" s="39"/>
      <c r="B192" s="40"/>
      <c r="C192" s="41"/>
      <c r="D192" s="212" t="s">
        <v>122</v>
      </c>
      <c r="E192" s="41"/>
      <c r="F192" s="213" t="s">
        <v>283</v>
      </c>
      <c r="G192" s="41"/>
      <c r="H192" s="41"/>
      <c r="I192" s="214"/>
      <c r="J192" s="41"/>
      <c r="K192" s="41"/>
      <c r="L192" s="45"/>
      <c r="M192" s="215"/>
      <c r="N192" s="216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122</v>
      </c>
      <c r="AU192" s="18" t="s">
        <v>84</v>
      </c>
    </row>
    <row r="193" spans="1:47" s="2" customFormat="1" ht="12">
      <c r="A193" s="39"/>
      <c r="B193" s="40"/>
      <c r="C193" s="41"/>
      <c r="D193" s="217" t="s">
        <v>124</v>
      </c>
      <c r="E193" s="41"/>
      <c r="F193" s="218" t="s">
        <v>284</v>
      </c>
      <c r="G193" s="41"/>
      <c r="H193" s="41"/>
      <c r="I193" s="214"/>
      <c r="J193" s="41"/>
      <c r="K193" s="41"/>
      <c r="L193" s="45"/>
      <c r="M193" s="215"/>
      <c r="N193" s="216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124</v>
      </c>
      <c r="AU193" s="18" t="s">
        <v>84</v>
      </c>
    </row>
    <row r="194" spans="1:51" s="13" customFormat="1" ht="12">
      <c r="A194" s="13"/>
      <c r="B194" s="219"/>
      <c r="C194" s="220"/>
      <c r="D194" s="212" t="s">
        <v>137</v>
      </c>
      <c r="E194" s="221" t="s">
        <v>20</v>
      </c>
      <c r="F194" s="222" t="s">
        <v>285</v>
      </c>
      <c r="G194" s="220"/>
      <c r="H194" s="223">
        <v>42.54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9" t="s">
        <v>137</v>
      </c>
      <c r="AU194" s="229" t="s">
        <v>84</v>
      </c>
      <c r="AV194" s="13" t="s">
        <v>84</v>
      </c>
      <c r="AW194" s="13" t="s">
        <v>37</v>
      </c>
      <c r="AX194" s="13" t="s">
        <v>22</v>
      </c>
      <c r="AY194" s="229" t="s">
        <v>113</v>
      </c>
    </row>
    <row r="195" spans="1:51" s="14" customFormat="1" ht="12">
      <c r="A195" s="14"/>
      <c r="B195" s="230"/>
      <c r="C195" s="231"/>
      <c r="D195" s="212" t="s">
        <v>137</v>
      </c>
      <c r="E195" s="232" t="s">
        <v>20</v>
      </c>
      <c r="F195" s="233" t="s">
        <v>286</v>
      </c>
      <c r="G195" s="231"/>
      <c r="H195" s="232" t="s">
        <v>20</v>
      </c>
      <c r="I195" s="234"/>
      <c r="J195" s="231"/>
      <c r="K195" s="231"/>
      <c r="L195" s="235"/>
      <c r="M195" s="236"/>
      <c r="N195" s="237"/>
      <c r="O195" s="237"/>
      <c r="P195" s="237"/>
      <c r="Q195" s="237"/>
      <c r="R195" s="237"/>
      <c r="S195" s="237"/>
      <c r="T195" s="23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39" t="s">
        <v>137</v>
      </c>
      <c r="AU195" s="239" t="s">
        <v>84</v>
      </c>
      <c r="AV195" s="14" t="s">
        <v>22</v>
      </c>
      <c r="AW195" s="14" t="s">
        <v>37</v>
      </c>
      <c r="AX195" s="14" t="s">
        <v>75</v>
      </c>
      <c r="AY195" s="239" t="s">
        <v>113</v>
      </c>
    </row>
    <row r="196" spans="1:65" s="2" customFormat="1" ht="24.15" customHeight="1">
      <c r="A196" s="39"/>
      <c r="B196" s="40"/>
      <c r="C196" s="199" t="s">
        <v>287</v>
      </c>
      <c r="D196" s="199" t="s">
        <v>115</v>
      </c>
      <c r="E196" s="200" t="s">
        <v>288</v>
      </c>
      <c r="F196" s="201" t="s">
        <v>289</v>
      </c>
      <c r="G196" s="202" t="s">
        <v>169</v>
      </c>
      <c r="H196" s="203">
        <v>16.115</v>
      </c>
      <c r="I196" s="204"/>
      <c r="J196" s="205">
        <f>ROUND(I196*H196,2)</f>
        <v>0</v>
      </c>
      <c r="K196" s="201" t="s">
        <v>119</v>
      </c>
      <c r="L196" s="45"/>
      <c r="M196" s="206" t="s">
        <v>20</v>
      </c>
      <c r="N196" s="207" t="s">
        <v>46</v>
      </c>
      <c r="O196" s="85"/>
      <c r="P196" s="208">
        <f>O196*H196</f>
        <v>0</v>
      </c>
      <c r="Q196" s="208">
        <v>0</v>
      </c>
      <c r="R196" s="208">
        <f>Q196*H196</f>
        <v>0</v>
      </c>
      <c r="S196" s="208">
        <v>0</v>
      </c>
      <c r="T196" s="20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0" t="s">
        <v>120</v>
      </c>
      <c r="AT196" s="210" t="s">
        <v>115</v>
      </c>
      <c r="AU196" s="210" t="s">
        <v>84</v>
      </c>
      <c r="AY196" s="18" t="s">
        <v>113</v>
      </c>
      <c r="BE196" s="211">
        <f>IF(N196="základní",J196,0)</f>
        <v>0</v>
      </c>
      <c r="BF196" s="211">
        <f>IF(N196="snížená",J196,0)</f>
        <v>0</v>
      </c>
      <c r="BG196" s="211">
        <f>IF(N196="zákl. přenesená",J196,0)</f>
        <v>0</v>
      </c>
      <c r="BH196" s="211">
        <f>IF(N196="sníž. přenesená",J196,0)</f>
        <v>0</v>
      </c>
      <c r="BI196" s="211">
        <f>IF(N196="nulová",J196,0)</f>
        <v>0</v>
      </c>
      <c r="BJ196" s="18" t="s">
        <v>22</v>
      </c>
      <c r="BK196" s="211">
        <f>ROUND(I196*H196,2)</f>
        <v>0</v>
      </c>
      <c r="BL196" s="18" t="s">
        <v>120</v>
      </c>
      <c r="BM196" s="210" t="s">
        <v>290</v>
      </c>
    </row>
    <row r="197" spans="1:47" s="2" customFormat="1" ht="12">
      <c r="A197" s="39"/>
      <c r="B197" s="40"/>
      <c r="C197" s="41"/>
      <c r="D197" s="212" t="s">
        <v>122</v>
      </c>
      <c r="E197" s="41"/>
      <c r="F197" s="213" t="s">
        <v>291</v>
      </c>
      <c r="G197" s="41"/>
      <c r="H197" s="41"/>
      <c r="I197" s="214"/>
      <c r="J197" s="41"/>
      <c r="K197" s="41"/>
      <c r="L197" s="45"/>
      <c r="M197" s="215"/>
      <c r="N197" s="216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122</v>
      </c>
      <c r="AU197" s="18" t="s">
        <v>84</v>
      </c>
    </row>
    <row r="198" spans="1:47" s="2" customFormat="1" ht="12">
      <c r="A198" s="39"/>
      <c r="B198" s="40"/>
      <c r="C198" s="41"/>
      <c r="D198" s="217" t="s">
        <v>124</v>
      </c>
      <c r="E198" s="41"/>
      <c r="F198" s="218" t="s">
        <v>292</v>
      </c>
      <c r="G198" s="41"/>
      <c r="H198" s="41"/>
      <c r="I198" s="214"/>
      <c r="J198" s="41"/>
      <c r="K198" s="41"/>
      <c r="L198" s="45"/>
      <c r="M198" s="215"/>
      <c r="N198" s="216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124</v>
      </c>
      <c r="AU198" s="18" t="s">
        <v>84</v>
      </c>
    </row>
    <row r="199" spans="1:51" s="13" customFormat="1" ht="12">
      <c r="A199" s="13"/>
      <c r="B199" s="219"/>
      <c r="C199" s="220"/>
      <c r="D199" s="212" t="s">
        <v>137</v>
      </c>
      <c r="E199" s="221" t="s">
        <v>20</v>
      </c>
      <c r="F199" s="222" t="s">
        <v>293</v>
      </c>
      <c r="G199" s="220"/>
      <c r="H199" s="223">
        <v>10.02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9" t="s">
        <v>137</v>
      </c>
      <c r="AU199" s="229" t="s">
        <v>84</v>
      </c>
      <c r="AV199" s="13" t="s">
        <v>84</v>
      </c>
      <c r="AW199" s="13" t="s">
        <v>37</v>
      </c>
      <c r="AX199" s="13" t="s">
        <v>75</v>
      </c>
      <c r="AY199" s="229" t="s">
        <v>113</v>
      </c>
    </row>
    <row r="200" spans="1:51" s="13" customFormat="1" ht="12">
      <c r="A200" s="13"/>
      <c r="B200" s="219"/>
      <c r="C200" s="220"/>
      <c r="D200" s="212" t="s">
        <v>137</v>
      </c>
      <c r="E200" s="221" t="s">
        <v>20</v>
      </c>
      <c r="F200" s="222" t="s">
        <v>294</v>
      </c>
      <c r="G200" s="220"/>
      <c r="H200" s="223">
        <v>6.095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9" t="s">
        <v>137</v>
      </c>
      <c r="AU200" s="229" t="s">
        <v>84</v>
      </c>
      <c r="AV200" s="13" t="s">
        <v>84</v>
      </c>
      <c r="AW200" s="13" t="s">
        <v>37</v>
      </c>
      <c r="AX200" s="13" t="s">
        <v>75</v>
      </c>
      <c r="AY200" s="229" t="s">
        <v>113</v>
      </c>
    </row>
    <row r="201" spans="1:51" s="15" customFormat="1" ht="12">
      <c r="A201" s="15"/>
      <c r="B201" s="240"/>
      <c r="C201" s="241"/>
      <c r="D201" s="212" t="s">
        <v>137</v>
      </c>
      <c r="E201" s="242" t="s">
        <v>20</v>
      </c>
      <c r="F201" s="243" t="s">
        <v>179</v>
      </c>
      <c r="G201" s="241"/>
      <c r="H201" s="244">
        <v>16.115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0" t="s">
        <v>137</v>
      </c>
      <c r="AU201" s="250" t="s">
        <v>84</v>
      </c>
      <c r="AV201" s="15" t="s">
        <v>120</v>
      </c>
      <c r="AW201" s="15" t="s">
        <v>37</v>
      </c>
      <c r="AX201" s="15" t="s">
        <v>22</v>
      </c>
      <c r="AY201" s="250" t="s">
        <v>113</v>
      </c>
    </row>
    <row r="202" spans="1:65" s="2" customFormat="1" ht="16.5" customHeight="1">
      <c r="A202" s="39"/>
      <c r="B202" s="40"/>
      <c r="C202" s="252" t="s">
        <v>295</v>
      </c>
      <c r="D202" s="252" t="s">
        <v>296</v>
      </c>
      <c r="E202" s="253" t="s">
        <v>297</v>
      </c>
      <c r="F202" s="254" t="s">
        <v>298</v>
      </c>
      <c r="G202" s="255" t="s">
        <v>274</v>
      </c>
      <c r="H202" s="256">
        <v>58.014</v>
      </c>
      <c r="I202" s="257"/>
      <c r="J202" s="258">
        <f>ROUND(I202*H202,2)</f>
        <v>0</v>
      </c>
      <c r="K202" s="254" t="s">
        <v>119</v>
      </c>
      <c r="L202" s="259"/>
      <c r="M202" s="260" t="s">
        <v>20</v>
      </c>
      <c r="N202" s="261" t="s">
        <v>46</v>
      </c>
      <c r="O202" s="85"/>
      <c r="P202" s="208">
        <f>O202*H202</f>
        <v>0</v>
      </c>
      <c r="Q202" s="208">
        <v>1</v>
      </c>
      <c r="R202" s="208">
        <f>Q202*H202</f>
        <v>58.014</v>
      </c>
      <c r="S202" s="208">
        <v>0</v>
      </c>
      <c r="T202" s="20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0" t="s">
        <v>166</v>
      </c>
      <c r="AT202" s="210" t="s">
        <v>296</v>
      </c>
      <c r="AU202" s="210" t="s">
        <v>84</v>
      </c>
      <c r="AY202" s="18" t="s">
        <v>113</v>
      </c>
      <c r="BE202" s="211">
        <f>IF(N202="základní",J202,0)</f>
        <v>0</v>
      </c>
      <c r="BF202" s="211">
        <f>IF(N202="snížená",J202,0)</f>
        <v>0</v>
      </c>
      <c r="BG202" s="211">
        <f>IF(N202="zákl. přenesená",J202,0)</f>
        <v>0</v>
      </c>
      <c r="BH202" s="211">
        <f>IF(N202="sníž. přenesená",J202,0)</f>
        <v>0</v>
      </c>
      <c r="BI202" s="211">
        <f>IF(N202="nulová",J202,0)</f>
        <v>0</v>
      </c>
      <c r="BJ202" s="18" t="s">
        <v>22</v>
      </c>
      <c r="BK202" s="211">
        <f>ROUND(I202*H202,2)</f>
        <v>0</v>
      </c>
      <c r="BL202" s="18" t="s">
        <v>120</v>
      </c>
      <c r="BM202" s="210" t="s">
        <v>299</v>
      </c>
    </row>
    <row r="203" spans="1:47" s="2" customFormat="1" ht="12">
      <c r="A203" s="39"/>
      <c r="B203" s="40"/>
      <c r="C203" s="41"/>
      <c r="D203" s="212" t="s">
        <v>122</v>
      </c>
      <c r="E203" s="41"/>
      <c r="F203" s="213" t="s">
        <v>298</v>
      </c>
      <c r="G203" s="41"/>
      <c r="H203" s="41"/>
      <c r="I203" s="214"/>
      <c r="J203" s="41"/>
      <c r="K203" s="41"/>
      <c r="L203" s="45"/>
      <c r="M203" s="215"/>
      <c r="N203" s="216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122</v>
      </c>
      <c r="AU203" s="18" t="s">
        <v>84</v>
      </c>
    </row>
    <row r="204" spans="1:51" s="13" customFormat="1" ht="12">
      <c r="A204" s="13"/>
      <c r="B204" s="219"/>
      <c r="C204" s="220"/>
      <c r="D204" s="212" t="s">
        <v>137</v>
      </c>
      <c r="E204" s="221" t="s">
        <v>20</v>
      </c>
      <c r="F204" s="222" t="s">
        <v>300</v>
      </c>
      <c r="G204" s="220"/>
      <c r="H204" s="223">
        <v>29.007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9" t="s">
        <v>137</v>
      </c>
      <c r="AU204" s="229" t="s">
        <v>84</v>
      </c>
      <c r="AV204" s="13" t="s">
        <v>84</v>
      </c>
      <c r="AW204" s="13" t="s">
        <v>37</v>
      </c>
      <c r="AX204" s="13" t="s">
        <v>75</v>
      </c>
      <c r="AY204" s="229" t="s">
        <v>113</v>
      </c>
    </row>
    <row r="205" spans="1:51" s="13" customFormat="1" ht="12">
      <c r="A205" s="13"/>
      <c r="B205" s="219"/>
      <c r="C205" s="220"/>
      <c r="D205" s="212" t="s">
        <v>137</v>
      </c>
      <c r="E205" s="221" t="s">
        <v>20</v>
      </c>
      <c r="F205" s="222" t="s">
        <v>301</v>
      </c>
      <c r="G205" s="220"/>
      <c r="H205" s="223">
        <v>58.014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29" t="s">
        <v>137</v>
      </c>
      <c r="AU205" s="229" t="s">
        <v>84</v>
      </c>
      <c r="AV205" s="13" t="s">
        <v>84</v>
      </c>
      <c r="AW205" s="13" t="s">
        <v>37</v>
      </c>
      <c r="AX205" s="13" t="s">
        <v>22</v>
      </c>
      <c r="AY205" s="229" t="s">
        <v>113</v>
      </c>
    </row>
    <row r="206" spans="1:65" s="2" customFormat="1" ht="33" customHeight="1">
      <c r="A206" s="39"/>
      <c r="B206" s="40"/>
      <c r="C206" s="199" t="s">
        <v>302</v>
      </c>
      <c r="D206" s="199" t="s">
        <v>115</v>
      </c>
      <c r="E206" s="200" t="s">
        <v>303</v>
      </c>
      <c r="F206" s="201" t="s">
        <v>304</v>
      </c>
      <c r="G206" s="202" t="s">
        <v>118</v>
      </c>
      <c r="H206" s="203">
        <v>2220</v>
      </c>
      <c r="I206" s="204"/>
      <c r="J206" s="205">
        <f>ROUND(I206*H206,2)</f>
        <v>0</v>
      </c>
      <c r="K206" s="201" t="s">
        <v>119</v>
      </c>
      <c r="L206" s="45"/>
      <c r="M206" s="206" t="s">
        <v>20</v>
      </c>
      <c r="N206" s="207" t="s">
        <v>46</v>
      </c>
      <c r="O206" s="85"/>
      <c r="P206" s="208">
        <f>O206*H206</f>
        <v>0</v>
      </c>
      <c r="Q206" s="208">
        <v>0</v>
      </c>
      <c r="R206" s="208">
        <f>Q206*H206</f>
        <v>0</v>
      </c>
      <c r="S206" s="208">
        <v>0</v>
      </c>
      <c r="T206" s="20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0" t="s">
        <v>120</v>
      </c>
      <c r="AT206" s="210" t="s">
        <v>115</v>
      </c>
      <c r="AU206" s="210" t="s">
        <v>84</v>
      </c>
      <c r="AY206" s="18" t="s">
        <v>113</v>
      </c>
      <c r="BE206" s="211">
        <f>IF(N206="základní",J206,0)</f>
        <v>0</v>
      </c>
      <c r="BF206" s="211">
        <f>IF(N206="snížená",J206,0)</f>
        <v>0</v>
      </c>
      <c r="BG206" s="211">
        <f>IF(N206="zákl. přenesená",J206,0)</f>
        <v>0</v>
      </c>
      <c r="BH206" s="211">
        <f>IF(N206="sníž. přenesená",J206,0)</f>
        <v>0</v>
      </c>
      <c r="BI206" s="211">
        <f>IF(N206="nulová",J206,0)</f>
        <v>0</v>
      </c>
      <c r="BJ206" s="18" t="s">
        <v>22</v>
      </c>
      <c r="BK206" s="211">
        <f>ROUND(I206*H206,2)</f>
        <v>0</v>
      </c>
      <c r="BL206" s="18" t="s">
        <v>120</v>
      </c>
      <c r="BM206" s="210" t="s">
        <v>305</v>
      </c>
    </row>
    <row r="207" spans="1:47" s="2" customFormat="1" ht="12">
      <c r="A207" s="39"/>
      <c r="B207" s="40"/>
      <c r="C207" s="41"/>
      <c r="D207" s="212" t="s">
        <v>122</v>
      </c>
      <c r="E207" s="41"/>
      <c r="F207" s="213" t="s">
        <v>306</v>
      </c>
      <c r="G207" s="41"/>
      <c r="H207" s="41"/>
      <c r="I207" s="214"/>
      <c r="J207" s="41"/>
      <c r="K207" s="41"/>
      <c r="L207" s="45"/>
      <c r="M207" s="215"/>
      <c r="N207" s="216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122</v>
      </c>
      <c r="AU207" s="18" t="s">
        <v>84</v>
      </c>
    </row>
    <row r="208" spans="1:47" s="2" customFormat="1" ht="12">
      <c r="A208" s="39"/>
      <c r="B208" s="40"/>
      <c r="C208" s="41"/>
      <c r="D208" s="217" t="s">
        <v>124</v>
      </c>
      <c r="E208" s="41"/>
      <c r="F208" s="218" t="s">
        <v>307</v>
      </c>
      <c r="G208" s="41"/>
      <c r="H208" s="41"/>
      <c r="I208" s="214"/>
      <c r="J208" s="41"/>
      <c r="K208" s="41"/>
      <c r="L208" s="45"/>
      <c r="M208" s="215"/>
      <c r="N208" s="216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124</v>
      </c>
      <c r="AU208" s="18" t="s">
        <v>84</v>
      </c>
    </row>
    <row r="209" spans="1:51" s="13" customFormat="1" ht="12">
      <c r="A209" s="13"/>
      <c r="B209" s="219"/>
      <c r="C209" s="220"/>
      <c r="D209" s="212" t="s">
        <v>137</v>
      </c>
      <c r="E209" s="221" t="s">
        <v>20</v>
      </c>
      <c r="F209" s="222" t="s">
        <v>308</v>
      </c>
      <c r="G209" s="220"/>
      <c r="H209" s="223">
        <v>2220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9" t="s">
        <v>137</v>
      </c>
      <c r="AU209" s="229" t="s">
        <v>84</v>
      </c>
      <c r="AV209" s="13" t="s">
        <v>84</v>
      </c>
      <c r="AW209" s="13" t="s">
        <v>37</v>
      </c>
      <c r="AX209" s="13" t="s">
        <v>22</v>
      </c>
      <c r="AY209" s="229" t="s">
        <v>113</v>
      </c>
    </row>
    <row r="210" spans="1:51" s="14" customFormat="1" ht="12">
      <c r="A210" s="14"/>
      <c r="B210" s="230"/>
      <c r="C210" s="231"/>
      <c r="D210" s="212" t="s">
        <v>137</v>
      </c>
      <c r="E210" s="232" t="s">
        <v>20</v>
      </c>
      <c r="F210" s="233" t="s">
        <v>309</v>
      </c>
      <c r="G210" s="231"/>
      <c r="H210" s="232" t="s">
        <v>20</v>
      </c>
      <c r="I210" s="234"/>
      <c r="J210" s="231"/>
      <c r="K210" s="231"/>
      <c r="L210" s="235"/>
      <c r="M210" s="236"/>
      <c r="N210" s="237"/>
      <c r="O210" s="237"/>
      <c r="P210" s="237"/>
      <c r="Q210" s="237"/>
      <c r="R210" s="237"/>
      <c r="S210" s="237"/>
      <c r="T210" s="23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39" t="s">
        <v>137</v>
      </c>
      <c r="AU210" s="239" t="s">
        <v>84</v>
      </c>
      <c r="AV210" s="14" t="s">
        <v>22</v>
      </c>
      <c r="AW210" s="14" t="s">
        <v>37</v>
      </c>
      <c r="AX210" s="14" t="s">
        <v>75</v>
      </c>
      <c r="AY210" s="239" t="s">
        <v>113</v>
      </c>
    </row>
    <row r="211" spans="1:65" s="2" customFormat="1" ht="24.15" customHeight="1">
      <c r="A211" s="39"/>
      <c r="B211" s="40"/>
      <c r="C211" s="199" t="s">
        <v>310</v>
      </c>
      <c r="D211" s="199" t="s">
        <v>115</v>
      </c>
      <c r="E211" s="200" t="s">
        <v>311</v>
      </c>
      <c r="F211" s="201" t="s">
        <v>312</v>
      </c>
      <c r="G211" s="202" t="s">
        <v>118</v>
      </c>
      <c r="H211" s="203">
        <v>1400</v>
      </c>
      <c r="I211" s="204"/>
      <c r="J211" s="205">
        <f>ROUND(I211*H211,2)</f>
        <v>0</v>
      </c>
      <c r="K211" s="201" t="s">
        <v>119</v>
      </c>
      <c r="L211" s="45"/>
      <c r="M211" s="206" t="s">
        <v>20</v>
      </c>
      <c r="N211" s="207" t="s">
        <v>46</v>
      </c>
      <c r="O211" s="85"/>
      <c r="P211" s="208">
        <f>O211*H211</f>
        <v>0</v>
      </c>
      <c r="Q211" s="208">
        <v>0</v>
      </c>
      <c r="R211" s="208">
        <f>Q211*H211</f>
        <v>0</v>
      </c>
      <c r="S211" s="208">
        <v>0</v>
      </c>
      <c r="T211" s="20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0" t="s">
        <v>120</v>
      </c>
      <c r="AT211" s="210" t="s">
        <v>115</v>
      </c>
      <c r="AU211" s="210" t="s">
        <v>84</v>
      </c>
      <c r="AY211" s="18" t="s">
        <v>113</v>
      </c>
      <c r="BE211" s="211">
        <f>IF(N211="základní",J211,0)</f>
        <v>0</v>
      </c>
      <c r="BF211" s="211">
        <f>IF(N211="snížená",J211,0)</f>
        <v>0</v>
      </c>
      <c r="BG211" s="211">
        <f>IF(N211="zákl. přenesená",J211,0)</f>
        <v>0</v>
      </c>
      <c r="BH211" s="211">
        <f>IF(N211="sníž. přenesená",J211,0)</f>
        <v>0</v>
      </c>
      <c r="BI211" s="211">
        <f>IF(N211="nulová",J211,0)</f>
        <v>0</v>
      </c>
      <c r="BJ211" s="18" t="s">
        <v>22</v>
      </c>
      <c r="BK211" s="211">
        <f>ROUND(I211*H211,2)</f>
        <v>0</v>
      </c>
      <c r="BL211" s="18" t="s">
        <v>120</v>
      </c>
      <c r="BM211" s="210" t="s">
        <v>313</v>
      </c>
    </row>
    <row r="212" spans="1:47" s="2" customFormat="1" ht="12">
      <c r="A212" s="39"/>
      <c r="B212" s="40"/>
      <c r="C212" s="41"/>
      <c r="D212" s="212" t="s">
        <v>122</v>
      </c>
      <c r="E212" s="41"/>
      <c r="F212" s="213" t="s">
        <v>314</v>
      </c>
      <c r="G212" s="41"/>
      <c r="H212" s="41"/>
      <c r="I212" s="214"/>
      <c r="J212" s="41"/>
      <c r="K212" s="41"/>
      <c r="L212" s="45"/>
      <c r="M212" s="215"/>
      <c r="N212" s="216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122</v>
      </c>
      <c r="AU212" s="18" t="s">
        <v>84</v>
      </c>
    </row>
    <row r="213" spans="1:47" s="2" customFormat="1" ht="12">
      <c r="A213" s="39"/>
      <c r="B213" s="40"/>
      <c r="C213" s="41"/>
      <c r="D213" s="217" t="s">
        <v>124</v>
      </c>
      <c r="E213" s="41"/>
      <c r="F213" s="218" t="s">
        <v>315</v>
      </c>
      <c r="G213" s="41"/>
      <c r="H213" s="41"/>
      <c r="I213" s="214"/>
      <c r="J213" s="41"/>
      <c r="K213" s="41"/>
      <c r="L213" s="45"/>
      <c r="M213" s="215"/>
      <c r="N213" s="216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124</v>
      </c>
      <c r="AU213" s="18" t="s">
        <v>84</v>
      </c>
    </row>
    <row r="214" spans="1:65" s="2" customFormat="1" ht="16.5" customHeight="1">
      <c r="A214" s="39"/>
      <c r="B214" s="40"/>
      <c r="C214" s="252" t="s">
        <v>316</v>
      </c>
      <c r="D214" s="252" t="s">
        <v>296</v>
      </c>
      <c r="E214" s="253" t="s">
        <v>317</v>
      </c>
      <c r="F214" s="254" t="s">
        <v>318</v>
      </c>
      <c r="G214" s="255" t="s">
        <v>319</v>
      </c>
      <c r="H214" s="256">
        <v>21</v>
      </c>
      <c r="I214" s="257"/>
      <c r="J214" s="258">
        <f>ROUND(I214*H214,2)</f>
        <v>0</v>
      </c>
      <c r="K214" s="254" t="s">
        <v>119</v>
      </c>
      <c r="L214" s="259"/>
      <c r="M214" s="260" t="s">
        <v>20</v>
      </c>
      <c r="N214" s="261" t="s">
        <v>46</v>
      </c>
      <c r="O214" s="85"/>
      <c r="P214" s="208">
        <f>O214*H214</f>
        <v>0</v>
      </c>
      <c r="Q214" s="208">
        <v>0.001</v>
      </c>
      <c r="R214" s="208">
        <f>Q214*H214</f>
        <v>0.021</v>
      </c>
      <c r="S214" s="208">
        <v>0</v>
      </c>
      <c r="T214" s="20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0" t="s">
        <v>166</v>
      </c>
      <c r="AT214" s="210" t="s">
        <v>296</v>
      </c>
      <c r="AU214" s="210" t="s">
        <v>84</v>
      </c>
      <c r="AY214" s="18" t="s">
        <v>113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18" t="s">
        <v>22</v>
      </c>
      <c r="BK214" s="211">
        <f>ROUND(I214*H214,2)</f>
        <v>0</v>
      </c>
      <c r="BL214" s="18" t="s">
        <v>120</v>
      </c>
      <c r="BM214" s="210" t="s">
        <v>320</v>
      </c>
    </row>
    <row r="215" spans="1:47" s="2" customFormat="1" ht="12">
      <c r="A215" s="39"/>
      <c r="B215" s="40"/>
      <c r="C215" s="41"/>
      <c r="D215" s="212" t="s">
        <v>122</v>
      </c>
      <c r="E215" s="41"/>
      <c r="F215" s="213" t="s">
        <v>318</v>
      </c>
      <c r="G215" s="41"/>
      <c r="H215" s="41"/>
      <c r="I215" s="214"/>
      <c r="J215" s="41"/>
      <c r="K215" s="41"/>
      <c r="L215" s="45"/>
      <c r="M215" s="215"/>
      <c r="N215" s="216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122</v>
      </c>
      <c r="AU215" s="18" t="s">
        <v>84</v>
      </c>
    </row>
    <row r="216" spans="1:51" s="13" customFormat="1" ht="12">
      <c r="A216" s="13"/>
      <c r="B216" s="219"/>
      <c r="C216" s="220"/>
      <c r="D216" s="212" t="s">
        <v>137</v>
      </c>
      <c r="E216" s="221" t="s">
        <v>20</v>
      </c>
      <c r="F216" s="222" t="s">
        <v>321</v>
      </c>
      <c r="G216" s="220"/>
      <c r="H216" s="223">
        <v>21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9" t="s">
        <v>137</v>
      </c>
      <c r="AU216" s="229" t="s">
        <v>84</v>
      </c>
      <c r="AV216" s="13" t="s">
        <v>84</v>
      </c>
      <c r="AW216" s="13" t="s">
        <v>37</v>
      </c>
      <c r="AX216" s="13" t="s">
        <v>22</v>
      </c>
      <c r="AY216" s="229" t="s">
        <v>113</v>
      </c>
    </row>
    <row r="217" spans="1:65" s="2" customFormat="1" ht="24.15" customHeight="1">
      <c r="A217" s="39"/>
      <c r="B217" s="40"/>
      <c r="C217" s="199" t="s">
        <v>322</v>
      </c>
      <c r="D217" s="199" t="s">
        <v>115</v>
      </c>
      <c r="E217" s="200" t="s">
        <v>323</v>
      </c>
      <c r="F217" s="201" t="s">
        <v>324</v>
      </c>
      <c r="G217" s="202" t="s">
        <v>118</v>
      </c>
      <c r="H217" s="203">
        <v>820</v>
      </c>
      <c r="I217" s="204"/>
      <c r="J217" s="205">
        <f>ROUND(I217*H217,2)</f>
        <v>0</v>
      </c>
      <c r="K217" s="201" t="s">
        <v>119</v>
      </c>
      <c r="L217" s="45"/>
      <c r="M217" s="206" t="s">
        <v>20</v>
      </c>
      <c r="N217" s="207" t="s">
        <v>46</v>
      </c>
      <c r="O217" s="85"/>
      <c r="P217" s="208">
        <f>O217*H217</f>
        <v>0</v>
      </c>
      <c r="Q217" s="208">
        <v>0</v>
      </c>
      <c r="R217" s="208">
        <f>Q217*H217</f>
        <v>0</v>
      </c>
      <c r="S217" s="208">
        <v>0</v>
      </c>
      <c r="T217" s="20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0" t="s">
        <v>120</v>
      </c>
      <c r="AT217" s="210" t="s">
        <v>115</v>
      </c>
      <c r="AU217" s="210" t="s">
        <v>84</v>
      </c>
      <c r="AY217" s="18" t="s">
        <v>113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18" t="s">
        <v>22</v>
      </c>
      <c r="BK217" s="211">
        <f>ROUND(I217*H217,2)</f>
        <v>0</v>
      </c>
      <c r="BL217" s="18" t="s">
        <v>120</v>
      </c>
      <c r="BM217" s="210" t="s">
        <v>325</v>
      </c>
    </row>
    <row r="218" spans="1:47" s="2" customFormat="1" ht="12">
      <c r="A218" s="39"/>
      <c r="B218" s="40"/>
      <c r="C218" s="41"/>
      <c r="D218" s="212" t="s">
        <v>122</v>
      </c>
      <c r="E218" s="41"/>
      <c r="F218" s="213" t="s">
        <v>326</v>
      </c>
      <c r="G218" s="41"/>
      <c r="H218" s="41"/>
      <c r="I218" s="214"/>
      <c r="J218" s="41"/>
      <c r="K218" s="41"/>
      <c r="L218" s="45"/>
      <c r="M218" s="215"/>
      <c r="N218" s="216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122</v>
      </c>
      <c r="AU218" s="18" t="s">
        <v>84</v>
      </c>
    </row>
    <row r="219" spans="1:47" s="2" customFormat="1" ht="12">
      <c r="A219" s="39"/>
      <c r="B219" s="40"/>
      <c r="C219" s="41"/>
      <c r="D219" s="217" t="s">
        <v>124</v>
      </c>
      <c r="E219" s="41"/>
      <c r="F219" s="218" t="s">
        <v>327</v>
      </c>
      <c r="G219" s="41"/>
      <c r="H219" s="41"/>
      <c r="I219" s="214"/>
      <c r="J219" s="41"/>
      <c r="K219" s="41"/>
      <c r="L219" s="45"/>
      <c r="M219" s="215"/>
      <c r="N219" s="216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124</v>
      </c>
      <c r="AU219" s="18" t="s">
        <v>84</v>
      </c>
    </row>
    <row r="220" spans="1:65" s="2" customFormat="1" ht="16.5" customHeight="1">
      <c r="A220" s="39"/>
      <c r="B220" s="40"/>
      <c r="C220" s="252" t="s">
        <v>328</v>
      </c>
      <c r="D220" s="252" t="s">
        <v>296</v>
      </c>
      <c r="E220" s="253" t="s">
        <v>329</v>
      </c>
      <c r="F220" s="254" t="s">
        <v>330</v>
      </c>
      <c r="G220" s="255" t="s">
        <v>319</v>
      </c>
      <c r="H220" s="256">
        <v>12.3</v>
      </c>
      <c r="I220" s="257"/>
      <c r="J220" s="258">
        <f>ROUND(I220*H220,2)</f>
        <v>0</v>
      </c>
      <c r="K220" s="254" t="s">
        <v>119</v>
      </c>
      <c r="L220" s="259"/>
      <c r="M220" s="260" t="s">
        <v>20</v>
      </c>
      <c r="N220" s="261" t="s">
        <v>46</v>
      </c>
      <c r="O220" s="85"/>
      <c r="P220" s="208">
        <f>O220*H220</f>
        <v>0</v>
      </c>
      <c r="Q220" s="208">
        <v>0.001</v>
      </c>
      <c r="R220" s="208">
        <f>Q220*H220</f>
        <v>0.0123</v>
      </c>
      <c r="S220" s="208">
        <v>0</v>
      </c>
      <c r="T220" s="20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0" t="s">
        <v>166</v>
      </c>
      <c r="AT220" s="210" t="s">
        <v>296</v>
      </c>
      <c r="AU220" s="210" t="s">
        <v>84</v>
      </c>
      <c r="AY220" s="18" t="s">
        <v>113</v>
      </c>
      <c r="BE220" s="211">
        <f>IF(N220="základní",J220,0)</f>
        <v>0</v>
      </c>
      <c r="BF220" s="211">
        <f>IF(N220="snížená",J220,0)</f>
        <v>0</v>
      </c>
      <c r="BG220" s="211">
        <f>IF(N220="zákl. přenesená",J220,0)</f>
        <v>0</v>
      </c>
      <c r="BH220" s="211">
        <f>IF(N220="sníž. přenesená",J220,0)</f>
        <v>0</v>
      </c>
      <c r="BI220" s="211">
        <f>IF(N220="nulová",J220,0)</f>
        <v>0</v>
      </c>
      <c r="BJ220" s="18" t="s">
        <v>22</v>
      </c>
      <c r="BK220" s="211">
        <f>ROUND(I220*H220,2)</f>
        <v>0</v>
      </c>
      <c r="BL220" s="18" t="s">
        <v>120</v>
      </c>
      <c r="BM220" s="210" t="s">
        <v>331</v>
      </c>
    </row>
    <row r="221" spans="1:47" s="2" customFormat="1" ht="12">
      <c r="A221" s="39"/>
      <c r="B221" s="40"/>
      <c r="C221" s="41"/>
      <c r="D221" s="212" t="s">
        <v>122</v>
      </c>
      <c r="E221" s="41"/>
      <c r="F221" s="213" t="s">
        <v>330</v>
      </c>
      <c r="G221" s="41"/>
      <c r="H221" s="41"/>
      <c r="I221" s="214"/>
      <c r="J221" s="41"/>
      <c r="K221" s="41"/>
      <c r="L221" s="45"/>
      <c r="M221" s="215"/>
      <c r="N221" s="216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122</v>
      </c>
      <c r="AU221" s="18" t="s">
        <v>84</v>
      </c>
    </row>
    <row r="222" spans="1:51" s="13" customFormat="1" ht="12">
      <c r="A222" s="13"/>
      <c r="B222" s="219"/>
      <c r="C222" s="220"/>
      <c r="D222" s="212" t="s">
        <v>137</v>
      </c>
      <c r="E222" s="221" t="s">
        <v>20</v>
      </c>
      <c r="F222" s="222" t="s">
        <v>332</v>
      </c>
      <c r="G222" s="220"/>
      <c r="H222" s="223">
        <v>12.3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29" t="s">
        <v>137</v>
      </c>
      <c r="AU222" s="229" t="s">
        <v>84</v>
      </c>
      <c r="AV222" s="13" t="s">
        <v>84</v>
      </c>
      <c r="AW222" s="13" t="s">
        <v>37</v>
      </c>
      <c r="AX222" s="13" t="s">
        <v>22</v>
      </c>
      <c r="AY222" s="229" t="s">
        <v>113</v>
      </c>
    </row>
    <row r="223" spans="1:65" s="2" customFormat="1" ht="24.15" customHeight="1">
      <c r="A223" s="39"/>
      <c r="B223" s="40"/>
      <c r="C223" s="199" t="s">
        <v>333</v>
      </c>
      <c r="D223" s="199" t="s">
        <v>115</v>
      </c>
      <c r="E223" s="200" t="s">
        <v>334</v>
      </c>
      <c r="F223" s="201" t="s">
        <v>335</v>
      </c>
      <c r="G223" s="202" t="s">
        <v>118</v>
      </c>
      <c r="H223" s="203">
        <v>1400</v>
      </c>
      <c r="I223" s="204"/>
      <c r="J223" s="205">
        <f>ROUND(I223*H223,2)</f>
        <v>0</v>
      </c>
      <c r="K223" s="201" t="s">
        <v>119</v>
      </c>
      <c r="L223" s="45"/>
      <c r="M223" s="206" t="s">
        <v>20</v>
      </c>
      <c r="N223" s="207" t="s">
        <v>46</v>
      </c>
      <c r="O223" s="85"/>
      <c r="P223" s="208">
        <f>O223*H223</f>
        <v>0</v>
      </c>
      <c r="Q223" s="208">
        <v>0</v>
      </c>
      <c r="R223" s="208">
        <f>Q223*H223</f>
        <v>0</v>
      </c>
      <c r="S223" s="208">
        <v>0</v>
      </c>
      <c r="T223" s="20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0" t="s">
        <v>120</v>
      </c>
      <c r="AT223" s="210" t="s">
        <v>115</v>
      </c>
      <c r="AU223" s="210" t="s">
        <v>84</v>
      </c>
      <c r="AY223" s="18" t="s">
        <v>113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18" t="s">
        <v>22</v>
      </c>
      <c r="BK223" s="211">
        <f>ROUND(I223*H223,2)</f>
        <v>0</v>
      </c>
      <c r="BL223" s="18" t="s">
        <v>120</v>
      </c>
      <c r="BM223" s="210" t="s">
        <v>336</v>
      </c>
    </row>
    <row r="224" spans="1:47" s="2" customFormat="1" ht="12">
      <c r="A224" s="39"/>
      <c r="B224" s="40"/>
      <c r="C224" s="41"/>
      <c r="D224" s="212" t="s">
        <v>122</v>
      </c>
      <c r="E224" s="41"/>
      <c r="F224" s="213" t="s">
        <v>337</v>
      </c>
      <c r="G224" s="41"/>
      <c r="H224" s="41"/>
      <c r="I224" s="214"/>
      <c r="J224" s="41"/>
      <c r="K224" s="41"/>
      <c r="L224" s="45"/>
      <c r="M224" s="215"/>
      <c r="N224" s="216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122</v>
      </c>
      <c r="AU224" s="18" t="s">
        <v>84</v>
      </c>
    </row>
    <row r="225" spans="1:47" s="2" customFormat="1" ht="12">
      <c r="A225" s="39"/>
      <c r="B225" s="40"/>
      <c r="C225" s="41"/>
      <c r="D225" s="217" t="s">
        <v>124</v>
      </c>
      <c r="E225" s="41"/>
      <c r="F225" s="218" t="s">
        <v>338</v>
      </c>
      <c r="G225" s="41"/>
      <c r="H225" s="41"/>
      <c r="I225" s="214"/>
      <c r="J225" s="41"/>
      <c r="K225" s="41"/>
      <c r="L225" s="45"/>
      <c r="M225" s="215"/>
      <c r="N225" s="216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124</v>
      </c>
      <c r="AU225" s="18" t="s">
        <v>84</v>
      </c>
    </row>
    <row r="226" spans="1:65" s="2" customFormat="1" ht="16.5" customHeight="1">
      <c r="A226" s="39"/>
      <c r="B226" s="40"/>
      <c r="C226" s="199" t="s">
        <v>339</v>
      </c>
      <c r="D226" s="199" t="s">
        <v>115</v>
      </c>
      <c r="E226" s="200" t="s">
        <v>340</v>
      </c>
      <c r="F226" s="201" t="s">
        <v>341</v>
      </c>
      <c r="G226" s="202" t="s">
        <v>118</v>
      </c>
      <c r="H226" s="203">
        <v>820</v>
      </c>
      <c r="I226" s="204"/>
      <c r="J226" s="205">
        <f>ROUND(I226*H226,2)</f>
        <v>0</v>
      </c>
      <c r="K226" s="201" t="s">
        <v>119</v>
      </c>
      <c r="L226" s="45"/>
      <c r="M226" s="206" t="s">
        <v>20</v>
      </c>
      <c r="N226" s="207" t="s">
        <v>46</v>
      </c>
      <c r="O226" s="85"/>
      <c r="P226" s="208">
        <f>O226*H226</f>
        <v>0</v>
      </c>
      <c r="Q226" s="208">
        <v>0</v>
      </c>
      <c r="R226" s="208">
        <f>Q226*H226</f>
        <v>0</v>
      </c>
      <c r="S226" s="208">
        <v>0</v>
      </c>
      <c r="T226" s="20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0" t="s">
        <v>120</v>
      </c>
      <c r="AT226" s="210" t="s">
        <v>115</v>
      </c>
      <c r="AU226" s="210" t="s">
        <v>84</v>
      </c>
      <c r="AY226" s="18" t="s">
        <v>113</v>
      </c>
      <c r="BE226" s="211">
        <f>IF(N226="základní",J226,0)</f>
        <v>0</v>
      </c>
      <c r="BF226" s="211">
        <f>IF(N226="snížená",J226,0)</f>
        <v>0</v>
      </c>
      <c r="BG226" s="211">
        <f>IF(N226="zákl. přenesená",J226,0)</f>
        <v>0</v>
      </c>
      <c r="BH226" s="211">
        <f>IF(N226="sníž. přenesená",J226,0)</f>
        <v>0</v>
      </c>
      <c r="BI226" s="211">
        <f>IF(N226="nulová",J226,0)</f>
        <v>0</v>
      </c>
      <c r="BJ226" s="18" t="s">
        <v>22</v>
      </c>
      <c r="BK226" s="211">
        <f>ROUND(I226*H226,2)</f>
        <v>0</v>
      </c>
      <c r="BL226" s="18" t="s">
        <v>120</v>
      </c>
      <c r="BM226" s="210" t="s">
        <v>342</v>
      </c>
    </row>
    <row r="227" spans="1:47" s="2" customFormat="1" ht="12">
      <c r="A227" s="39"/>
      <c r="B227" s="40"/>
      <c r="C227" s="41"/>
      <c r="D227" s="212" t="s">
        <v>122</v>
      </c>
      <c r="E227" s="41"/>
      <c r="F227" s="213" t="s">
        <v>343</v>
      </c>
      <c r="G227" s="41"/>
      <c r="H227" s="41"/>
      <c r="I227" s="214"/>
      <c r="J227" s="41"/>
      <c r="K227" s="41"/>
      <c r="L227" s="45"/>
      <c r="M227" s="215"/>
      <c r="N227" s="216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122</v>
      </c>
      <c r="AU227" s="18" t="s">
        <v>84</v>
      </c>
    </row>
    <row r="228" spans="1:47" s="2" customFormat="1" ht="12">
      <c r="A228" s="39"/>
      <c r="B228" s="40"/>
      <c r="C228" s="41"/>
      <c r="D228" s="217" t="s">
        <v>124</v>
      </c>
      <c r="E228" s="41"/>
      <c r="F228" s="218" t="s">
        <v>344</v>
      </c>
      <c r="G228" s="41"/>
      <c r="H228" s="41"/>
      <c r="I228" s="214"/>
      <c r="J228" s="41"/>
      <c r="K228" s="41"/>
      <c r="L228" s="45"/>
      <c r="M228" s="215"/>
      <c r="N228" s="216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124</v>
      </c>
      <c r="AU228" s="18" t="s">
        <v>84</v>
      </c>
    </row>
    <row r="229" spans="1:63" s="12" customFormat="1" ht="22.8" customHeight="1">
      <c r="A229" s="12"/>
      <c r="B229" s="183"/>
      <c r="C229" s="184"/>
      <c r="D229" s="185" t="s">
        <v>74</v>
      </c>
      <c r="E229" s="197" t="s">
        <v>131</v>
      </c>
      <c r="F229" s="197" t="s">
        <v>345</v>
      </c>
      <c r="G229" s="184"/>
      <c r="H229" s="184"/>
      <c r="I229" s="187"/>
      <c r="J229" s="198">
        <f>BK229</f>
        <v>0</v>
      </c>
      <c r="K229" s="184"/>
      <c r="L229" s="189"/>
      <c r="M229" s="190"/>
      <c r="N229" s="191"/>
      <c r="O229" s="191"/>
      <c r="P229" s="192">
        <f>SUM(P230:P259)</f>
        <v>0</v>
      </c>
      <c r="Q229" s="191"/>
      <c r="R229" s="192">
        <f>SUM(R230:R259)</f>
        <v>9.233663599167999</v>
      </c>
      <c r="S229" s="191"/>
      <c r="T229" s="193">
        <f>SUM(T230:T259)</f>
        <v>5.5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94" t="s">
        <v>22</v>
      </c>
      <c r="AT229" s="195" t="s">
        <v>74</v>
      </c>
      <c r="AU229" s="195" t="s">
        <v>22</v>
      </c>
      <c r="AY229" s="194" t="s">
        <v>113</v>
      </c>
      <c r="BK229" s="196">
        <f>SUM(BK230:BK259)</f>
        <v>0</v>
      </c>
    </row>
    <row r="230" spans="1:65" s="2" customFormat="1" ht="24.15" customHeight="1">
      <c r="A230" s="39"/>
      <c r="B230" s="40"/>
      <c r="C230" s="199" t="s">
        <v>346</v>
      </c>
      <c r="D230" s="199" t="s">
        <v>115</v>
      </c>
      <c r="E230" s="200" t="s">
        <v>347</v>
      </c>
      <c r="F230" s="201" t="s">
        <v>348</v>
      </c>
      <c r="G230" s="202" t="s">
        <v>169</v>
      </c>
      <c r="H230" s="203">
        <v>0.384</v>
      </c>
      <c r="I230" s="204"/>
      <c r="J230" s="205">
        <f>ROUND(I230*H230,2)</f>
        <v>0</v>
      </c>
      <c r="K230" s="201" t="s">
        <v>119</v>
      </c>
      <c r="L230" s="45"/>
      <c r="M230" s="206" t="s">
        <v>20</v>
      </c>
      <c r="N230" s="207" t="s">
        <v>46</v>
      </c>
      <c r="O230" s="85"/>
      <c r="P230" s="208">
        <f>O230*H230</f>
        <v>0</v>
      </c>
      <c r="Q230" s="208">
        <v>2.808944538</v>
      </c>
      <c r="R230" s="208">
        <f>Q230*H230</f>
        <v>1.078634702592</v>
      </c>
      <c r="S230" s="208">
        <v>0</v>
      </c>
      <c r="T230" s="20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0" t="s">
        <v>120</v>
      </c>
      <c r="AT230" s="210" t="s">
        <v>115</v>
      </c>
      <c r="AU230" s="210" t="s">
        <v>84</v>
      </c>
      <c r="AY230" s="18" t="s">
        <v>113</v>
      </c>
      <c r="BE230" s="211">
        <f>IF(N230="základní",J230,0)</f>
        <v>0</v>
      </c>
      <c r="BF230" s="211">
        <f>IF(N230="snížená",J230,0)</f>
        <v>0</v>
      </c>
      <c r="BG230" s="211">
        <f>IF(N230="zákl. přenesená",J230,0)</f>
        <v>0</v>
      </c>
      <c r="BH230" s="211">
        <f>IF(N230="sníž. přenesená",J230,0)</f>
        <v>0</v>
      </c>
      <c r="BI230" s="211">
        <f>IF(N230="nulová",J230,0)</f>
        <v>0</v>
      </c>
      <c r="BJ230" s="18" t="s">
        <v>22</v>
      </c>
      <c r="BK230" s="211">
        <f>ROUND(I230*H230,2)</f>
        <v>0</v>
      </c>
      <c r="BL230" s="18" t="s">
        <v>120</v>
      </c>
      <c r="BM230" s="210" t="s">
        <v>349</v>
      </c>
    </row>
    <row r="231" spans="1:47" s="2" customFormat="1" ht="12">
      <c r="A231" s="39"/>
      <c r="B231" s="40"/>
      <c r="C231" s="41"/>
      <c r="D231" s="212" t="s">
        <v>122</v>
      </c>
      <c r="E231" s="41"/>
      <c r="F231" s="213" t="s">
        <v>350</v>
      </c>
      <c r="G231" s="41"/>
      <c r="H231" s="41"/>
      <c r="I231" s="214"/>
      <c r="J231" s="41"/>
      <c r="K231" s="41"/>
      <c r="L231" s="45"/>
      <c r="M231" s="215"/>
      <c r="N231" s="216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122</v>
      </c>
      <c r="AU231" s="18" t="s">
        <v>84</v>
      </c>
    </row>
    <row r="232" spans="1:47" s="2" customFormat="1" ht="12">
      <c r="A232" s="39"/>
      <c r="B232" s="40"/>
      <c r="C232" s="41"/>
      <c r="D232" s="217" t="s">
        <v>124</v>
      </c>
      <c r="E232" s="41"/>
      <c r="F232" s="218" t="s">
        <v>351</v>
      </c>
      <c r="G232" s="41"/>
      <c r="H232" s="41"/>
      <c r="I232" s="214"/>
      <c r="J232" s="41"/>
      <c r="K232" s="41"/>
      <c r="L232" s="45"/>
      <c r="M232" s="215"/>
      <c r="N232" s="216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124</v>
      </c>
      <c r="AU232" s="18" t="s">
        <v>84</v>
      </c>
    </row>
    <row r="233" spans="1:51" s="13" customFormat="1" ht="12">
      <c r="A233" s="13"/>
      <c r="B233" s="219"/>
      <c r="C233" s="220"/>
      <c r="D233" s="212" t="s">
        <v>137</v>
      </c>
      <c r="E233" s="221" t="s">
        <v>20</v>
      </c>
      <c r="F233" s="222" t="s">
        <v>352</v>
      </c>
      <c r="G233" s="220"/>
      <c r="H233" s="223">
        <v>0.384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29" t="s">
        <v>137</v>
      </c>
      <c r="AU233" s="229" t="s">
        <v>84</v>
      </c>
      <c r="AV233" s="13" t="s">
        <v>84</v>
      </c>
      <c r="AW233" s="13" t="s">
        <v>37</v>
      </c>
      <c r="AX233" s="13" t="s">
        <v>22</v>
      </c>
      <c r="AY233" s="229" t="s">
        <v>113</v>
      </c>
    </row>
    <row r="234" spans="1:51" s="14" customFormat="1" ht="12">
      <c r="A234" s="14"/>
      <c r="B234" s="230"/>
      <c r="C234" s="231"/>
      <c r="D234" s="212" t="s">
        <v>137</v>
      </c>
      <c r="E234" s="232" t="s">
        <v>20</v>
      </c>
      <c r="F234" s="233" t="s">
        <v>353</v>
      </c>
      <c r="G234" s="231"/>
      <c r="H234" s="232" t="s">
        <v>20</v>
      </c>
      <c r="I234" s="234"/>
      <c r="J234" s="231"/>
      <c r="K234" s="231"/>
      <c r="L234" s="235"/>
      <c r="M234" s="236"/>
      <c r="N234" s="237"/>
      <c r="O234" s="237"/>
      <c r="P234" s="237"/>
      <c r="Q234" s="237"/>
      <c r="R234" s="237"/>
      <c r="S234" s="237"/>
      <c r="T234" s="23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39" t="s">
        <v>137</v>
      </c>
      <c r="AU234" s="239" t="s">
        <v>84</v>
      </c>
      <c r="AV234" s="14" t="s">
        <v>22</v>
      </c>
      <c r="AW234" s="14" t="s">
        <v>37</v>
      </c>
      <c r="AX234" s="14" t="s">
        <v>75</v>
      </c>
      <c r="AY234" s="239" t="s">
        <v>113</v>
      </c>
    </row>
    <row r="235" spans="1:65" s="2" customFormat="1" ht="21.75" customHeight="1">
      <c r="A235" s="39"/>
      <c r="B235" s="40"/>
      <c r="C235" s="199" t="s">
        <v>354</v>
      </c>
      <c r="D235" s="199" t="s">
        <v>115</v>
      </c>
      <c r="E235" s="200" t="s">
        <v>355</v>
      </c>
      <c r="F235" s="201" t="s">
        <v>356</v>
      </c>
      <c r="G235" s="202" t="s">
        <v>118</v>
      </c>
      <c r="H235" s="203">
        <v>0.384</v>
      </c>
      <c r="I235" s="204"/>
      <c r="J235" s="205">
        <f>ROUND(I235*H235,2)</f>
        <v>0</v>
      </c>
      <c r="K235" s="201" t="s">
        <v>119</v>
      </c>
      <c r="L235" s="45"/>
      <c r="M235" s="206" t="s">
        <v>20</v>
      </c>
      <c r="N235" s="207" t="s">
        <v>46</v>
      </c>
      <c r="O235" s="85"/>
      <c r="P235" s="208">
        <f>O235*H235</f>
        <v>0</v>
      </c>
      <c r="Q235" s="208">
        <v>0.007258004</v>
      </c>
      <c r="R235" s="208">
        <f>Q235*H235</f>
        <v>0.002787073536</v>
      </c>
      <c r="S235" s="208">
        <v>0</v>
      </c>
      <c r="T235" s="20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0" t="s">
        <v>120</v>
      </c>
      <c r="AT235" s="210" t="s">
        <v>115</v>
      </c>
      <c r="AU235" s="210" t="s">
        <v>84</v>
      </c>
      <c r="AY235" s="18" t="s">
        <v>113</v>
      </c>
      <c r="BE235" s="211">
        <f>IF(N235="základní",J235,0)</f>
        <v>0</v>
      </c>
      <c r="BF235" s="211">
        <f>IF(N235="snížená",J235,0)</f>
        <v>0</v>
      </c>
      <c r="BG235" s="211">
        <f>IF(N235="zákl. přenesená",J235,0)</f>
        <v>0</v>
      </c>
      <c r="BH235" s="211">
        <f>IF(N235="sníž. přenesená",J235,0)</f>
        <v>0</v>
      </c>
      <c r="BI235" s="211">
        <f>IF(N235="nulová",J235,0)</f>
        <v>0</v>
      </c>
      <c r="BJ235" s="18" t="s">
        <v>22</v>
      </c>
      <c r="BK235" s="211">
        <f>ROUND(I235*H235,2)</f>
        <v>0</v>
      </c>
      <c r="BL235" s="18" t="s">
        <v>120</v>
      </c>
      <c r="BM235" s="210" t="s">
        <v>357</v>
      </c>
    </row>
    <row r="236" spans="1:47" s="2" customFormat="1" ht="12">
      <c r="A236" s="39"/>
      <c r="B236" s="40"/>
      <c r="C236" s="41"/>
      <c r="D236" s="212" t="s">
        <v>122</v>
      </c>
      <c r="E236" s="41"/>
      <c r="F236" s="213" t="s">
        <v>358</v>
      </c>
      <c r="G236" s="41"/>
      <c r="H236" s="41"/>
      <c r="I236" s="214"/>
      <c r="J236" s="41"/>
      <c r="K236" s="41"/>
      <c r="L236" s="45"/>
      <c r="M236" s="215"/>
      <c r="N236" s="216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122</v>
      </c>
      <c r="AU236" s="18" t="s">
        <v>84</v>
      </c>
    </row>
    <row r="237" spans="1:47" s="2" customFormat="1" ht="12">
      <c r="A237" s="39"/>
      <c r="B237" s="40"/>
      <c r="C237" s="41"/>
      <c r="D237" s="217" t="s">
        <v>124</v>
      </c>
      <c r="E237" s="41"/>
      <c r="F237" s="218" t="s">
        <v>359</v>
      </c>
      <c r="G237" s="41"/>
      <c r="H237" s="41"/>
      <c r="I237" s="214"/>
      <c r="J237" s="41"/>
      <c r="K237" s="41"/>
      <c r="L237" s="45"/>
      <c r="M237" s="215"/>
      <c r="N237" s="216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124</v>
      </c>
      <c r="AU237" s="18" t="s">
        <v>84</v>
      </c>
    </row>
    <row r="238" spans="1:51" s="13" customFormat="1" ht="12">
      <c r="A238" s="13"/>
      <c r="B238" s="219"/>
      <c r="C238" s="220"/>
      <c r="D238" s="212" t="s">
        <v>137</v>
      </c>
      <c r="E238" s="221" t="s">
        <v>20</v>
      </c>
      <c r="F238" s="222" t="s">
        <v>352</v>
      </c>
      <c r="G238" s="220"/>
      <c r="H238" s="223">
        <v>0.384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9" t="s">
        <v>137</v>
      </c>
      <c r="AU238" s="229" t="s">
        <v>84</v>
      </c>
      <c r="AV238" s="13" t="s">
        <v>84</v>
      </c>
      <c r="AW238" s="13" t="s">
        <v>37</v>
      </c>
      <c r="AX238" s="13" t="s">
        <v>22</v>
      </c>
      <c r="AY238" s="229" t="s">
        <v>113</v>
      </c>
    </row>
    <row r="239" spans="1:51" s="14" customFormat="1" ht="12">
      <c r="A239" s="14"/>
      <c r="B239" s="230"/>
      <c r="C239" s="231"/>
      <c r="D239" s="212" t="s">
        <v>137</v>
      </c>
      <c r="E239" s="232" t="s">
        <v>20</v>
      </c>
      <c r="F239" s="233" t="s">
        <v>353</v>
      </c>
      <c r="G239" s="231"/>
      <c r="H239" s="232" t="s">
        <v>20</v>
      </c>
      <c r="I239" s="234"/>
      <c r="J239" s="231"/>
      <c r="K239" s="231"/>
      <c r="L239" s="235"/>
      <c r="M239" s="236"/>
      <c r="N239" s="237"/>
      <c r="O239" s="237"/>
      <c r="P239" s="237"/>
      <c r="Q239" s="237"/>
      <c r="R239" s="237"/>
      <c r="S239" s="237"/>
      <c r="T239" s="23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39" t="s">
        <v>137</v>
      </c>
      <c r="AU239" s="239" t="s">
        <v>84</v>
      </c>
      <c r="AV239" s="14" t="s">
        <v>22</v>
      </c>
      <c r="AW239" s="14" t="s">
        <v>37</v>
      </c>
      <c r="AX239" s="14" t="s">
        <v>75</v>
      </c>
      <c r="AY239" s="239" t="s">
        <v>113</v>
      </c>
    </row>
    <row r="240" spans="1:65" s="2" customFormat="1" ht="21.75" customHeight="1">
      <c r="A240" s="39"/>
      <c r="B240" s="40"/>
      <c r="C240" s="199" t="s">
        <v>360</v>
      </c>
      <c r="D240" s="199" t="s">
        <v>115</v>
      </c>
      <c r="E240" s="200" t="s">
        <v>361</v>
      </c>
      <c r="F240" s="201" t="s">
        <v>362</v>
      </c>
      <c r="G240" s="202" t="s">
        <v>118</v>
      </c>
      <c r="H240" s="203">
        <v>0.384</v>
      </c>
      <c r="I240" s="204"/>
      <c r="J240" s="205">
        <f>ROUND(I240*H240,2)</f>
        <v>0</v>
      </c>
      <c r="K240" s="201" t="s">
        <v>119</v>
      </c>
      <c r="L240" s="45"/>
      <c r="M240" s="206" t="s">
        <v>20</v>
      </c>
      <c r="N240" s="207" t="s">
        <v>46</v>
      </c>
      <c r="O240" s="85"/>
      <c r="P240" s="208">
        <f>O240*H240</f>
        <v>0</v>
      </c>
      <c r="Q240" s="208">
        <v>0.000856935</v>
      </c>
      <c r="R240" s="208">
        <f>Q240*H240</f>
        <v>0.00032906304</v>
      </c>
      <c r="S240" s="208">
        <v>0</v>
      </c>
      <c r="T240" s="20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0" t="s">
        <v>120</v>
      </c>
      <c r="AT240" s="210" t="s">
        <v>115</v>
      </c>
      <c r="AU240" s="210" t="s">
        <v>84</v>
      </c>
      <c r="AY240" s="18" t="s">
        <v>113</v>
      </c>
      <c r="BE240" s="211">
        <f>IF(N240="základní",J240,0)</f>
        <v>0</v>
      </c>
      <c r="BF240" s="211">
        <f>IF(N240="snížená",J240,0)</f>
        <v>0</v>
      </c>
      <c r="BG240" s="211">
        <f>IF(N240="zákl. přenesená",J240,0)</f>
        <v>0</v>
      </c>
      <c r="BH240" s="211">
        <f>IF(N240="sníž. přenesená",J240,0)</f>
        <v>0</v>
      </c>
      <c r="BI240" s="211">
        <f>IF(N240="nulová",J240,0)</f>
        <v>0</v>
      </c>
      <c r="BJ240" s="18" t="s">
        <v>22</v>
      </c>
      <c r="BK240" s="211">
        <f>ROUND(I240*H240,2)</f>
        <v>0</v>
      </c>
      <c r="BL240" s="18" t="s">
        <v>120</v>
      </c>
      <c r="BM240" s="210" t="s">
        <v>363</v>
      </c>
    </row>
    <row r="241" spans="1:47" s="2" customFormat="1" ht="12">
      <c r="A241" s="39"/>
      <c r="B241" s="40"/>
      <c r="C241" s="41"/>
      <c r="D241" s="212" t="s">
        <v>122</v>
      </c>
      <c r="E241" s="41"/>
      <c r="F241" s="213" t="s">
        <v>364</v>
      </c>
      <c r="G241" s="41"/>
      <c r="H241" s="41"/>
      <c r="I241" s="214"/>
      <c r="J241" s="41"/>
      <c r="K241" s="41"/>
      <c r="L241" s="45"/>
      <c r="M241" s="215"/>
      <c r="N241" s="216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122</v>
      </c>
      <c r="AU241" s="18" t="s">
        <v>84</v>
      </c>
    </row>
    <row r="242" spans="1:47" s="2" customFormat="1" ht="12">
      <c r="A242" s="39"/>
      <c r="B242" s="40"/>
      <c r="C242" s="41"/>
      <c r="D242" s="217" t="s">
        <v>124</v>
      </c>
      <c r="E242" s="41"/>
      <c r="F242" s="218" t="s">
        <v>365</v>
      </c>
      <c r="G242" s="41"/>
      <c r="H242" s="41"/>
      <c r="I242" s="214"/>
      <c r="J242" s="41"/>
      <c r="K242" s="41"/>
      <c r="L242" s="45"/>
      <c r="M242" s="215"/>
      <c r="N242" s="216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124</v>
      </c>
      <c r="AU242" s="18" t="s">
        <v>84</v>
      </c>
    </row>
    <row r="243" spans="1:65" s="2" customFormat="1" ht="24.15" customHeight="1">
      <c r="A243" s="39"/>
      <c r="B243" s="40"/>
      <c r="C243" s="199" t="s">
        <v>366</v>
      </c>
      <c r="D243" s="199" t="s">
        <v>115</v>
      </c>
      <c r="E243" s="200" t="s">
        <v>367</v>
      </c>
      <c r="F243" s="201" t="s">
        <v>368</v>
      </c>
      <c r="G243" s="202" t="s">
        <v>369</v>
      </c>
      <c r="H243" s="203">
        <v>1</v>
      </c>
      <c r="I243" s="204"/>
      <c r="J243" s="205">
        <f>ROUND(I243*H243,2)</f>
        <v>0</v>
      </c>
      <c r="K243" s="201" t="s">
        <v>119</v>
      </c>
      <c r="L243" s="45"/>
      <c r="M243" s="206" t="s">
        <v>20</v>
      </c>
      <c r="N243" s="207" t="s">
        <v>46</v>
      </c>
      <c r="O243" s="85"/>
      <c r="P243" s="208">
        <f>O243*H243</f>
        <v>0</v>
      </c>
      <c r="Q243" s="208">
        <v>0.26789276</v>
      </c>
      <c r="R243" s="208">
        <f>Q243*H243</f>
        <v>0.26789276</v>
      </c>
      <c r="S243" s="208">
        <v>0</v>
      </c>
      <c r="T243" s="20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0" t="s">
        <v>120</v>
      </c>
      <c r="AT243" s="210" t="s">
        <v>115</v>
      </c>
      <c r="AU243" s="210" t="s">
        <v>84</v>
      </c>
      <c r="AY243" s="18" t="s">
        <v>113</v>
      </c>
      <c r="BE243" s="211">
        <f>IF(N243="základní",J243,0)</f>
        <v>0</v>
      </c>
      <c r="BF243" s="211">
        <f>IF(N243="snížená",J243,0)</f>
        <v>0</v>
      </c>
      <c r="BG243" s="211">
        <f>IF(N243="zákl. přenesená",J243,0)</f>
        <v>0</v>
      </c>
      <c r="BH243" s="211">
        <f>IF(N243="sníž. přenesená",J243,0)</f>
        <v>0</v>
      </c>
      <c r="BI243" s="211">
        <f>IF(N243="nulová",J243,0)</f>
        <v>0</v>
      </c>
      <c r="BJ243" s="18" t="s">
        <v>22</v>
      </c>
      <c r="BK243" s="211">
        <f>ROUND(I243*H243,2)</f>
        <v>0</v>
      </c>
      <c r="BL243" s="18" t="s">
        <v>120</v>
      </c>
      <c r="BM243" s="210" t="s">
        <v>370</v>
      </c>
    </row>
    <row r="244" spans="1:47" s="2" customFormat="1" ht="12">
      <c r="A244" s="39"/>
      <c r="B244" s="40"/>
      <c r="C244" s="41"/>
      <c r="D244" s="212" t="s">
        <v>122</v>
      </c>
      <c r="E244" s="41"/>
      <c r="F244" s="213" t="s">
        <v>371</v>
      </c>
      <c r="G244" s="41"/>
      <c r="H244" s="41"/>
      <c r="I244" s="214"/>
      <c r="J244" s="41"/>
      <c r="K244" s="41"/>
      <c r="L244" s="45"/>
      <c r="M244" s="215"/>
      <c r="N244" s="216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122</v>
      </c>
      <c r="AU244" s="18" t="s">
        <v>84</v>
      </c>
    </row>
    <row r="245" spans="1:47" s="2" customFormat="1" ht="12">
      <c r="A245" s="39"/>
      <c r="B245" s="40"/>
      <c r="C245" s="41"/>
      <c r="D245" s="217" t="s">
        <v>124</v>
      </c>
      <c r="E245" s="41"/>
      <c r="F245" s="218" t="s">
        <v>372</v>
      </c>
      <c r="G245" s="41"/>
      <c r="H245" s="41"/>
      <c r="I245" s="214"/>
      <c r="J245" s="41"/>
      <c r="K245" s="41"/>
      <c r="L245" s="45"/>
      <c r="M245" s="215"/>
      <c r="N245" s="216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124</v>
      </c>
      <c r="AU245" s="18" t="s">
        <v>84</v>
      </c>
    </row>
    <row r="246" spans="1:65" s="2" customFormat="1" ht="24.15" customHeight="1">
      <c r="A246" s="39"/>
      <c r="B246" s="40"/>
      <c r="C246" s="252" t="s">
        <v>373</v>
      </c>
      <c r="D246" s="252" t="s">
        <v>296</v>
      </c>
      <c r="E246" s="253" t="s">
        <v>374</v>
      </c>
      <c r="F246" s="254" t="s">
        <v>375</v>
      </c>
      <c r="G246" s="255" t="s">
        <v>20</v>
      </c>
      <c r="H246" s="256">
        <v>1</v>
      </c>
      <c r="I246" s="257"/>
      <c r="J246" s="258">
        <f>ROUND(I246*H246,2)</f>
        <v>0</v>
      </c>
      <c r="K246" s="254" t="s">
        <v>20</v>
      </c>
      <c r="L246" s="259"/>
      <c r="M246" s="260" t="s">
        <v>20</v>
      </c>
      <c r="N246" s="261" t="s">
        <v>46</v>
      </c>
      <c r="O246" s="85"/>
      <c r="P246" s="208">
        <f>O246*H246</f>
        <v>0</v>
      </c>
      <c r="Q246" s="208">
        <v>1.115</v>
      </c>
      <c r="R246" s="208">
        <f>Q246*H246</f>
        <v>1.115</v>
      </c>
      <c r="S246" s="208">
        <v>0</v>
      </c>
      <c r="T246" s="20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0" t="s">
        <v>166</v>
      </c>
      <c r="AT246" s="210" t="s">
        <v>296</v>
      </c>
      <c r="AU246" s="210" t="s">
        <v>84</v>
      </c>
      <c r="AY246" s="18" t="s">
        <v>113</v>
      </c>
      <c r="BE246" s="211">
        <f>IF(N246="základní",J246,0)</f>
        <v>0</v>
      </c>
      <c r="BF246" s="211">
        <f>IF(N246="snížená",J246,0)</f>
        <v>0</v>
      </c>
      <c r="BG246" s="211">
        <f>IF(N246="zákl. přenesená",J246,0)</f>
        <v>0</v>
      </c>
      <c r="BH246" s="211">
        <f>IF(N246="sníž. přenesená",J246,0)</f>
        <v>0</v>
      </c>
      <c r="BI246" s="211">
        <f>IF(N246="nulová",J246,0)</f>
        <v>0</v>
      </c>
      <c r="BJ246" s="18" t="s">
        <v>22</v>
      </c>
      <c r="BK246" s="211">
        <f>ROUND(I246*H246,2)</f>
        <v>0</v>
      </c>
      <c r="BL246" s="18" t="s">
        <v>120</v>
      </c>
      <c r="BM246" s="210" t="s">
        <v>376</v>
      </c>
    </row>
    <row r="247" spans="1:47" s="2" customFormat="1" ht="12">
      <c r="A247" s="39"/>
      <c r="B247" s="40"/>
      <c r="C247" s="41"/>
      <c r="D247" s="212" t="s">
        <v>122</v>
      </c>
      <c r="E247" s="41"/>
      <c r="F247" s="213" t="s">
        <v>375</v>
      </c>
      <c r="G247" s="41"/>
      <c r="H247" s="41"/>
      <c r="I247" s="214"/>
      <c r="J247" s="41"/>
      <c r="K247" s="41"/>
      <c r="L247" s="45"/>
      <c r="M247" s="215"/>
      <c r="N247" s="216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122</v>
      </c>
      <c r="AU247" s="18" t="s">
        <v>84</v>
      </c>
    </row>
    <row r="248" spans="1:51" s="13" customFormat="1" ht="12">
      <c r="A248" s="13"/>
      <c r="B248" s="219"/>
      <c r="C248" s="220"/>
      <c r="D248" s="212" t="s">
        <v>137</v>
      </c>
      <c r="E248" s="221" t="s">
        <v>20</v>
      </c>
      <c r="F248" s="222" t="s">
        <v>22</v>
      </c>
      <c r="G248" s="220"/>
      <c r="H248" s="223">
        <v>1</v>
      </c>
      <c r="I248" s="224"/>
      <c r="J248" s="220"/>
      <c r="K248" s="220"/>
      <c r="L248" s="225"/>
      <c r="M248" s="226"/>
      <c r="N248" s="227"/>
      <c r="O248" s="227"/>
      <c r="P248" s="227"/>
      <c r="Q248" s="227"/>
      <c r="R248" s="227"/>
      <c r="S248" s="227"/>
      <c r="T248" s="22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9" t="s">
        <v>137</v>
      </c>
      <c r="AU248" s="229" t="s">
        <v>84</v>
      </c>
      <c r="AV248" s="13" t="s">
        <v>84</v>
      </c>
      <c r="AW248" s="13" t="s">
        <v>37</v>
      </c>
      <c r="AX248" s="13" t="s">
        <v>22</v>
      </c>
      <c r="AY248" s="229" t="s">
        <v>113</v>
      </c>
    </row>
    <row r="249" spans="1:51" s="14" customFormat="1" ht="12">
      <c r="A249" s="14"/>
      <c r="B249" s="230"/>
      <c r="C249" s="231"/>
      <c r="D249" s="212" t="s">
        <v>137</v>
      </c>
      <c r="E249" s="232" t="s">
        <v>20</v>
      </c>
      <c r="F249" s="233" t="s">
        <v>377</v>
      </c>
      <c r="G249" s="231"/>
      <c r="H249" s="232" t="s">
        <v>20</v>
      </c>
      <c r="I249" s="234"/>
      <c r="J249" s="231"/>
      <c r="K249" s="231"/>
      <c r="L249" s="235"/>
      <c r="M249" s="236"/>
      <c r="N249" s="237"/>
      <c r="O249" s="237"/>
      <c r="P249" s="237"/>
      <c r="Q249" s="237"/>
      <c r="R249" s="237"/>
      <c r="S249" s="237"/>
      <c r="T249" s="23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39" t="s">
        <v>137</v>
      </c>
      <c r="AU249" s="239" t="s">
        <v>84</v>
      </c>
      <c r="AV249" s="14" t="s">
        <v>22</v>
      </c>
      <c r="AW249" s="14" t="s">
        <v>37</v>
      </c>
      <c r="AX249" s="14" t="s">
        <v>75</v>
      </c>
      <c r="AY249" s="239" t="s">
        <v>113</v>
      </c>
    </row>
    <row r="250" spans="1:65" s="2" customFormat="1" ht="24.15" customHeight="1">
      <c r="A250" s="39"/>
      <c r="B250" s="40"/>
      <c r="C250" s="199" t="s">
        <v>378</v>
      </c>
      <c r="D250" s="199" t="s">
        <v>115</v>
      </c>
      <c r="E250" s="200" t="s">
        <v>379</v>
      </c>
      <c r="F250" s="201" t="s">
        <v>380</v>
      </c>
      <c r="G250" s="202" t="s">
        <v>169</v>
      </c>
      <c r="H250" s="203">
        <v>2.5</v>
      </c>
      <c r="I250" s="204"/>
      <c r="J250" s="205">
        <f>ROUND(I250*H250,2)</f>
        <v>0</v>
      </c>
      <c r="K250" s="201" t="s">
        <v>119</v>
      </c>
      <c r="L250" s="45"/>
      <c r="M250" s="206" t="s">
        <v>20</v>
      </c>
      <c r="N250" s="207" t="s">
        <v>46</v>
      </c>
      <c r="O250" s="85"/>
      <c r="P250" s="208">
        <f>O250*H250</f>
        <v>0</v>
      </c>
      <c r="Q250" s="208">
        <v>0</v>
      </c>
      <c r="R250" s="208">
        <f>Q250*H250</f>
        <v>0</v>
      </c>
      <c r="S250" s="208">
        <v>2.2</v>
      </c>
      <c r="T250" s="209">
        <f>S250*H250</f>
        <v>5.5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0" t="s">
        <v>120</v>
      </c>
      <c r="AT250" s="210" t="s">
        <v>115</v>
      </c>
      <c r="AU250" s="210" t="s">
        <v>84</v>
      </c>
      <c r="AY250" s="18" t="s">
        <v>113</v>
      </c>
      <c r="BE250" s="211">
        <f>IF(N250="základní",J250,0)</f>
        <v>0</v>
      </c>
      <c r="BF250" s="211">
        <f>IF(N250="snížená",J250,0)</f>
        <v>0</v>
      </c>
      <c r="BG250" s="211">
        <f>IF(N250="zákl. přenesená",J250,0)</f>
        <v>0</v>
      </c>
      <c r="BH250" s="211">
        <f>IF(N250="sníž. přenesená",J250,0)</f>
        <v>0</v>
      </c>
      <c r="BI250" s="211">
        <f>IF(N250="nulová",J250,0)</f>
        <v>0</v>
      </c>
      <c r="BJ250" s="18" t="s">
        <v>22</v>
      </c>
      <c r="BK250" s="211">
        <f>ROUND(I250*H250,2)</f>
        <v>0</v>
      </c>
      <c r="BL250" s="18" t="s">
        <v>120</v>
      </c>
      <c r="BM250" s="210" t="s">
        <v>381</v>
      </c>
    </row>
    <row r="251" spans="1:47" s="2" customFormat="1" ht="12">
      <c r="A251" s="39"/>
      <c r="B251" s="40"/>
      <c r="C251" s="41"/>
      <c r="D251" s="212" t="s">
        <v>122</v>
      </c>
      <c r="E251" s="41"/>
      <c r="F251" s="213" t="s">
        <v>382</v>
      </c>
      <c r="G251" s="41"/>
      <c r="H251" s="41"/>
      <c r="I251" s="214"/>
      <c r="J251" s="41"/>
      <c r="K251" s="41"/>
      <c r="L251" s="45"/>
      <c r="M251" s="215"/>
      <c r="N251" s="216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122</v>
      </c>
      <c r="AU251" s="18" t="s">
        <v>84</v>
      </c>
    </row>
    <row r="252" spans="1:47" s="2" customFormat="1" ht="12">
      <c r="A252" s="39"/>
      <c r="B252" s="40"/>
      <c r="C252" s="41"/>
      <c r="D252" s="217" t="s">
        <v>124</v>
      </c>
      <c r="E252" s="41"/>
      <c r="F252" s="218" t="s">
        <v>383</v>
      </c>
      <c r="G252" s="41"/>
      <c r="H252" s="41"/>
      <c r="I252" s="214"/>
      <c r="J252" s="41"/>
      <c r="K252" s="41"/>
      <c r="L252" s="45"/>
      <c r="M252" s="215"/>
      <c r="N252" s="216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124</v>
      </c>
      <c r="AU252" s="18" t="s">
        <v>84</v>
      </c>
    </row>
    <row r="253" spans="1:51" s="13" customFormat="1" ht="12">
      <c r="A253" s="13"/>
      <c r="B253" s="219"/>
      <c r="C253" s="220"/>
      <c r="D253" s="212" t="s">
        <v>137</v>
      </c>
      <c r="E253" s="221" t="s">
        <v>20</v>
      </c>
      <c r="F253" s="222" t="s">
        <v>384</v>
      </c>
      <c r="G253" s="220"/>
      <c r="H253" s="223">
        <v>2.5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29" t="s">
        <v>137</v>
      </c>
      <c r="AU253" s="229" t="s">
        <v>84</v>
      </c>
      <c r="AV253" s="13" t="s">
        <v>84</v>
      </c>
      <c r="AW253" s="13" t="s">
        <v>37</v>
      </c>
      <c r="AX253" s="13" t="s">
        <v>22</v>
      </c>
      <c r="AY253" s="229" t="s">
        <v>113</v>
      </c>
    </row>
    <row r="254" spans="1:51" s="14" customFormat="1" ht="12">
      <c r="A254" s="14"/>
      <c r="B254" s="230"/>
      <c r="C254" s="231"/>
      <c r="D254" s="212" t="s">
        <v>137</v>
      </c>
      <c r="E254" s="232" t="s">
        <v>20</v>
      </c>
      <c r="F254" s="233" t="s">
        <v>385</v>
      </c>
      <c r="G254" s="231"/>
      <c r="H254" s="232" t="s">
        <v>20</v>
      </c>
      <c r="I254" s="234"/>
      <c r="J254" s="231"/>
      <c r="K254" s="231"/>
      <c r="L254" s="235"/>
      <c r="M254" s="236"/>
      <c r="N254" s="237"/>
      <c r="O254" s="237"/>
      <c r="P254" s="237"/>
      <c r="Q254" s="237"/>
      <c r="R254" s="237"/>
      <c r="S254" s="237"/>
      <c r="T254" s="23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39" t="s">
        <v>137</v>
      </c>
      <c r="AU254" s="239" t="s">
        <v>84</v>
      </c>
      <c r="AV254" s="14" t="s">
        <v>22</v>
      </c>
      <c r="AW254" s="14" t="s">
        <v>37</v>
      </c>
      <c r="AX254" s="14" t="s">
        <v>75</v>
      </c>
      <c r="AY254" s="239" t="s">
        <v>113</v>
      </c>
    </row>
    <row r="255" spans="1:65" s="2" customFormat="1" ht="24.15" customHeight="1">
      <c r="A255" s="39"/>
      <c r="B255" s="40"/>
      <c r="C255" s="199" t="s">
        <v>386</v>
      </c>
      <c r="D255" s="199" t="s">
        <v>115</v>
      </c>
      <c r="E255" s="200" t="s">
        <v>387</v>
      </c>
      <c r="F255" s="201" t="s">
        <v>388</v>
      </c>
      <c r="G255" s="202" t="s">
        <v>169</v>
      </c>
      <c r="H255" s="203">
        <v>3</v>
      </c>
      <c r="I255" s="204"/>
      <c r="J255" s="205">
        <f>ROUND(I255*H255,2)</f>
        <v>0</v>
      </c>
      <c r="K255" s="201" t="s">
        <v>119</v>
      </c>
      <c r="L255" s="45"/>
      <c r="M255" s="206" t="s">
        <v>20</v>
      </c>
      <c r="N255" s="207" t="s">
        <v>46</v>
      </c>
      <c r="O255" s="85"/>
      <c r="P255" s="208">
        <f>O255*H255</f>
        <v>0</v>
      </c>
      <c r="Q255" s="208">
        <v>2.25634</v>
      </c>
      <c r="R255" s="208">
        <f>Q255*H255</f>
        <v>6.769019999999999</v>
      </c>
      <c r="S255" s="208">
        <v>0</v>
      </c>
      <c r="T255" s="20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0" t="s">
        <v>120</v>
      </c>
      <c r="AT255" s="210" t="s">
        <v>115</v>
      </c>
      <c r="AU255" s="210" t="s">
        <v>84</v>
      </c>
      <c r="AY255" s="18" t="s">
        <v>113</v>
      </c>
      <c r="BE255" s="211">
        <f>IF(N255="základní",J255,0)</f>
        <v>0</v>
      </c>
      <c r="BF255" s="211">
        <f>IF(N255="snížená",J255,0)</f>
        <v>0</v>
      </c>
      <c r="BG255" s="211">
        <f>IF(N255="zákl. přenesená",J255,0)</f>
        <v>0</v>
      </c>
      <c r="BH255" s="211">
        <f>IF(N255="sníž. přenesená",J255,0)</f>
        <v>0</v>
      </c>
      <c r="BI255" s="211">
        <f>IF(N255="nulová",J255,0)</f>
        <v>0</v>
      </c>
      <c r="BJ255" s="18" t="s">
        <v>22</v>
      </c>
      <c r="BK255" s="211">
        <f>ROUND(I255*H255,2)</f>
        <v>0</v>
      </c>
      <c r="BL255" s="18" t="s">
        <v>120</v>
      </c>
      <c r="BM255" s="210" t="s">
        <v>389</v>
      </c>
    </row>
    <row r="256" spans="1:47" s="2" customFormat="1" ht="12">
      <c r="A256" s="39"/>
      <c r="B256" s="40"/>
      <c r="C256" s="41"/>
      <c r="D256" s="212" t="s">
        <v>122</v>
      </c>
      <c r="E256" s="41"/>
      <c r="F256" s="213" t="s">
        <v>390</v>
      </c>
      <c r="G256" s="41"/>
      <c r="H256" s="41"/>
      <c r="I256" s="214"/>
      <c r="J256" s="41"/>
      <c r="K256" s="41"/>
      <c r="L256" s="45"/>
      <c r="M256" s="215"/>
      <c r="N256" s="216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122</v>
      </c>
      <c r="AU256" s="18" t="s">
        <v>84</v>
      </c>
    </row>
    <row r="257" spans="1:47" s="2" customFormat="1" ht="12">
      <c r="A257" s="39"/>
      <c r="B257" s="40"/>
      <c r="C257" s="41"/>
      <c r="D257" s="217" t="s">
        <v>124</v>
      </c>
      <c r="E257" s="41"/>
      <c r="F257" s="218" t="s">
        <v>391</v>
      </c>
      <c r="G257" s="41"/>
      <c r="H257" s="41"/>
      <c r="I257" s="214"/>
      <c r="J257" s="41"/>
      <c r="K257" s="41"/>
      <c r="L257" s="45"/>
      <c r="M257" s="215"/>
      <c r="N257" s="216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124</v>
      </c>
      <c r="AU257" s="18" t="s">
        <v>84</v>
      </c>
    </row>
    <row r="258" spans="1:51" s="13" customFormat="1" ht="12">
      <c r="A258" s="13"/>
      <c r="B258" s="219"/>
      <c r="C258" s="220"/>
      <c r="D258" s="212" t="s">
        <v>137</v>
      </c>
      <c r="E258" s="221" t="s">
        <v>20</v>
      </c>
      <c r="F258" s="222" t="s">
        <v>392</v>
      </c>
      <c r="G258" s="220"/>
      <c r="H258" s="223">
        <v>3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9" t="s">
        <v>137</v>
      </c>
      <c r="AU258" s="229" t="s">
        <v>84</v>
      </c>
      <c r="AV258" s="13" t="s">
        <v>84</v>
      </c>
      <c r="AW258" s="13" t="s">
        <v>37</v>
      </c>
      <c r="AX258" s="13" t="s">
        <v>22</v>
      </c>
      <c r="AY258" s="229" t="s">
        <v>113</v>
      </c>
    </row>
    <row r="259" spans="1:51" s="14" customFormat="1" ht="12">
      <c r="A259" s="14"/>
      <c r="B259" s="230"/>
      <c r="C259" s="231"/>
      <c r="D259" s="212" t="s">
        <v>137</v>
      </c>
      <c r="E259" s="232" t="s">
        <v>20</v>
      </c>
      <c r="F259" s="233" t="s">
        <v>393</v>
      </c>
      <c r="G259" s="231"/>
      <c r="H259" s="232" t="s">
        <v>20</v>
      </c>
      <c r="I259" s="234"/>
      <c r="J259" s="231"/>
      <c r="K259" s="231"/>
      <c r="L259" s="235"/>
      <c r="M259" s="236"/>
      <c r="N259" s="237"/>
      <c r="O259" s="237"/>
      <c r="P259" s="237"/>
      <c r="Q259" s="237"/>
      <c r="R259" s="237"/>
      <c r="S259" s="237"/>
      <c r="T259" s="23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39" t="s">
        <v>137</v>
      </c>
      <c r="AU259" s="239" t="s">
        <v>84</v>
      </c>
      <c r="AV259" s="14" t="s">
        <v>22</v>
      </c>
      <c r="AW259" s="14" t="s">
        <v>37</v>
      </c>
      <c r="AX259" s="14" t="s">
        <v>75</v>
      </c>
      <c r="AY259" s="239" t="s">
        <v>113</v>
      </c>
    </row>
    <row r="260" spans="1:63" s="12" customFormat="1" ht="22.8" customHeight="1">
      <c r="A260" s="12"/>
      <c r="B260" s="183"/>
      <c r="C260" s="184"/>
      <c r="D260" s="185" t="s">
        <v>74</v>
      </c>
      <c r="E260" s="197" t="s">
        <v>120</v>
      </c>
      <c r="F260" s="197" t="s">
        <v>394</v>
      </c>
      <c r="G260" s="184"/>
      <c r="H260" s="184"/>
      <c r="I260" s="187"/>
      <c r="J260" s="198">
        <f>BK260</f>
        <v>0</v>
      </c>
      <c r="K260" s="184"/>
      <c r="L260" s="189"/>
      <c r="M260" s="190"/>
      <c r="N260" s="191"/>
      <c r="O260" s="191"/>
      <c r="P260" s="192">
        <f>SUM(P261:P276)</f>
        <v>0</v>
      </c>
      <c r="Q260" s="191"/>
      <c r="R260" s="192">
        <f>SUM(R261:R276)</f>
        <v>24.90810315</v>
      </c>
      <c r="S260" s="191"/>
      <c r="T260" s="193">
        <f>SUM(T261:T276)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94" t="s">
        <v>22</v>
      </c>
      <c r="AT260" s="195" t="s">
        <v>74</v>
      </c>
      <c r="AU260" s="195" t="s">
        <v>22</v>
      </c>
      <c r="AY260" s="194" t="s">
        <v>113</v>
      </c>
      <c r="BK260" s="196">
        <f>SUM(BK261:BK276)</f>
        <v>0</v>
      </c>
    </row>
    <row r="261" spans="1:65" s="2" customFormat="1" ht="16.5" customHeight="1">
      <c r="A261" s="39"/>
      <c r="B261" s="40"/>
      <c r="C261" s="199" t="s">
        <v>395</v>
      </c>
      <c r="D261" s="199" t="s">
        <v>115</v>
      </c>
      <c r="E261" s="200" t="s">
        <v>396</v>
      </c>
      <c r="F261" s="201" t="s">
        <v>397</v>
      </c>
      <c r="G261" s="202" t="s">
        <v>169</v>
      </c>
      <c r="H261" s="203">
        <v>4.095</v>
      </c>
      <c r="I261" s="204"/>
      <c r="J261" s="205">
        <f>ROUND(I261*H261,2)</f>
        <v>0</v>
      </c>
      <c r="K261" s="201" t="s">
        <v>119</v>
      </c>
      <c r="L261" s="45"/>
      <c r="M261" s="206" t="s">
        <v>20</v>
      </c>
      <c r="N261" s="207" t="s">
        <v>46</v>
      </c>
      <c r="O261" s="85"/>
      <c r="P261" s="208">
        <f>O261*H261</f>
        <v>0</v>
      </c>
      <c r="Q261" s="208">
        <v>1.89077</v>
      </c>
      <c r="R261" s="208">
        <f>Q261*H261</f>
        <v>7.74270315</v>
      </c>
      <c r="S261" s="208">
        <v>0</v>
      </c>
      <c r="T261" s="20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0" t="s">
        <v>120</v>
      </c>
      <c r="AT261" s="210" t="s">
        <v>115</v>
      </c>
      <c r="AU261" s="210" t="s">
        <v>84</v>
      </c>
      <c r="AY261" s="18" t="s">
        <v>113</v>
      </c>
      <c r="BE261" s="211">
        <f>IF(N261="základní",J261,0)</f>
        <v>0</v>
      </c>
      <c r="BF261" s="211">
        <f>IF(N261="snížená",J261,0)</f>
        <v>0</v>
      </c>
      <c r="BG261" s="211">
        <f>IF(N261="zákl. přenesená",J261,0)</f>
        <v>0</v>
      </c>
      <c r="BH261" s="211">
        <f>IF(N261="sníž. přenesená",J261,0)</f>
        <v>0</v>
      </c>
      <c r="BI261" s="211">
        <f>IF(N261="nulová",J261,0)</f>
        <v>0</v>
      </c>
      <c r="BJ261" s="18" t="s">
        <v>22</v>
      </c>
      <c r="BK261" s="211">
        <f>ROUND(I261*H261,2)</f>
        <v>0</v>
      </c>
      <c r="BL261" s="18" t="s">
        <v>120</v>
      </c>
      <c r="BM261" s="210" t="s">
        <v>398</v>
      </c>
    </row>
    <row r="262" spans="1:47" s="2" customFormat="1" ht="12">
      <c r="A262" s="39"/>
      <c r="B262" s="40"/>
      <c r="C262" s="41"/>
      <c r="D262" s="212" t="s">
        <v>122</v>
      </c>
      <c r="E262" s="41"/>
      <c r="F262" s="213" t="s">
        <v>399</v>
      </c>
      <c r="G262" s="41"/>
      <c r="H262" s="41"/>
      <c r="I262" s="214"/>
      <c r="J262" s="41"/>
      <c r="K262" s="41"/>
      <c r="L262" s="45"/>
      <c r="M262" s="215"/>
      <c r="N262" s="216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122</v>
      </c>
      <c r="AU262" s="18" t="s">
        <v>84</v>
      </c>
    </row>
    <row r="263" spans="1:47" s="2" customFormat="1" ht="12">
      <c r="A263" s="39"/>
      <c r="B263" s="40"/>
      <c r="C263" s="41"/>
      <c r="D263" s="217" t="s">
        <v>124</v>
      </c>
      <c r="E263" s="41"/>
      <c r="F263" s="218" t="s">
        <v>400</v>
      </c>
      <c r="G263" s="41"/>
      <c r="H263" s="41"/>
      <c r="I263" s="214"/>
      <c r="J263" s="41"/>
      <c r="K263" s="41"/>
      <c r="L263" s="45"/>
      <c r="M263" s="215"/>
      <c r="N263" s="216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124</v>
      </c>
      <c r="AU263" s="18" t="s">
        <v>84</v>
      </c>
    </row>
    <row r="264" spans="1:51" s="13" customFormat="1" ht="12">
      <c r="A264" s="13"/>
      <c r="B264" s="219"/>
      <c r="C264" s="220"/>
      <c r="D264" s="212" t="s">
        <v>137</v>
      </c>
      <c r="E264" s="221" t="s">
        <v>20</v>
      </c>
      <c r="F264" s="222" t="s">
        <v>401</v>
      </c>
      <c r="G264" s="220"/>
      <c r="H264" s="223">
        <v>2.6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9" t="s">
        <v>137</v>
      </c>
      <c r="AU264" s="229" t="s">
        <v>84</v>
      </c>
      <c r="AV264" s="13" t="s">
        <v>84</v>
      </c>
      <c r="AW264" s="13" t="s">
        <v>37</v>
      </c>
      <c r="AX264" s="13" t="s">
        <v>75</v>
      </c>
      <c r="AY264" s="229" t="s">
        <v>113</v>
      </c>
    </row>
    <row r="265" spans="1:51" s="13" customFormat="1" ht="12">
      <c r="A265" s="13"/>
      <c r="B265" s="219"/>
      <c r="C265" s="220"/>
      <c r="D265" s="212" t="s">
        <v>137</v>
      </c>
      <c r="E265" s="221" t="s">
        <v>20</v>
      </c>
      <c r="F265" s="222" t="s">
        <v>402</v>
      </c>
      <c r="G265" s="220"/>
      <c r="H265" s="223">
        <v>1.495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29" t="s">
        <v>137</v>
      </c>
      <c r="AU265" s="229" t="s">
        <v>84</v>
      </c>
      <c r="AV265" s="13" t="s">
        <v>84</v>
      </c>
      <c r="AW265" s="13" t="s">
        <v>37</v>
      </c>
      <c r="AX265" s="13" t="s">
        <v>75</v>
      </c>
      <c r="AY265" s="229" t="s">
        <v>113</v>
      </c>
    </row>
    <row r="266" spans="1:51" s="15" customFormat="1" ht="12">
      <c r="A266" s="15"/>
      <c r="B266" s="240"/>
      <c r="C266" s="241"/>
      <c r="D266" s="212" t="s">
        <v>137</v>
      </c>
      <c r="E266" s="242" t="s">
        <v>20</v>
      </c>
      <c r="F266" s="243" t="s">
        <v>179</v>
      </c>
      <c r="G266" s="241"/>
      <c r="H266" s="244">
        <v>4.095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0" t="s">
        <v>137</v>
      </c>
      <c r="AU266" s="250" t="s">
        <v>84</v>
      </c>
      <c r="AV266" s="15" t="s">
        <v>120</v>
      </c>
      <c r="AW266" s="15" t="s">
        <v>37</v>
      </c>
      <c r="AX266" s="15" t="s">
        <v>22</v>
      </c>
      <c r="AY266" s="250" t="s">
        <v>113</v>
      </c>
    </row>
    <row r="267" spans="1:65" s="2" customFormat="1" ht="24.15" customHeight="1">
      <c r="A267" s="39"/>
      <c r="B267" s="40"/>
      <c r="C267" s="199" t="s">
        <v>403</v>
      </c>
      <c r="D267" s="199" t="s">
        <v>115</v>
      </c>
      <c r="E267" s="200" t="s">
        <v>404</v>
      </c>
      <c r="F267" s="201" t="s">
        <v>405</v>
      </c>
      <c r="G267" s="202" t="s">
        <v>169</v>
      </c>
      <c r="H267" s="203">
        <v>7</v>
      </c>
      <c r="I267" s="204"/>
      <c r="J267" s="205">
        <f>ROUND(I267*H267,2)</f>
        <v>0</v>
      </c>
      <c r="K267" s="201" t="s">
        <v>119</v>
      </c>
      <c r="L267" s="45"/>
      <c r="M267" s="206" t="s">
        <v>20</v>
      </c>
      <c r="N267" s="207" t="s">
        <v>46</v>
      </c>
      <c r="O267" s="85"/>
      <c r="P267" s="208">
        <f>O267*H267</f>
        <v>0</v>
      </c>
      <c r="Q267" s="208">
        <v>1.9968</v>
      </c>
      <c r="R267" s="208">
        <f>Q267*H267</f>
        <v>13.977599999999999</v>
      </c>
      <c r="S267" s="208">
        <v>0</v>
      </c>
      <c r="T267" s="20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0" t="s">
        <v>120</v>
      </c>
      <c r="AT267" s="210" t="s">
        <v>115</v>
      </c>
      <c r="AU267" s="210" t="s">
        <v>84</v>
      </c>
      <c r="AY267" s="18" t="s">
        <v>113</v>
      </c>
      <c r="BE267" s="211">
        <f>IF(N267="základní",J267,0)</f>
        <v>0</v>
      </c>
      <c r="BF267" s="211">
        <f>IF(N267="snížená",J267,0)</f>
        <v>0</v>
      </c>
      <c r="BG267" s="211">
        <f>IF(N267="zákl. přenesená",J267,0)</f>
        <v>0</v>
      </c>
      <c r="BH267" s="211">
        <f>IF(N267="sníž. přenesená",J267,0)</f>
        <v>0</v>
      </c>
      <c r="BI267" s="211">
        <f>IF(N267="nulová",J267,0)</f>
        <v>0</v>
      </c>
      <c r="BJ267" s="18" t="s">
        <v>22</v>
      </c>
      <c r="BK267" s="211">
        <f>ROUND(I267*H267,2)</f>
        <v>0</v>
      </c>
      <c r="BL267" s="18" t="s">
        <v>120</v>
      </c>
      <c r="BM267" s="210" t="s">
        <v>406</v>
      </c>
    </row>
    <row r="268" spans="1:47" s="2" customFormat="1" ht="12">
      <c r="A268" s="39"/>
      <c r="B268" s="40"/>
      <c r="C268" s="41"/>
      <c r="D268" s="212" t="s">
        <v>122</v>
      </c>
      <c r="E268" s="41"/>
      <c r="F268" s="213" t="s">
        <v>407</v>
      </c>
      <c r="G268" s="41"/>
      <c r="H268" s="41"/>
      <c r="I268" s="214"/>
      <c r="J268" s="41"/>
      <c r="K268" s="41"/>
      <c r="L268" s="45"/>
      <c r="M268" s="215"/>
      <c r="N268" s="216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122</v>
      </c>
      <c r="AU268" s="18" t="s">
        <v>84</v>
      </c>
    </row>
    <row r="269" spans="1:47" s="2" customFormat="1" ht="12">
      <c r="A269" s="39"/>
      <c r="B269" s="40"/>
      <c r="C269" s="41"/>
      <c r="D269" s="217" t="s">
        <v>124</v>
      </c>
      <c r="E269" s="41"/>
      <c r="F269" s="218" t="s">
        <v>408</v>
      </c>
      <c r="G269" s="41"/>
      <c r="H269" s="41"/>
      <c r="I269" s="214"/>
      <c r="J269" s="41"/>
      <c r="K269" s="41"/>
      <c r="L269" s="45"/>
      <c r="M269" s="215"/>
      <c r="N269" s="216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124</v>
      </c>
      <c r="AU269" s="18" t="s">
        <v>84</v>
      </c>
    </row>
    <row r="270" spans="1:51" s="13" customFormat="1" ht="12">
      <c r="A270" s="13"/>
      <c r="B270" s="219"/>
      <c r="C270" s="220"/>
      <c r="D270" s="212" t="s">
        <v>137</v>
      </c>
      <c r="E270" s="221" t="s">
        <v>20</v>
      </c>
      <c r="F270" s="222" t="s">
        <v>159</v>
      </c>
      <c r="G270" s="220"/>
      <c r="H270" s="223">
        <v>7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9" t="s">
        <v>137</v>
      </c>
      <c r="AU270" s="229" t="s">
        <v>84</v>
      </c>
      <c r="AV270" s="13" t="s">
        <v>84</v>
      </c>
      <c r="AW270" s="13" t="s">
        <v>37</v>
      </c>
      <c r="AX270" s="13" t="s">
        <v>22</v>
      </c>
      <c r="AY270" s="229" t="s">
        <v>113</v>
      </c>
    </row>
    <row r="271" spans="1:51" s="14" customFormat="1" ht="12">
      <c r="A271" s="14"/>
      <c r="B271" s="230"/>
      <c r="C271" s="231"/>
      <c r="D271" s="212" t="s">
        <v>137</v>
      </c>
      <c r="E271" s="232" t="s">
        <v>20</v>
      </c>
      <c r="F271" s="233" t="s">
        <v>409</v>
      </c>
      <c r="G271" s="231"/>
      <c r="H271" s="232" t="s">
        <v>20</v>
      </c>
      <c r="I271" s="234"/>
      <c r="J271" s="231"/>
      <c r="K271" s="231"/>
      <c r="L271" s="235"/>
      <c r="M271" s="236"/>
      <c r="N271" s="237"/>
      <c r="O271" s="237"/>
      <c r="P271" s="237"/>
      <c r="Q271" s="237"/>
      <c r="R271" s="237"/>
      <c r="S271" s="237"/>
      <c r="T271" s="23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39" t="s">
        <v>137</v>
      </c>
      <c r="AU271" s="239" t="s">
        <v>84</v>
      </c>
      <c r="AV271" s="14" t="s">
        <v>22</v>
      </c>
      <c r="AW271" s="14" t="s">
        <v>37</v>
      </c>
      <c r="AX271" s="14" t="s">
        <v>75</v>
      </c>
      <c r="AY271" s="239" t="s">
        <v>113</v>
      </c>
    </row>
    <row r="272" spans="1:65" s="2" customFormat="1" ht="21.75" customHeight="1">
      <c r="A272" s="39"/>
      <c r="B272" s="40"/>
      <c r="C272" s="199" t="s">
        <v>410</v>
      </c>
      <c r="D272" s="199" t="s">
        <v>115</v>
      </c>
      <c r="E272" s="200" t="s">
        <v>411</v>
      </c>
      <c r="F272" s="201" t="s">
        <v>412</v>
      </c>
      <c r="G272" s="202" t="s">
        <v>118</v>
      </c>
      <c r="H272" s="203">
        <v>15</v>
      </c>
      <c r="I272" s="204"/>
      <c r="J272" s="205">
        <f>ROUND(I272*H272,2)</f>
        <v>0</v>
      </c>
      <c r="K272" s="201" t="s">
        <v>119</v>
      </c>
      <c r="L272" s="45"/>
      <c r="M272" s="206" t="s">
        <v>20</v>
      </c>
      <c r="N272" s="207" t="s">
        <v>46</v>
      </c>
      <c r="O272" s="85"/>
      <c r="P272" s="208">
        <f>O272*H272</f>
        <v>0</v>
      </c>
      <c r="Q272" s="208">
        <v>0.21252</v>
      </c>
      <c r="R272" s="208">
        <f>Q272*H272</f>
        <v>3.1877999999999997</v>
      </c>
      <c r="S272" s="208">
        <v>0</v>
      </c>
      <c r="T272" s="20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0" t="s">
        <v>120</v>
      </c>
      <c r="AT272" s="210" t="s">
        <v>115</v>
      </c>
      <c r="AU272" s="210" t="s">
        <v>84</v>
      </c>
      <c r="AY272" s="18" t="s">
        <v>113</v>
      </c>
      <c r="BE272" s="211">
        <f>IF(N272="základní",J272,0)</f>
        <v>0</v>
      </c>
      <c r="BF272" s="211">
        <f>IF(N272="snížená",J272,0)</f>
        <v>0</v>
      </c>
      <c r="BG272" s="211">
        <f>IF(N272="zákl. přenesená",J272,0)</f>
        <v>0</v>
      </c>
      <c r="BH272" s="211">
        <f>IF(N272="sníž. přenesená",J272,0)</f>
        <v>0</v>
      </c>
      <c r="BI272" s="211">
        <f>IF(N272="nulová",J272,0)</f>
        <v>0</v>
      </c>
      <c r="BJ272" s="18" t="s">
        <v>22</v>
      </c>
      <c r="BK272" s="211">
        <f>ROUND(I272*H272,2)</f>
        <v>0</v>
      </c>
      <c r="BL272" s="18" t="s">
        <v>120</v>
      </c>
      <c r="BM272" s="210" t="s">
        <v>413</v>
      </c>
    </row>
    <row r="273" spans="1:47" s="2" customFormat="1" ht="12">
      <c r="A273" s="39"/>
      <c r="B273" s="40"/>
      <c r="C273" s="41"/>
      <c r="D273" s="212" t="s">
        <v>122</v>
      </c>
      <c r="E273" s="41"/>
      <c r="F273" s="213" t="s">
        <v>414</v>
      </c>
      <c r="G273" s="41"/>
      <c r="H273" s="41"/>
      <c r="I273" s="214"/>
      <c r="J273" s="41"/>
      <c r="K273" s="41"/>
      <c r="L273" s="45"/>
      <c r="M273" s="215"/>
      <c r="N273" s="216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122</v>
      </c>
      <c r="AU273" s="18" t="s">
        <v>84</v>
      </c>
    </row>
    <row r="274" spans="1:47" s="2" customFormat="1" ht="12">
      <c r="A274" s="39"/>
      <c r="B274" s="40"/>
      <c r="C274" s="41"/>
      <c r="D274" s="217" t="s">
        <v>124</v>
      </c>
      <c r="E274" s="41"/>
      <c r="F274" s="218" t="s">
        <v>415</v>
      </c>
      <c r="G274" s="41"/>
      <c r="H274" s="41"/>
      <c r="I274" s="214"/>
      <c r="J274" s="41"/>
      <c r="K274" s="41"/>
      <c r="L274" s="45"/>
      <c r="M274" s="215"/>
      <c r="N274" s="216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124</v>
      </c>
      <c r="AU274" s="18" t="s">
        <v>84</v>
      </c>
    </row>
    <row r="275" spans="1:51" s="13" customFormat="1" ht="12">
      <c r="A275" s="13"/>
      <c r="B275" s="219"/>
      <c r="C275" s="220"/>
      <c r="D275" s="212" t="s">
        <v>137</v>
      </c>
      <c r="E275" s="221" t="s">
        <v>20</v>
      </c>
      <c r="F275" s="222" t="s">
        <v>8</v>
      </c>
      <c r="G275" s="220"/>
      <c r="H275" s="223">
        <v>15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9" t="s">
        <v>137</v>
      </c>
      <c r="AU275" s="229" t="s">
        <v>84</v>
      </c>
      <c r="AV275" s="13" t="s">
        <v>84</v>
      </c>
      <c r="AW275" s="13" t="s">
        <v>37</v>
      </c>
      <c r="AX275" s="13" t="s">
        <v>22</v>
      </c>
      <c r="AY275" s="229" t="s">
        <v>113</v>
      </c>
    </row>
    <row r="276" spans="1:51" s="14" customFormat="1" ht="12">
      <c r="A276" s="14"/>
      <c r="B276" s="230"/>
      <c r="C276" s="231"/>
      <c r="D276" s="212" t="s">
        <v>137</v>
      </c>
      <c r="E276" s="232" t="s">
        <v>20</v>
      </c>
      <c r="F276" s="233" t="s">
        <v>416</v>
      </c>
      <c r="G276" s="231"/>
      <c r="H276" s="232" t="s">
        <v>20</v>
      </c>
      <c r="I276" s="234"/>
      <c r="J276" s="231"/>
      <c r="K276" s="231"/>
      <c r="L276" s="235"/>
      <c r="M276" s="236"/>
      <c r="N276" s="237"/>
      <c r="O276" s="237"/>
      <c r="P276" s="237"/>
      <c r="Q276" s="237"/>
      <c r="R276" s="237"/>
      <c r="S276" s="237"/>
      <c r="T276" s="238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39" t="s">
        <v>137</v>
      </c>
      <c r="AU276" s="239" t="s">
        <v>84</v>
      </c>
      <c r="AV276" s="14" t="s">
        <v>22</v>
      </c>
      <c r="AW276" s="14" t="s">
        <v>37</v>
      </c>
      <c r="AX276" s="14" t="s">
        <v>75</v>
      </c>
      <c r="AY276" s="239" t="s">
        <v>113</v>
      </c>
    </row>
    <row r="277" spans="1:63" s="12" customFormat="1" ht="22.8" customHeight="1">
      <c r="A277" s="12"/>
      <c r="B277" s="183"/>
      <c r="C277" s="184"/>
      <c r="D277" s="185" t="s">
        <v>74</v>
      </c>
      <c r="E277" s="197" t="s">
        <v>145</v>
      </c>
      <c r="F277" s="197" t="s">
        <v>417</v>
      </c>
      <c r="G277" s="184"/>
      <c r="H277" s="184"/>
      <c r="I277" s="187"/>
      <c r="J277" s="198">
        <f>BK277</f>
        <v>0</v>
      </c>
      <c r="K277" s="184"/>
      <c r="L277" s="189"/>
      <c r="M277" s="190"/>
      <c r="N277" s="191"/>
      <c r="O277" s="191"/>
      <c r="P277" s="192">
        <f>SUM(P278:P292)</f>
        <v>0</v>
      </c>
      <c r="Q277" s="191"/>
      <c r="R277" s="192">
        <f>SUM(R278:R292)</f>
        <v>8.8569016</v>
      </c>
      <c r="S277" s="191"/>
      <c r="T277" s="193">
        <f>SUM(T278:T292)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194" t="s">
        <v>22</v>
      </c>
      <c r="AT277" s="195" t="s">
        <v>74</v>
      </c>
      <c r="AU277" s="195" t="s">
        <v>22</v>
      </c>
      <c r="AY277" s="194" t="s">
        <v>113</v>
      </c>
      <c r="BK277" s="196">
        <f>SUM(BK278:BK292)</f>
        <v>0</v>
      </c>
    </row>
    <row r="278" spans="1:65" s="2" customFormat="1" ht="16.5" customHeight="1">
      <c r="A278" s="39"/>
      <c r="B278" s="40"/>
      <c r="C278" s="199" t="s">
        <v>418</v>
      </c>
      <c r="D278" s="199" t="s">
        <v>115</v>
      </c>
      <c r="E278" s="200" t="s">
        <v>419</v>
      </c>
      <c r="F278" s="201" t="s">
        <v>420</v>
      </c>
      <c r="G278" s="202" t="s">
        <v>118</v>
      </c>
      <c r="H278" s="203">
        <v>8</v>
      </c>
      <c r="I278" s="204"/>
      <c r="J278" s="205">
        <f>ROUND(I278*H278,2)</f>
        <v>0</v>
      </c>
      <c r="K278" s="201" t="s">
        <v>119</v>
      </c>
      <c r="L278" s="45"/>
      <c r="M278" s="206" t="s">
        <v>20</v>
      </c>
      <c r="N278" s="207" t="s">
        <v>46</v>
      </c>
      <c r="O278" s="85"/>
      <c r="P278" s="208">
        <f>O278*H278</f>
        <v>0</v>
      </c>
      <c r="Q278" s="208">
        <v>0.46</v>
      </c>
      <c r="R278" s="208">
        <f>Q278*H278</f>
        <v>3.68</v>
      </c>
      <c r="S278" s="208">
        <v>0</v>
      </c>
      <c r="T278" s="20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0" t="s">
        <v>120</v>
      </c>
      <c r="AT278" s="210" t="s">
        <v>115</v>
      </c>
      <c r="AU278" s="210" t="s">
        <v>84</v>
      </c>
      <c r="AY278" s="18" t="s">
        <v>113</v>
      </c>
      <c r="BE278" s="211">
        <f>IF(N278="základní",J278,0)</f>
        <v>0</v>
      </c>
      <c r="BF278" s="211">
        <f>IF(N278="snížená",J278,0)</f>
        <v>0</v>
      </c>
      <c r="BG278" s="211">
        <f>IF(N278="zákl. přenesená",J278,0)</f>
        <v>0</v>
      </c>
      <c r="BH278" s="211">
        <f>IF(N278="sníž. přenesená",J278,0)</f>
        <v>0</v>
      </c>
      <c r="BI278" s="211">
        <f>IF(N278="nulová",J278,0)</f>
        <v>0</v>
      </c>
      <c r="BJ278" s="18" t="s">
        <v>22</v>
      </c>
      <c r="BK278" s="211">
        <f>ROUND(I278*H278,2)</f>
        <v>0</v>
      </c>
      <c r="BL278" s="18" t="s">
        <v>120</v>
      </c>
      <c r="BM278" s="210" t="s">
        <v>421</v>
      </c>
    </row>
    <row r="279" spans="1:47" s="2" customFormat="1" ht="12">
      <c r="A279" s="39"/>
      <c r="B279" s="40"/>
      <c r="C279" s="41"/>
      <c r="D279" s="212" t="s">
        <v>122</v>
      </c>
      <c r="E279" s="41"/>
      <c r="F279" s="213" t="s">
        <v>422</v>
      </c>
      <c r="G279" s="41"/>
      <c r="H279" s="41"/>
      <c r="I279" s="214"/>
      <c r="J279" s="41"/>
      <c r="K279" s="41"/>
      <c r="L279" s="45"/>
      <c r="M279" s="215"/>
      <c r="N279" s="216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122</v>
      </c>
      <c r="AU279" s="18" t="s">
        <v>84</v>
      </c>
    </row>
    <row r="280" spans="1:47" s="2" customFormat="1" ht="12">
      <c r="A280" s="39"/>
      <c r="B280" s="40"/>
      <c r="C280" s="41"/>
      <c r="D280" s="217" t="s">
        <v>124</v>
      </c>
      <c r="E280" s="41"/>
      <c r="F280" s="218" t="s">
        <v>423</v>
      </c>
      <c r="G280" s="41"/>
      <c r="H280" s="41"/>
      <c r="I280" s="214"/>
      <c r="J280" s="41"/>
      <c r="K280" s="41"/>
      <c r="L280" s="45"/>
      <c r="M280" s="215"/>
      <c r="N280" s="216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124</v>
      </c>
      <c r="AU280" s="18" t="s">
        <v>84</v>
      </c>
    </row>
    <row r="281" spans="1:65" s="2" customFormat="1" ht="33" customHeight="1">
      <c r="A281" s="39"/>
      <c r="B281" s="40"/>
      <c r="C281" s="199" t="s">
        <v>424</v>
      </c>
      <c r="D281" s="199" t="s">
        <v>115</v>
      </c>
      <c r="E281" s="200" t="s">
        <v>425</v>
      </c>
      <c r="F281" s="201" t="s">
        <v>426</v>
      </c>
      <c r="G281" s="202" t="s">
        <v>118</v>
      </c>
      <c r="H281" s="203">
        <v>8</v>
      </c>
      <c r="I281" s="204"/>
      <c r="J281" s="205">
        <f>ROUND(I281*H281,2)</f>
        <v>0</v>
      </c>
      <c r="K281" s="201" t="s">
        <v>119</v>
      </c>
      <c r="L281" s="45"/>
      <c r="M281" s="206" t="s">
        <v>20</v>
      </c>
      <c r="N281" s="207" t="s">
        <v>46</v>
      </c>
      <c r="O281" s="85"/>
      <c r="P281" s="208">
        <f>O281*H281</f>
        <v>0</v>
      </c>
      <c r="Q281" s="208">
        <v>0.18463</v>
      </c>
      <c r="R281" s="208">
        <f>Q281*H281</f>
        <v>1.47704</v>
      </c>
      <c r="S281" s="208">
        <v>0</v>
      </c>
      <c r="T281" s="20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0" t="s">
        <v>120</v>
      </c>
      <c r="AT281" s="210" t="s">
        <v>115</v>
      </c>
      <c r="AU281" s="210" t="s">
        <v>84</v>
      </c>
      <c r="AY281" s="18" t="s">
        <v>113</v>
      </c>
      <c r="BE281" s="211">
        <f>IF(N281="základní",J281,0)</f>
        <v>0</v>
      </c>
      <c r="BF281" s="211">
        <f>IF(N281="snížená",J281,0)</f>
        <v>0</v>
      </c>
      <c r="BG281" s="211">
        <f>IF(N281="zákl. přenesená",J281,0)</f>
        <v>0</v>
      </c>
      <c r="BH281" s="211">
        <f>IF(N281="sníž. přenesená",J281,0)</f>
        <v>0</v>
      </c>
      <c r="BI281" s="211">
        <f>IF(N281="nulová",J281,0)</f>
        <v>0</v>
      </c>
      <c r="BJ281" s="18" t="s">
        <v>22</v>
      </c>
      <c r="BK281" s="211">
        <f>ROUND(I281*H281,2)</f>
        <v>0</v>
      </c>
      <c r="BL281" s="18" t="s">
        <v>120</v>
      </c>
      <c r="BM281" s="210" t="s">
        <v>427</v>
      </c>
    </row>
    <row r="282" spans="1:47" s="2" customFormat="1" ht="12">
      <c r="A282" s="39"/>
      <c r="B282" s="40"/>
      <c r="C282" s="41"/>
      <c r="D282" s="212" t="s">
        <v>122</v>
      </c>
      <c r="E282" s="41"/>
      <c r="F282" s="213" t="s">
        <v>428</v>
      </c>
      <c r="G282" s="41"/>
      <c r="H282" s="41"/>
      <c r="I282" s="214"/>
      <c r="J282" s="41"/>
      <c r="K282" s="41"/>
      <c r="L282" s="45"/>
      <c r="M282" s="215"/>
      <c r="N282" s="216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122</v>
      </c>
      <c r="AU282" s="18" t="s">
        <v>84</v>
      </c>
    </row>
    <row r="283" spans="1:47" s="2" customFormat="1" ht="12">
      <c r="A283" s="39"/>
      <c r="B283" s="40"/>
      <c r="C283" s="41"/>
      <c r="D283" s="217" t="s">
        <v>124</v>
      </c>
      <c r="E283" s="41"/>
      <c r="F283" s="218" t="s">
        <v>429</v>
      </c>
      <c r="G283" s="41"/>
      <c r="H283" s="41"/>
      <c r="I283" s="214"/>
      <c r="J283" s="41"/>
      <c r="K283" s="41"/>
      <c r="L283" s="45"/>
      <c r="M283" s="215"/>
      <c r="N283" s="216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124</v>
      </c>
      <c r="AU283" s="18" t="s">
        <v>84</v>
      </c>
    </row>
    <row r="284" spans="1:65" s="2" customFormat="1" ht="24.15" customHeight="1">
      <c r="A284" s="39"/>
      <c r="B284" s="40"/>
      <c r="C284" s="199" t="s">
        <v>430</v>
      </c>
      <c r="D284" s="199" t="s">
        <v>115</v>
      </c>
      <c r="E284" s="200" t="s">
        <v>431</v>
      </c>
      <c r="F284" s="201" t="s">
        <v>432</v>
      </c>
      <c r="G284" s="202" t="s">
        <v>118</v>
      </c>
      <c r="H284" s="203">
        <v>8</v>
      </c>
      <c r="I284" s="204"/>
      <c r="J284" s="205">
        <f>ROUND(I284*H284,2)</f>
        <v>0</v>
      </c>
      <c r="K284" s="201" t="s">
        <v>119</v>
      </c>
      <c r="L284" s="45"/>
      <c r="M284" s="206" t="s">
        <v>20</v>
      </c>
      <c r="N284" s="207" t="s">
        <v>46</v>
      </c>
      <c r="O284" s="85"/>
      <c r="P284" s="208">
        <f>O284*H284</f>
        <v>0</v>
      </c>
      <c r="Q284" s="208">
        <v>0.3320577</v>
      </c>
      <c r="R284" s="208">
        <f>Q284*H284</f>
        <v>2.6564616</v>
      </c>
      <c r="S284" s="208">
        <v>0</v>
      </c>
      <c r="T284" s="20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0" t="s">
        <v>120</v>
      </c>
      <c r="AT284" s="210" t="s">
        <v>115</v>
      </c>
      <c r="AU284" s="210" t="s">
        <v>84</v>
      </c>
      <c r="AY284" s="18" t="s">
        <v>113</v>
      </c>
      <c r="BE284" s="211">
        <f>IF(N284="základní",J284,0)</f>
        <v>0</v>
      </c>
      <c r="BF284" s="211">
        <f>IF(N284="snížená",J284,0)</f>
        <v>0</v>
      </c>
      <c r="BG284" s="211">
        <f>IF(N284="zákl. přenesená",J284,0)</f>
        <v>0</v>
      </c>
      <c r="BH284" s="211">
        <f>IF(N284="sníž. přenesená",J284,0)</f>
        <v>0</v>
      </c>
      <c r="BI284" s="211">
        <f>IF(N284="nulová",J284,0)</f>
        <v>0</v>
      </c>
      <c r="BJ284" s="18" t="s">
        <v>22</v>
      </c>
      <c r="BK284" s="211">
        <f>ROUND(I284*H284,2)</f>
        <v>0</v>
      </c>
      <c r="BL284" s="18" t="s">
        <v>120</v>
      </c>
      <c r="BM284" s="210" t="s">
        <v>433</v>
      </c>
    </row>
    <row r="285" spans="1:47" s="2" customFormat="1" ht="12">
      <c r="A285" s="39"/>
      <c r="B285" s="40"/>
      <c r="C285" s="41"/>
      <c r="D285" s="212" t="s">
        <v>122</v>
      </c>
      <c r="E285" s="41"/>
      <c r="F285" s="213" t="s">
        <v>434</v>
      </c>
      <c r="G285" s="41"/>
      <c r="H285" s="41"/>
      <c r="I285" s="214"/>
      <c r="J285" s="41"/>
      <c r="K285" s="41"/>
      <c r="L285" s="45"/>
      <c r="M285" s="215"/>
      <c r="N285" s="216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122</v>
      </c>
      <c r="AU285" s="18" t="s">
        <v>84</v>
      </c>
    </row>
    <row r="286" spans="1:47" s="2" customFormat="1" ht="12">
      <c r="A286" s="39"/>
      <c r="B286" s="40"/>
      <c r="C286" s="41"/>
      <c r="D286" s="217" t="s">
        <v>124</v>
      </c>
      <c r="E286" s="41"/>
      <c r="F286" s="218" t="s">
        <v>435</v>
      </c>
      <c r="G286" s="41"/>
      <c r="H286" s="41"/>
      <c r="I286" s="214"/>
      <c r="J286" s="41"/>
      <c r="K286" s="41"/>
      <c r="L286" s="45"/>
      <c r="M286" s="215"/>
      <c r="N286" s="216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124</v>
      </c>
      <c r="AU286" s="18" t="s">
        <v>84</v>
      </c>
    </row>
    <row r="287" spans="1:65" s="2" customFormat="1" ht="21.75" customHeight="1">
      <c r="A287" s="39"/>
      <c r="B287" s="40"/>
      <c r="C287" s="199" t="s">
        <v>436</v>
      </c>
      <c r="D287" s="199" t="s">
        <v>115</v>
      </c>
      <c r="E287" s="200" t="s">
        <v>437</v>
      </c>
      <c r="F287" s="201" t="s">
        <v>438</v>
      </c>
      <c r="G287" s="202" t="s">
        <v>118</v>
      </c>
      <c r="H287" s="203">
        <v>10</v>
      </c>
      <c r="I287" s="204"/>
      <c r="J287" s="205">
        <f>ROUND(I287*H287,2)</f>
        <v>0</v>
      </c>
      <c r="K287" s="201" t="s">
        <v>119</v>
      </c>
      <c r="L287" s="45"/>
      <c r="M287" s="206" t="s">
        <v>20</v>
      </c>
      <c r="N287" s="207" t="s">
        <v>46</v>
      </c>
      <c r="O287" s="85"/>
      <c r="P287" s="208">
        <f>O287*H287</f>
        <v>0</v>
      </c>
      <c r="Q287" s="208">
        <v>0.00061</v>
      </c>
      <c r="R287" s="208">
        <f>Q287*H287</f>
        <v>0.0060999999999999995</v>
      </c>
      <c r="S287" s="208">
        <v>0</v>
      </c>
      <c r="T287" s="20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10" t="s">
        <v>120</v>
      </c>
      <c r="AT287" s="210" t="s">
        <v>115</v>
      </c>
      <c r="AU287" s="210" t="s">
        <v>84</v>
      </c>
      <c r="AY287" s="18" t="s">
        <v>113</v>
      </c>
      <c r="BE287" s="211">
        <f>IF(N287="základní",J287,0)</f>
        <v>0</v>
      </c>
      <c r="BF287" s="211">
        <f>IF(N287="snížená",J287,0)</f>
        <v>0</v>
      </c>
      <c r="BG287" s="211">
        <f>IF(N287="zákl. přenesená",J287,0)</f>
        <v>0</v>
      </c>
      <c r="BH287" s="211">
        <f>IF(N287="sníž. přenesená",J287,0)</f>
        <v>0</v>
      </c>
      <c r="BI287" s="211">
        <f>IF(N287="nulová",J287,0)</f>
        <v>0</v>
      </c>
      <c r="BJ287" s="18" t="s">
        <v>22</v>
      </c>
      <c r="BK287" s="211">
        <f>ROUND(I287*H287,2)</f>
        <v>0</v>
      </c>
      <c r="BL287" s="18" t="s">
        <v>120</v>
      </c>
      <c r="BM287" s="210" t="s">
        <v>439</v>
      </c>
    </row>
    <row r="288" spans="1:47" s="2" customFormat="1" ht="12">
      <c r="A288" s="39"/>
      <c r="B288" s="40"/>
      <c r="C288" s="41"/>
      <c r="D288" s="212" t="s">
        <v>122</v>
      </c>
      <c r="E288" s="41"/>
      <c r="F288" s="213" t="s">
        <v>440</v>
      </c>
      <c r="G288" s="41"/>
      <c r="H288" s="41"/>
      <c r="I288" s="214"/>
      <c r="J288" s="41"/>
      <c r="K288" s="41"/>
      <c r="L288" s="45"/>
      <c r="M288" s="215"/>
      <c r="N288" s="216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122</v>
      </c>
      <c r="AU288" s="18" t="s">
        <v>84</v>
      </c>
    </row>
    <row r="289" spans="1:47" s="2" customFormat="1" ht="12">
      <c r="A289" s="39"/>
      <c r="B289" s="40"/>
      <c r="C289" s="41"/>
      <c r="D289" s="217" t="s">
        <v>124</v>
      </c>
      <c r="E289" s="41"/>
      <c r="F289" s="218" t="s">
        <v>441</v>
      </c>
      <c r="G289" s="41"/>
      <c r="H289" s="41"/>
      <c r="I289" s="214"/>
      <c r="J289" s="41"/>
      <c r="K289" s="41"/>
      <c r="L289" s="45"/>
      <c r="M289" s="215"/>
      <c r="N289" s="216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124</v>
      </c>
      <c r="AU289" s="18" t="s">
        <v>84</v>
      </c>
    </row>
    <row r="290" spans="1:65" s="2" customFormat="1" ht="33" customHeight="1">
      <c r="A290" s="39"/>
      <c r="B290" s="40"/>
      <c r="C290" s="199" t="s">
        <v>442</v>
      </c>
      <c r="D290" s="199" t="s">
        <v>115</v>
      </c>
      <c r="E290" s="200" t="s">
        <v>443</v>
      </c>
      <c r="F290" s="201" t="s">
        <v>444</v>
      </c>
      <c r="G290" s="202" t="s">
        <v>118</v>
      </c>
      <c r="H290" s="203">
        <v>10</v>
      </c>
      <c r="I290" s="204"/>
      <c r="J290" s="205">
        <f>ROUND(I290*H290,2)</f>
        <v>0</v>
      </c>
      <c r="K290" s="201" t="s">
        <v>119</v>
      </c>
      <c r="L290" s="45"/>
      <c r="M290" s="206" t="s">
        <v>20</v>
      </c>
      <c r="N290" s="207" t="s">
        <v>46</v>
      </c>
      <c r="O290" s="85"/>
      <c r="P290" s="208">
        <f>O290*H290</f>
        <v>0</v>
      </c>
      <c r="Q290" s="208">
        <v>0.10373</v>
      </c>
      <c r="R290" s="208">
        <f>Q290*H290</f>
        <v>1.0373</v>
      </c>
      <c r="S290" s="208">
        <v>0</v>
      </c>
      <c r="T290" s="20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0" t="s">
        <v>120</v>
      </c>
      <c r="AT290" s="210" t="s">
        <v>115</v>
      </c>
      <c r="AU290" s="210" t="s">
        <v>84</v>
      </c>
      <c r="AY290" s="18" t="s">
        <v>113</v>
      </c>
      <c r="BE290" s="211">
        <f>IF(N290="základní",J290,0)</f>
        <v>0</v>
      </c>
      <c r="BF290" s="211">
        <f>IF(N290="snížená",J290,0)</f>
        <v>0</v>
      </c>
      <c r="BG290" s="211">
        <f>IF(N290="zákl. přenesená",J290,0)</f>
        <v>0</v>
      </c>
      <c r="BH290" s="211">
        <f>IF(N290="sníž. přenesená",J290,0)</f>
        <v>0</v>
      </c>
      <c r="BI290" s="211">
        <f>IF(N290="nulová",J290,0)</f>
        <v>0</v>
      </c>
      <c r="BJ290" s="18" t="s">
        <v>22</v>
      </c>
      <c r="BK290" s="211">
        <f>ROUND(I290*H290,2)</f>
        <v>0</v>
      </c>
      <c r="BL290" s="18" t="s">
        <v>120</v>
      </c>
      <c r="BM290" s="210" t="s">
        <v>445</v>
      </c>
    </row>
    <row r="291" spans="1:47" s="2" customFormat="1" ht="12">
      <c r="A291" s="39"/>
      <c r="B291" s="40"/>
      <c r="C291" s="41"/>
      <c r="D291" s="212" t="s">
        <v>122</v>
      </c>
      <c r="E291" s="41"/>
      <c r="F291" s="213" t="s">
        <v>446</v>
      </c>
      <c r="G291" s="41"/>
      <c r="H291" s="41"/>
      <c r="I291" s="214"/>
      <c r="J291" s="41"/>
      <c r="K291" s="41"/>
      <c r="L291" s="45"/>
      <c r="M291" s="215"/>
      <c r="N291" s="216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122</v>
      </c>
      <c r="AU291" s="18" t="s">
        <v>84</v>
      </c>
    </row>
    <row r="292" spans="1:47" s="2" customFormat="1" ht="12">
      <c r="A292" s="39"/>
      <c r="B292" s="40"/>
      <c r="C292" s="41"/>
      <c r="D292" s="217" t="s">
        <v>124</v>
      </c>
      <c r="E292" s="41"/>
      <c r="F292" s="218" t="s">
        <v>447</v>
      </c>
      <c r="G292" s="41"/>
      <c r="H292" s="41"/>
      <c r="I292" s="214"/>
      <c r="J292" s="41"/>
      <c r="K292" s="41"/>
      <c r="L292" s="45"/>
      <c r="M292" s="215"/>
      <c r="N292" s="216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124</v>
      </c>
      <c r="AU292" s="18" t="s">
        <v>84</v>
      </c>
    </row>
    <row r="293" spans="1:63" s="12" customFormat="1" ht="22.8" customHeight="1">
      <c r="A293" s="12"/>
      <c r="B293" s="183"/>
      <c r="C293" s="184"/>
      <c r="D293" s="185" t="s">
        <v>74</v>
      </c>
      <c r="E293" s="197" t="s">
        <v>166</v>
      </c>
      <c r="F293" s="197" t="s">
        <v>448</v>
      </c>
      <c r="G293" s="184"/>
      <c r="H293" s="184"/>
      <c r="I293" s="187"/>
      <c r="J293" s="198">
        <f>BK293</f>
        <v>0</v>
      </c>
      <c r="K293" s="184"/>
      <c r="L293" s="189"/>
      <c r="M293" s="190"/>
      <c r="N293" s="191"/>
      <c r="O293" s="191"/>
      <c r="P293" s="192">
        <f>SUM(P294:P315)</f>
        <v>0</v>
      </c>
      <c r="Q293" s="191"/>
      <c r="R293" s="192">
        <f>SUM(R294:R315)</f>
        <v>2.634694</v>
      </c>
      <c r="S293" s="191"/>
      <c r="T293" s="193">
        <f>SUM(T294:T315)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194" t="s">
        <v>22</v>
      </c>
      <c r="AT293" s="195" t="s">
        <v>74</v>
      </c>
      <c r="AU293" s="195" t="s">
        <v>22</v>
      </c>
      <c r="AY293" s="194" t="s">
        <v>113</v>
      </c>
      <c r="BK293" s="196">
        <f>SUM(BK294:BK315)</f>
        <v>0</v>
      </c>
    </row>
    <row r="294" spans="1:65" s="2" customFormat="1" ht="33" customHeight="1">
      <c r="A294" s="39"/>
      <c r="B294" s="40"/>
      <c r="C294" s="199" t="s">
        <v>449</v>
      </c>
      <c r="D294" s="199" t="s">
        <v>115</v>
      </c>
      <c r="E294" s="200" t="s">
        <v>450</v>
      </c>
      <c r="F294" s="201" t="s">
        <v>451</v>
      </c>
      <c r="G294" s="202" t="s">
        <v>162</v>
      </c>
      <c r="H294" s="203">
        <v>11.5</v>
      </c>
      <c r="I294" s="204"/>
      <c r="J294" s="205">
        <f>ROUND(I294*H294,2)</f>
        <v>0</v>
      </c>
      <c r="K294" s="201" t="s">
        <v>119</v>
      </c>
      <c r="L294" s="45"/>
      <c r="M294" s="206" t="s">
        <v>20</v>
      </c>
      <c r="N294" s="207" t="s">
        <v>46</v>
      </c>
      <c r="O294" s="85"/>
      <c r="P294" s="208">
        <f>O294*H294</f>
        <v>0</v>
      </c>
      <c r="Q294" s="208">
        <v>0.00018</v>
      </c>
      <c r="R294" s="208">
        <f>Q294*H294</f>
        <v>0.0020700000000000002</v>
      </c>
      <c r="S294" s="208">
        <v>0</v>
      </c>
      <c r="T294" s="20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0" t="s">
        <v>120</v>
      </c>
      <c r="AT294" s="210" t="s">
        <v>115</v>
      </c>
      <c r="AU294" s="210" t="s">
        <v>84</v>
      </c>
      <c r="AY294" s="18" t="s">
        <v>113</v>
      </c>
      <c r="BE294" s="211">
        <f>IF(N294="základní",J294,0)</f>
        <v>0</v>
      </c>
      <c r="BF294" s="211">
        <f>IF(N294="snížená",J294,0)</f>
        <v>0</v>
      </c>
      <c r="BG294" s="211">
        <f>IF(N294="zákl. přenesená",J294,0)</f>
        <v>0</v>
      </c>
      <c r="BH294" s="211">
        <f>IF(N294="sníž. přenesená",J294,0)</f>
        <v>0</v>
      </c>
      <c r="BI294" s="211">
        <f>IF(N294="nulová",J294,0)</f>
        <v>0</v>
      </c>
      <c r="BJ294" s="18" t="s">
        <v>22</v>
      </c>
      <c r="BK294" s="211">
        <f>ROUND(I294*H294,2)</f>
        <v>0</v>
      </c>
      <c r="BL294" s="18" t="s">
        <v>120</v>
      </c>
      <c r="BM294" s="210" t="s">
        <v>452</v>
      </c>
    </row>
    <row r="295" spans="1:47" s="2" customFormat="1" ht="12">
      <c r="A295" s="39"/>
      <c r="B295" s="40"/>
      <c r="C295" s="41"/>
      <c r="D295" s="212" t="s">
        <v>122</v>
      </c>
      <c r="E295" s="41"/>
      <c r="F295" s="213" t="s">
        <v>453</v>
      </c>
      <c r="G295" s="41"/>
      <c r="H295" s="41"/>
      <c r="I295" s="214"/>
      <c r="J295" s="41"/>
      <c r="K295" s="41"/>
      <c r="L295" s="45"/>
      <c r="M295" s="215"/>
      <c r="N295" s="216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122</v>
      </c>
      <c r="AU295" s="18" t="s">
        <v>84</v>
      </c>
    </row>
    <row r="296" spans="1:47" s="2" customFormat="1" ht="12">
      <c r="A296" s="39"/>
      <c r="B296" s="40"/>
      <c r="C296" s="41"/>
      <c r="D296" s="217" t="s">
        <v>124</v>
      </c>
      <c r="E296" s="41"/>
      <c r="F296" s="218" t="s">
        <v>454</v>
      </c>
      <c r="G296" s="41"/>
      <c r="H296" s="41"/>
      <c r="I296" s="214"/>
      <c r="J296" s="41"/>
      <c r="K296" s="41"/>
      <c r="L296" s="45"/>
      <c r="M296" s="215"/>
      <c r="N296" s="216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124</v>
      </c>
      <c r="AU296" s="18" t="s">
        <v>84</v>
      </c>
    </row>
    <row r="297" spans="1:47" s="2" customFormat="1" ht="12">
      <c r="A297" s="39"/>
      <c r="B297" s="40"/>
      <c r="C297" s="41"/>
      <c r="D297" s="212" t="s">
        <v>269</v>
      </c>
      <c r="E297" s="41"/>
      <c r="F297" s="251" t="s">
        <v>455</v>
      </c>
      <c r="G297" s="41"/>
      <c r="H297" s="41"/>
      <c r="I297" s="214"/>
      <c r="J297" s="41"/>
      <c r="K297" s="41"/>
      <c r="L297" s="45"/>
      <c r="M297" s="215"/>
      <c r="N297" s="216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269</v>
      </c>
      <c r="AU297" s="18" t="s">
        <v>84</v>
      </c>
    </row>
    <row r="298" spans="1:65" s="2" customFormat="1" ht="16.5" customHeight="1">
      <c r="A298" s="39"/>
      <c r="B298" s="40"/>
      <c r="C298" s="252" t="s">
        <v>456</v>
      </c>
      <c r="D298" s="252" t="s">
        <v>296</v>
      </c>
      <c r="E298" s="253" t="s">
        <v>457</v>
      </c>
      <c r="F298" s="254" t="s">
        <v>458</v>
      </c>
      <c r="G298" s="255" t="s">
        <v>162</v>
      </c>
      <c r="H298" s="256">
        <v>11.5</v>
      </c>
      <c r="I298" s="257"/>
      <c r="J298" s="258">
        <f>ROUND(I298*H298,2)</f>
        <v>0</v>
      </c>
      <c r="K298" s="254" t="s">
        <v>119</v>
      </c>
      <c r="L298" s="259"/>
      <c r="M298" s="260" t="s">
        <v>20</v>
      </c>
      <c r="N298" s="261" t="s">
        <v>46</v>
      </c>
      <c r="O298" s="85"/>
      <c r="P298" s="208">
        <f>O298*H298</f>
        <v>0</v>
      </c>
      <c r="Q298" s="208">
        <v>0.2144</v>
      </c>
      <c r="R298" s="208">
        <f>Q298*H298</f>
        <v>2.4656000000000002</v>
      </c>
      <c r="S298" s="208">
        <v>0</v>
      </c>
      <c r="T298" s="20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0" t="s">
        <v>166</v>
      </c>
      <c r="AT298" s="210" t="s">
        <v>296</v>
      </c>
      <c r="AU298" s="210" t="s">
        <v>84</v>
      </c>
      <c r="AY298" s="18" t="s">
        <v>113</v>
      </c>
      <c r="BE298" s="211">
        <f>IF(N298="základní",J298,0)</f>
        <v>0</v>
      </c>
      <c r="BF298" s="211">
        <f>IF(N298="snížená",J298,0)</f>
        <v>0</v>
      </c>
      <c r="BG298" s="211">
        <f>IF(N298="zákl. přenesená",J298,0)</f>
        <v>0</v>
      </c>
      <c r="BH298" s="211">
        <f>IF(N298="sníž. přenesená",J298,0)</f>
        <v>0</v>
      </c>
      <c r="BI298" s="211">
        <f>IF(N298="nulová",J298,0)</f>
        <v>0</v>
      </c>
      <c r="BJ298" s="18" t="s">
        <v>22</v>
      </c>
      <c r="BK298" s="211">
        <f>ROUND(I298*H298,2)</f>
        <v>0</v>
      </c>
      <c r="BL298" s="18" t="s">
        <v>120</v>
      </c>
      <c r="BM298" s="210" t="s">
        <v>459</v>
      </c>
    </row>
    <row r="299" spans="1:47" s="2" customFormat="1" ht="12">
      <c r="A299" s="39"/>
      <c r="B299" s="40"/>
      <c r="C299" s="41"/>
      <c r="D299" s="212" t="s">
        <v>122</v>
      </c>
      <c r="E299" s="41"/>
      <c r="F299" s="213" t="s">
        <v>458</v>
      </c>
      <c r="G299" s="41"/>
      <c r="H299" s="41"/>
      <c r="I299" s="214"/>
      <c r="J299" s="41"/>
      <c r="K299" s="41"/>
      <c r="L299" s="45"/>
      <c r="M299" s="215"/>
      <c r="N299" s="216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122</v>
      </c>
      <c r="AU299" s="18" t="s">
        <v>84</v>
      </c>
    </row>
    <row r="300" spans="1:51" s="13" customFormat="1" ht="12">
      <c r="A300" s="13"/>
      <c r="B300" s="219"/>
      <c r="C300" s="220"/>
      <c r="D300" s="212" t="s">
        <v>137</v>
      </c>
      <c r="E300" s="221" t="s">
        <v>20</v>
      </c>
      <c r="F300" s="222" t="s">
        <v>460</v>
      </c>
      <c r="G300" s="220"/>
      <c r="H300" s="223">
        <v>11.5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29" t="s">
        <v>137</v>
      </c>
      <c r="AU300" s="229" t="s">
        <v>84</v>
      </c>
      <c r="AV300" s="13" t="s">
        <v>84</v>
      </c>
      <c r="AW300" s="13" t="s">
        <v>37</v>
      </c>
      <c r="AX300" s="13" t="s">
        <v>75</v>
      </c>
      <c r="AY300" s="229" t="s">
        <v>113</v>
      </c>
    </row>
    <row r="301" spans="1:65" s="2" customFormat="1" ht="24.15" customHeight="1">
      <c r="A301" s="39"/>
      <c r="B301" s="40"/>
      <c r="C301" s="199" t="s">
        <v>461</v>
      </c>
      <c r="D301" s="199" t="s">
        <v>115</v>
      </c>
      <c r="E301" s="200" t="s">
        <v>462</v>
      </c>
      <c r="F301" s="201" t="s">
        <v>463</v>
      </c>
      <c r="G301" s="202" t="s">
        <v>162</v>
      </c>
      <c r="H301" s="203">
        <v>20</v>
      </c>
      <c r="I301" s="204"/>
      <c r="J301" s="205">
        <f>ROUND(I301*H301,2)</f>
        <v>0</v>
      </c>
      <c r="K301" s="201" t="s">
        <v>119</v>
      </c>
      <c r="L301" s="45"/>
      <c r="M301" s="206" t="s">
        <v>20</v>
      </c>
      <c r="N301" s="207" t="s">
        <v>46</v>
      </c>
      <c r="O301" s="85"/>
      <c r="P301" s="208">
        <f>O301*H301</f>
        <v>0</v>
      </c>
      <c r="Q301" s="208">
        <v>0.0074732</v>
      </c>
      <c r="R301" s="208">
        <f>Q301*H301</f>
        <v>0.149464</v>
      </c>
      <c r="S301" s="208">
        <v>0</v>
      </c>
      <c r="T301" s="20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0" t="s">
        <v>120</v>
      </c>
      <c r="AT301" s="210" t="s">
        <v>115</v>
      </c>
      <c r="AU301" s="210" t="s">
        <v>84</v>
      </c>
      <c r="AY301" s="18" t="s">
        <v>113</v>
      </c>
      <c r="BE301" s="211">
        <f>IF(N301="základní",J301,0)</f>
        <v>0</v>
      </c>
      <c r="BF301" s="211">
        <f>IF(N301="snížená",J301,0)</f>
        <v>0</v>
      </c>
      <c r="BG301" s="211">
        <f>IF(N301="zákl. přenesená",J301,0)</f>
        <v>0</v>
      </c>
      <c r="BH301" s="211">
        <f>IF(N301="sníž. přenesená",J301,0)</f>
        <v>0</v>
      </c>
      <c r="BI301" s="211">
        <f>IF(N301="nulová",J301,0)</f>
        <v>0</v>
      </c>
      <c r="BJ301" s="18" t="s">
        <v>22</v>
      </c>
      <c r="BK301" s="211">
        <f>ROUND(I301*H301,2)</f>
        <v>0</v>
      </c>
      <c r="BL301" s="18" t="s">
        <v>120</v>
      </c>
      <c r="BM301" s="210" t="s">
        <v>464</v>
      </c>
    </row>
    <row r="302" spans="1:47" s="2" customFormat="1" ht="12">
      <c r="A302" s="39"/>
      <c r="B302" s="40"/>
      <c r="C302" s="41"/>
      <c r="D302" s="212" t="s">
        <v>122</v>
      </c>
      <c r="E302" s="41"/>
      <c r="F302" s="213" t="s">
        <v>465</v>
      </c>
      <c r="G302" s="41"/>
      <c r="H302" s="41"/>
      <c r="I302" s="214"/>
      <c r="J302" s="41"/>
      <c r="K302" s="41"/>
      <c r="L302" s="45"/>
      <c r="M302" s="215"/>
      <c r="N302" s="216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122</v>
      </c>
      <c r="AU302" s="18" t="s">
        <v>84</v>
      </c>
    </row>
    <row r="303" spans="1:47" s="2" customFormat="1" ht="12">
      <c r="A303" s="39"/>
      <c r="B303" s="40"/>
      <c r="C303" s="41"/>
      <c r="D303" s="217" t="s">
        <v>124</v>
      </c>
      <c r="E303" s="41"/>
      <c r="F303" s="218" t="s">
        <v>466</v>
      </c>
      <c r="G303" s="41"/>
      <c r="H303" s="41"/>
      <c r="I303" s="214"/>
      <c r="J303" s="41"/>
      <c r="K303" s="41"/>
      <c r="L303" s="45"/>
      <c r="M303" s="215"/>
      <c r="N303" s="216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124</v>
      </c>
      <c r="AU303" s="18" t="s">
        <v>84</v>
      </c>
    </row>
    <row r="304" spans="1:65" s="2" customFormat="1" ht="33" customHeight="1">
      <c r="A304" s="39"/>
      <c r="B304" s="40"/>
      <c r="C304" s="199" t="s">
        <v>467</v>
      </c>
      <c r="D304" s="199" t="s">
        <v>115</v>
      </c>
      <c r="E304" s="200" t="s">
        <v>468</v>
      </c>
      <c r="F304" s="201" t="s">
        <v>469</v>
      </c>
      <c r="G304" s="202" t="s">
        <v>162</v>
      </c>
      <c r="H304" s="203">
        <v>20</v>
      </c>
      <c r="I304" s="204"/>
      <c r="J304" s="205">
        <f>ROUND(I304*H304,2)</f>
        <v>0</v>
      </c>
      <c r="K304" s="201" t="s">
        <v>119</v>
      </c>
      <c r="L304" s="45"/>
      <c r="M304" s="206" t="s">
        <v>20</v>
      </c>
      <c r="N304" s="207" t="s">
        <v>46</v>
      </c>
      <c r="O304" s="85"/>
      <c r="P304" s="208">
        <f>O304*H304</f>
        <v>0</v>
      </c>
      <c r="Q304" s="208">
        <v>1.8E-05</v>
      </c>
      <c r="R304" s="208">
        <f>Q304*H304</f>
        <v>0.00036</v>
      </c>
      <c r="S304" s="208">
        <v>0</v>
      </c>
      <c r="T304" s="20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0" t="s">
        <v>120</v>
      </c>
      <c r="AT304" s="210" t="s">
        <v>115</v>
      </c>
      <c r="AU304" s="210" t="s">
        <v>84</v>
      </c>
      <c r="AY304" s="18" t="s">
        <v>113</v>
      </c>
      <c r="BE304" s="211">
        <f>IF(N304="základní",J304,0)</f>
        <v>0</v>
      </c>
      <c r="BF304" s="211">
        <f>IF(N304="snížená",J304,0)</f>
        <v>0</v>
      </c>
      <c r="BG304" s="211">
        <f>IF(N304="zákl. přenesená",J304,0)</f>
        <v>0</v>
      </c>
      <c r="BH304" s="211">
        <f>IF(N304="sníž. přenesená",J304,0)</f>
        <v>0</v>
      </c>
      <c r="BI304" s="211">
        <f>IF(N304="nulová",J304,0)</f>
        <v>0</v>
      </c>
      <c r="BJ304" s="18" t="s">
        <v>22</v>
      </c>
      <c r="BK304" s="211">
        <f>ROUND(I304*H304,2)</f>
        <v>0</v>
      </c>
      <c r="BL304" s="18" t="s">
        <v>120</v>
      </c>
      <c r="BM304" s="210" t="s">
        <v>470</v>
      </c>
    </row>
    <row r="305" spans="1:47" s="2" customFormat="1" ht="12">
      <c r="A305" s="39"/>
      <c r="B305" s="40"/>
      <c r="C305" s="41"/>
      <c r="D305" s="212" t="s">
        <v>122</v>
      </c>
      <c r="E305" s="41"/>
      <c r="F305" s="213" t="s">
        <v>471</v>
      </c>
      <c r="G305" s="41"/>
      <c r="H305" s="41"/>
      <c r="I305" s="214"/>
      <c r="J305" s="41"/>
      <c r="K305" s="41"/>
      <c r="L305" s="45"/>
      <c r="M305" s="215"/>
      <c r="N305" s="216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122</v>
      </c>
      <c r="AU305" s="18" t="s">
        <v>84</v>
      </c>
    </row>
    <row r="306" spans="1:47" s="2" customFormat="1" ht="12">
      <c r="A306" s="39"/>
      <c r="B306" s="40"/>
      <c r="C306" s="41"/>
      <c r="D306" s="217" t="s">
        <v>124</v>
      </c>
      <c r="E306" s="41"/>
      <c r="F306" s="218" t="s">
        <v>472</v>
      </c>
      <c r="G306" s="41"/>
      <c r="H306" s="41"/>
      <c r="I306" s="214"/>
      <c r="J306" s="41"/>
      <c r="K306" s="41"/>
      <c r="L306" s="45"/>
      <c r="M306" s="215"/>
      <c r="N306" s="216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124</v>
      </c>
      <c r="AU306" s="18" t="s">
        <v>84</v>
      </c>
    </row>
    <row r="307" spans="1:51" s="13" customFormat="1" ht="12">
      <c r="A307" s="13"/>
      <c r="B307" s="219"/>
      <c r="C307" s="220"/>
      <c r="D307" s="212" t="s">
        <v>137</v>
      </c>
      <c r="E307" s="221" t="s">
        <v>20</v>
      </c>
      <c r="F307" s="222" t="s">
        <v>263</v>
      </c>
      <c r="G307" s="220"/>
      <c r="H307" s="223">
        <v>20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29" t="s">
        <v>137</v>
      </c>
      <c r="AU307" s="229" t="s">
        <v>84</v>
      </c>
      <c r="AV307" s="13" t="s">
        <v>84</v>
      </c>
      <c r="AW307" s="13" t="s">
        <v>37</v>
      </c>
      <c r="AX307" s="13" t="s">
        <v>22</v>
      </c>
      <c r="AY307" s="229" t="s">
        <v>113</v>
      </c>
    </row>
    <row r="308" spans="1:51" s="14" customFormat="1" ht="12">
      <c r="A308" s="14"/>
      <c r="B308" s="230"/>
      <c r="C308" s="231"/>
      <c r="D308" s="212" t="s">
        <v>137</v>
      </c>
      <c r="E308" s="232" t="s">
        <v>20</v>
      </c>
      <c r="F308" s="233" t="s">
        <v>473</v>
      </c>
      <c r="G308" s="231"/>
      <c r="H308" s="232" t="s">
        <v>20</v>
      </c>
      <c r="I308" s="234"/>
      <c r="J308" s="231"/>
      <c r="K308" s="231"/>
      <c r="L308" s="235"/>
      <c r="M308" s="236"/>
      <c r="N308" s="237"/>
      <c r="O308" s="237"/>
      <c r="P308" s="237"/>
      <c r="Q308" s="237"/>
      <c r="R308" s="237"/>
      <c r="S308" s="237"/>
      <c r="T308" s="23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39" t="s">
        <v>137</v>
      </c>
      <c r="AU308" s="239" t="s">
        <v>84</v>
      </c>
      <c r="AV308" s="14" t="s">
        <v>22</v>
      </c>
      <c r="AW308" s="14" t="s">
        <v>37</v>
      </c>
      <c r="AX308" s="14" t="s">
        <v>75</v>
      </c>
      <c r="AY308" s="239" t="s">
        <v>113</v>
      </c>
    </row>
    <row r="309" spans="1:65" s="2" customFormat="1" ht="16.5" customHeight="1">
      <c r="A309" s="39"/>
      <c r="B309" s="40"/>
      <c r="C309" s="199" t="s">
        <v>474</v>
      </c>
      <c r="D309" s="199" t="s">
        <v>115</v>
      </c>
      <c r="E309" s="200" t="s">
        <v>475</v>
      </c>
      <c r="F309" s="201" t="s">
        <v>476</v>
      </c>
      <c r="G309" s="202" t="s">
        <v>369</v>
      </c>
      <c r="H309" s="203">
        <v>1</v>
      </c>
      <c r="I309" s="204"/>
      <c r="J309" s="205">
        <f>ROUND(I309*H309,2)</f>
        <v>0</v>
      </c>
      <c r="K309" s="201" t="s">
        <v>119</v>
      </c>
      <c r="L309" s="45"/>
      <c r="M309" s="206" t="s">
        <v>20</v>
      </c>
      <c r="N309" s="207" t="s">
        <v>46</v>
      </c>
      <c r="O309" s="85"/>
      <c r="P309" s="208">
        <f>O309*H309</f>
        <v>0</v>
      </c>
      <c r="Q309" s="208">
        <v>0.0012</v>
      </c>
      <c r="R309" s="208">
        <f>Q309*H309</f>
        <v>0.0012</v>
      </c>
      <c r="S309" s="208">
        <v>0</v>
      </c>
      <c r="T309" s="20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0" t="s">
        <v>120</v>
      </c>
      <c r="AT309" s="210" t="s">
        <v>115</v>
      </c>
      <c r="AU309" s="210" t="s">
        <v>84</v>
      </c>
      <c r="AY309" s="18" t="s">
        <v>113</v>
      </c>
      <c r="BE309" s="211">
        <f>IF(N309="základní",J309,0)</f>
        <v>0</v>
      </c>
      <c r="BF309" s="211">
        <f>IF(N309="snížená",J309,0)</f>
        <v>0</v>
      </c>
      <c r="BG309" s="211">
        <f>IF(N309="zákl. přenesená",J309,0)</f>
        <v>0</v>
      </c>
      <c r="BH309" s="211">
        <f>IF(N309="sníž. přenesená",J309,0)</f>
        <v>0</v>
      </c>
      <c r="BI309" s="211">
        <f>IF(N309="nulová",J309,0)</f>
        <v>0</v>
      </c>
      <c r="BJ309" s="18" t="s">
        <v>22</v>
      </c>
      <c r="BK309" s="211">
        <f>ROUND(I309*H309,2)</f>
        <v>0</v>
      </c>
      <c r="BL309" s="18" t="s">
        <v>120</v>
      </c>
      <c r="BM309" s="210" t="s">
        <v>477</v>
      </c>
    </row>
    <row r="310" spans="1:47" s="2" customFormat="1" ht="12">
      <c r="A310" s="39"/>
      <c r="B310" s="40"/>
      <c r="C310" s="41"/>
      <c r="D310" s="212" t="s">
        <v>122</v>
      </c>
      <c r="E310" s="41"/>
      <c r="F310" s="213" t="s">
        <v>478</v>
      </c>
      <c r="G310" s="41"/>
      <c r="H310" s="41"/>
      <c r="I310" s="214"/>
      <c r="J310" s="41"/>
      <c r="K310" s="41"/>
      <c r="L310" s="45"/>
      <c r="M310" s="215"/>
      <c r="N310" s="216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122</v>
      </c>
      <c r="AU310" s="18" t="s">
        <v>84</v>
      </c>
    </row>
    <row r="311" spans="1:47" s="2" customFormat="1" ht="12">
      <c r="A311" s="39"/>
      <c r="B311" s="40"/>
      <c r="C311" s="41"/>
      <c r="D311" s="217" t="s">
        <v>124</v>
      </c>
      <c r="E311" s="41"/>
      <c r="F311" s="218" t="s">
        <v>479</v>
      </c>
      <c r="G311" s="41"/>
      <c r="H311" s="41"/>
      <c r="I311" s="214"/>
      <c r="J311" s="41"/>
      <c r="K311" s="41"/>
      <c r="L311" s="45"/>
      <c r="M311" s="215"/>
      <c r="N311" s="216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124</v>
      </c>
      <c r="AU311" s="18" t="s">
        <v>84</v>
      </c>
    </row>
    <row r="312" spans="1:51" s="13" customFormat="1" ht="12">
      <c r="A312" s="13"/>
      <c r="B312" s="219"/>
      <c r="C312" s="220"/>
      <c r="D312" s="212" t="s">
        <v>137</v>
      </c>
      <c r="E312" s="221" t="s">
        <v>20</v>
      </c>
      <c r="F312" s="222" t="s">
        <v>22</v>
      </c>
      <c r="G312" s="220"/>
      <c r="H312" s="223">
        <v>1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29" t="s">
        <v>137</v>
      </c>
      <c r="AU312" s="229" t="s">
        <v>84</v>
      </c>
      <c r="AV312" s="13" t="s">
        <v>84</v>
      </c>
      <c r="AW312" s="13" t="s">
        <v>37</v>
      </c>
      <c r="AX312" s="13" t="s">
        <v>22</v>
      </c>
      <c r="AY312" s="229" t="s">
        <v>113</v>
      </c>
    </row>
    <row r="313" spans="1:51" s="14" customFormat="1" ht="12">
      <c r="A313" s="14"/>
      <c r="B313" s="230"/>
      <c r="C313" s="231"/>
      <c r="D313" s="212" t="s">
        <v>137</v>
      </c>
      <c r="E313" s="232" t="s">
        <v>20</v>
      </c>
      <c r="F313" s="233" t="s">
        <v>480</v>
      </c>
      <c r="G313" s="231"/>
      <c r="H313" s="232" t="s">
        <v>20</v>
      </c>
      <c r="I313" s="234"/>
      <c r="J313" s="231"/>
      <c r="K313" s="231"/>
      <c r="L313" s="235"/>
      <c r="M313" s="236"/>
      <c r="N313" s="237"/>
      <c r="O313" s="237"/>
      <c r="P313" s="237"/>
      <c r="Q313" s="237"/>
      <c r="R313" s="237"/>
      <c r="S313" s="237"/>
      <c r="T313" s="23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39" t="s">
        <v>137</v>
      </c>
      <c r="AU313" s="239" t="s">
        <v>84</v>
      </c>
      <c r="AV313" s="14" t="s">
        <v>22</v>
      </c>
      <c r="AW313" s="14" t="s">
        <v>37</v>
      </c>
      <c r="AX313" s="14" t="s">
        <v>75</v>
      </c>
      <c r="AY313" s="239" t="s">
        <v>113</v>
      </c>
    </row>
    <row r="314" spans="1:65" s="2" customFormat="1" ht="16.5" customHeight="1">
      <c r="A314" s="39"/>
      <c r="B314" s="40"/>
      <c r="C314" s="252" t="s">
        <v>481</v>
      </c>
      <c r="D314" s="252" t="s">
        <v>296</v>
      </c>
      <c r="E314" s="253" t="s">
        <v>482</v>
      </c>
      <c r="F314" s="254" t="s">
        <v>483</v>
      </c>
      <c r="G314" s="255" t="s">
        <v>369</v>
      </c>
      <c r="H314" s="256">
        <v>1</v>
      </c>
      <c r="I314" s="257"/>
      <c r="J314" s="258">
        <f>ROUND(I314*H314,2)</f>
        <v>0</v>
      </c>
      <c r="K314" s="254" t="s">
        <v>20</v>
      </c>
      <c r="L314" s="259"/>
      <c r="M314" s="260" t="s">
        <v>20</v>
      </c>
      <c r="N314" s="261" t="s">
        <v>46</v>
      </c>
      <c r="O314" s="85"/>
      <c r="P314" s="208">
        <f>O314*H314</f>
        <v>0</v>
      </c>
      <c r="Q314" s="208">
        <v>0.016</v>
      </c>
      <c r="R314" s="208">
        <f>Q314*H314</f>
        <v>0.016</v>
      </c>
      <c r="S314" s="208">
        <v>0</v>
      </c>
      <c r="T314" s="20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0" t="s">
        <v>166</v>
      </c>
      <c r="AT314" s="210" t="s">
        <v>296</v>
      </c>
      <c r="AU314" s="210" t="s">
        <v>84</v>
      </c>
      <c r="AY314" s="18" t="s">
        <v>113</v>
      </c>
      <c r="BE314" s="211">
        <f>IF(N314="základní",J314,0)</f>
        <v>0</v>
      </c>
      <c r="BF314" s="211">
        <f>IF(N314="snížená",J314,0)</f>
        <v>0</v>
      </c>
      <c r="BG314" s="211">
        <f>IF(N314="zákl. přenesená",J314,0)</f>
        <v>0</v>
      </c>
      <c r="BH314" s="211">
        <f>IF(N314="sníž. přenesená",J314,0)</f>
        <v>0</v>
      </c>
      <c r="BI314" s="211">
        <f>IF(N314="nulová",J314,0)</f>
        <v>0</v>
      </c>
      <c r="BJ314" s="18" t="s">
        <v>22</v>
      </c>
      <c r="BK314" s="211">
        <f>ROUND(I314*H314,2)</f>
        <v>0</v>
      </c>
      <c r="BL314" s="18" t="s">
        <v>120</v>
      </c>
      <c r="BM314" s="210" t="s">
        <v>484</v>
      </c>
    </row>
    <row r="315" spans="1:47" s="2" customFormat="1" ht="12">
      <c r="A315" s="39"/>
      <c r="B315" s="40"/>
      <c r="C315" s="41"/>
      <c r="D315" s="212" t="s">
        <v>122</v>
      </c>
      <c r="E315" s="41"/>
      <c r="F315" s="213" t="s">
        <v>483</v>
      </c>
      <c r="G315" s="41"/>
      <c r="H315" s="41"/>
      <c r="I315" s="214"/>
      <c r="J315" s="41"/>
      <c r="K315" s="41"/>
      <c r="L315" s="45"/>
      <c r="M315" s="215"/>
      <c r="N315" s="216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122</v>
      </c>
      <c r="AU315" s="18" t="s">
        <v>84</v>
      </c>
    </row>
    <row r="316" spans="1:63" s="12" customFormat="1" ht="22.8" customHeight="1">
      <c r="A316" s="12"/>
      <c r="B316" s="183"/>
      <c r="C316" s="184"/>
      <c r="D316" s="185" t="s">
        <v>74</v>
      </c>
      <c r="E316" s="197" t="s">
        <v>183</v>
      </c>
      <c r="F316" s="197" t="s">
        <v>485</v>
      </c>
      <c r="G316" s="184"/>
      <c r="H316" s="184"/>
      <c r="I316" s="187"/>
      <c r="J316" s="198">
        <f>BK316</f>
        <v>0</v>
      </c>
      <c r="K316" s="184"/>
      <c r="L316" s="189"/>
      <c r="M316" s="190"/>
      <c r="N316" s="191"/>
      <c r="O316" s="191"/>
      <c r="P316" s="192">
        <f>SUM(P317:P331)</f>
        <v>0</v>
      </c>
      <c r="Q316" s="191"/>
      <c r="R316" s="192">
        <f>SUM(R317:R331)</f>
        <v>0.09836727899200001</v>
      </c>
      <c r="S316" s="191"/>
      <c r="T316" s="193">
        <f>SUM(T317:T331)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194" t="s">
        <v>22</v>
      </c>
      <c r="AT316" s="195" t="s">
        <v>74</v>
      </c>
      <c r="AU316" s="195" t="s">
        <v>22</v>
      </c>
      <c r="AY316" s="194" t="s">
        <v>113</v>
      </c>
      <c r="BK316" s="196">
        <f>SUM(BK317:BK331)</f>
        <v>0</v>
      </c>
    </row>
    <row r="317" spans="1:65" s="2" customFormat="1" ht="24.15" customHeight="1">
      <c r="A317" s="39"/>
      <c r="B317" s="40"/>
      <c r="C317" s="199" t="s">
        <v>486</v>
      </c>
      <c r="D317" s="199" t="s">
        <v>115</v>
      </c>
      <c r="E317" s="200" t="s">
        <v>487</v>
      </c>
      <c r="F317" s="201" t="s">
        <v>488</v>
      </c>
      <c r="G317" s="202" t="s">
        <v>162</v>
      </c>
      <c r="H317" s="203">
        <v>10</v>
      </c>
      <c r="I317" s="204"/>
      <c r="J317" s="205">
        <f>ROUND(I317*H317,2)</f>
        <v>0</v>
      </c>
      <c r="K317" s="201" t="s">
        <v>119</v>
      </c>
      <c r="L317" s="45"/>
      <c r="M317" s="206" t="s">
        <v>20</v>
      </c>
      <c r="N317" s="207" t="s">
        <v>46</v>
      </c>
      <c r="O317" s="85"/>
      <c r="P317" s="208">
        <f>O317*H317</f>
        <v>0</v>
      </c>
      <c r="Q317" s="208">
        <v>0</v>
      </c>
      <c r="R317" s="208">
        <f>Q317*H317</f>
        <v>0</v>
      </c>
      <c r="S317" s="208">
        <v>0</v>
      </c>
      <c r="T317" s="20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0" t="s">
        <v>120</v>
      </c>
      <c r="AT317" s="210" t="s">
        <v>115</v>
      </c>
      <c r="AU317" s="210" t="s">
        <v>84</v>
      </c>
      <c r="AY317" s="18" t="s">
        <v>113</v>
      </c>
      <c r="BE317" s="211">
        <f>IF(N317="základní",J317,0)</f>
        <v>0</v>
      </c>
      <c r="BF317" s="211">
        <f>IF(N317="snížená",J317,0)</f>
        <v>0</v>
      </c>
      <c r="BG317" s="211">
        <f>IF(N317="zákl. přenesená",J317,0)</f>
        <v>0</v>
      </c>
      <c r="BH317" s="211">
        <f>IF(N317="sníž. přenesená",J317,0)</f>
        <v>0</v>
      </c>
      <c r="BI317" s="211">
        <f>IF(N317="nulová",J317,0)</f>
        <v>0</v>
      </c>
      <c r="BJ317" s="18" t="s">
        <v>22</v>
      </c>
      <c r="BK317" s="211">
        <f>ROUND(I317*H317,2)</f>
        <v>0</v>
      </c>
      <c r="BL317" s="18" t="s">
        <v>120</v>
      </c>
      <c r="BM317" s="210" t="s">
        <v>489</v>
      </c>
    </row>
    <row r="318" spans="1:47" s="2" customFormat="1" ht="12">
      <c r="A318" s="39"/>
      <c r="B318" s="40"/>
      <c r="C318" s="41"/>
      <c r="D318" s="212" t="s">
        <v>122</v>
      </c>
      <c r="E318" s="41"/>
      <c r="F318" s="213" t="s">
        <v>490</v>
      </c>
      <c r="G318" s="41"/>
      <c r="H318" s="41"/>
      <c r="I318" s="214"/>
      <c r="J318" s="41"/>
      <c r="K318" s="41"/>
      <c r="L318" s="45"/>
      <c r="M318" s="215"/>
      <c r="N318" s="216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122</v>
      </c>
      <c r="AU318" s="18" t="s">
        <v>84</v>
      </c>
    </row>
    <row r="319" spans="1:47" s="2" customFormat="1" ht="12">
      <c r="A319" s="39"/>
      <c r="B319" s="40"/>
      <c r="C319" s="41"/>
      <c r="D319" s="217" t="s">
        <v>124</v>
      </c>
      <c r="E319" s="41"/>
      <c r="F319" s="218" t="s">
        <v>491</v>
      </c>
      <c r="G319" s="41"/>
      <c r="H319" s="41"/>
      <c r="I319" s="214"/>
      <c r="J319" s="41"/>
      <c r="K319" s="41"/>
      <c r="L319" s="45"/>
      <c r="M319" s="215"/>
      <c r="N319" s="216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124</v>
      </c>
      <c r="AU319" s="18" t="s">
        <v>84</v>
      </c>
    </row>
    <row r="320" spans="1:65" s="2" customFormat="1" ht="24.15" customHeight="1">
      <c r="A320" s="39"/>
      <c r="B320" s="40"/>
      <c r="C320" s="199" t="s">
        <v>492</v>
      </c>
      <c r="D320" s="199" t="s">
        <v>115</v>
      </c>
      <c r="E320" s="200" t="s">
        <v>493</v>
      </c>
      <c r="F320" s="201" t="s">
        <v>494</v>
      </c>
      <c r="G320" s="202" t="s">
        <v>162</v>
      </c>
      <c r="H320" s="203">
        <v>10</v>
      </c>
      <c r="I320" s="204"/>
      <c r="J320" s="205">
        <f>ROUND(I320*H320,2)</f>
        <v>0</v>
      </c>
      <c r="K320" s="201" t="s">
        <v>119</v>
      </c>
      <c r="L320" s="45"/>
      <c r="M320" s="206" t="s">
        <v>20</v>
      </c>
      <c r="N320" s="207" t="s">
        <v>46</v>
      </c>
      <c r="O320" s="85"/>
      <c r="P320" s="208">
        <f>O320*H320</f>
        <v>0</v>
      </c>
      <c r="Q320" s="208">
        <v>1.645E-06</v>
      </c>
      <c r="R320" s="208">
        <f>Q320*H320</f>
        <v>1.645E-05</v>
      </c>
      <c r="S320" s="208">
        <v>0</v>
      </c>
      <c r="T320" s="20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0" t="s">
        <v>120</v>
      </c>
      <c r="AT320" s="210" t="s">
        <v>115</v>
      </c>
      <c r="AU320" s="210" t="s">
        <v>84</v>
      </c>
      <c r="AY320" s="18" t="s">
        <v>113</v>
      </c>
      <c r="BE320" s="211">
        <f>IF(N320="základní",J320,0)</f>
        <v>0</v>
      </c>
      <c r="BF320" s="211">
        <f>IF(N320="snížená",J320,0)</f>
        <v>0</v>
      </c>
      <c r="BG320" s="211">
        <f>IF(N320="zákl. přenesená",J320,0)</f>
        <v>0</v>
      </c>
      <c r="BH320" s="211">
        <f>IF(N320="sníž. přenesená",J320,0)</f>
        <v>0</v>
      </c>
      <c r="BI320" s="211">
        <f>IF(N320="nulová",J320,0)</f>
        <v>0</v>
      </c>
      <c r="BJ320" s="18" t="s">
        <v>22</v>
      </c>
      <c r="BK320" s="211">
        <f>ROUND(I320*H320,2)</f>
        <v>0</v>
      </c>
      <c r="BL320" s="18" t="s">
        <v>120</v>
      </c>
      <c r="BM320" s="210" t="s">
        <v>495</v>
      </c>
    </row>
    <row r="321" spans="1:47" s="2" customFormat="1" ht="12">
      <c r="A321" s="39"/>
      <c r="B321" s="40"/>
      <c r="C321" s="41"/>
      <c r="D321" s="212" t="s">
        <v>122</v>
      </c>
      <c r="E321" s="41"/>
      <c r="F321" s="213" t="s">
        <v>496</v>
      </c>
      <c r="G321" s="41"/>
      <c r="H321" s="41"/>
      <c r="I321" s="214"/>
      <c r="J321" s="41"/>
      <c r="K321" s="41"/>
      <c r="L321" s="45"/>
      <c r="M321" s="215"/>
      <c r="N321" s="216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122</v>
      </c>
      <c r="AU321" s="18" t="s">
        <v>84</v>
      </c>
    </row>
    <row r="322" spans="1:47" s="2" customFormat="1" ht="12">
      <c r="A322" s="39"/>
      <c r="B322" s="40"/>
      <c r="C322" s="41"/>
      <c r="D322" s="217" t="s">
        <v>124</v>
      </c>
      <c r="E322" s="41"/>
      <c r="F322" s="218" t="s">
        <v>497</v>
      </c>
      <c r="G322" s="41"/>
      <c r="H322" s="41"/>
      <c r="I322" s="214"/>
      <c r="J322" s="41"/>
      <c r="K322" s="41"/>
      <c r="L322" s="45"/>
      <c r="M322" s="215"/>
      <c r="N322" s="216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124</v>
      </c>
      <c r="AU322" s="18" t="s">
        <v>84</v>
      </c>
    </row>
    <row r="323" spans="1:51" s="13" customFormat="1" ht="12">
      <c r="A323" s="13"/>
      <c r="B323" s="219"/>
      <c r="C323" s="220"/>
      <c r="D323" s="212" t="s">
        <v>137</v>
      </c>
      <c r="E323" s="221" t="s">
        <v>20</v>
      </c>
      <c r="F323" s="222" t="s">
        <v>27</v>
      </c>
      <c r="G323" s="220"/>
      <c r="H323" s="223">
        <v>10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29" t="s">
        <v>137</v>
      </c>
      <c r="AU323" s="229" t="s">
        <v>84</v>
      </c>
      <c r="AV323" s="13" t="s">
        <v>84</v>
      </c>
      <c r="AW323" s="13" t="s">
        <v>37</v>
      </c>
      <c r="AX323" s="13" t="s">
        <v>22</v>
      </c>
      <c r="AY323" s="229" t="s">
        <v>113</v>
      </c>
    </row>
    <row r="324" spans="1:51" s="14" customFormat="1" ht="12">
      <c r="A324" s="14"/>
      <c r="B324" s="230"/>
      <c r="C324" s="231"/>
      <c r="D324" s="212" t="s">
        <v>137</v>
      </c>
      <c r="E324" s="232" t="s">
        <v>20</v>
      </c>
      <c r="F324" s="233" t="s">
        <v>498</v>
      </c>
      <c r="G324" s="231"/>
      <c r="H324" s="232" t="s">
        <v>20</v>
      </c>
      <c r="I324" s="234"/>
      <c r="J324" s="231"/>
      <c r="K324" s="231"/>
      <c r="L324" s="235"/>
      <c r="M324" s="236"/>
      <c r="N324" s="237"/>
      <c r="O324" s="237"/>
      <c r="P324" s="237"/>
      <c r="Q324" s="237"/>
      <c r="R324" s="237"/>
      <c r="S324" s="237"/>
      <c r="T324" s="23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39" t="s">
        <v>137</v>
      </c>
      <c r="AU324" s="239" t="s">
        <v>84</v>
      </c>
      <c r="AV324" s="14" t="s">
        <v>22</v>
      </c>
      <c r="AW324" s="14" t="s">
        <v>37</v>
      </c>
      <c r="AX324" s="14" t="s">
        <v>75</v>
      </c>
      <c r="AY324" s="239" t="s">
        <v>113</v>
      </c>
    </row>
    <row r="325" spans="1:65" s="2" customFormat="1" ht="21.75" customHeight="1">
      <c r="A325" s="39"/>
      <c r="B325" s="40"/>
      <c r="C325" s="199" t="s">
        <v>499</v>
      </c>
      <c r="D325" s="199" t="s">
        <v>115</v>
      </c>
      <c r="E325" s="200" t="s">
        <v>500</v>
      </c>
      <c r="F325" s="201" t="s">
        <v>501</v>
      </c>
      <c r="G325" s="202" t="s">
        <v>369</v>
      </c>
      <c r="H325" s="203">
        <v>1</v>
      </c>
      <c r="I325" s="204"/>
      <c r="J325" s="205">
        <f>ROUND(I325*H325,2)</f>
        <v>0</v>
      </c>
      <c r="K325" s="201" t="s">
        <v>20</v>
      </c>
      <c r="L325" s="45"/>
      <c r="M325" s="206" t="s">
        <v>20</v>
      </c>
      <c r="N325" s="207" t="s">
        <v>46</v>
      </c>
      <c r="O325" s="85"/>
      <c r="P325" s="208">
        <f>O325*H325</f>
        <v>0</v>
      </c>
      <c r="Q325" s="208">
        <v>0</v>
      </c>
      <c r="R325" s="208">
        <f>Q325*H325</f>
        <v>0</v>
      </c>
      <c r="S325" s="208">
        <v>0</v>
      </c>
      <c r="T325" s="20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0" t="s">
        <v>120</v>
      </c>
      <c r="AT325" s="210" t="s">
        <v>115</v>
      </c>
      <c r="AU325" s="210" t="s">
        <v>84</v>
      </c>
      <c r="AY325" s="18" t="s">
        <v>113</v>
      </c>
      <c r="BE325" s="211">
        <f>IF(N325="základní",J325,0)</f>
        <v>0</v>
      </c>
      <c r="BF325" s="211">
        <f>IF(N325="snížená",J325,0)</f>
        <v>0</v>
      </c>
      <c r="BG325" s="211">
        <f>IF(N325="zákl. přenesená",J325,0)</f>
        <v>0</v>
      </c>
      <c r="BH325" s="211">
        <f>IF(N325="sníž. přenesená",J325,0)</f>
        <v>0</v>
      </c>
      <c r="BI325" s="211">
        <f>IF(N325="nulová",J325,0)</f>
        <v>0</v>
      </c>
      <c r="BJ325" s="18" t="s">
        <v>22</v>
      </c>
      <c r="BK325" s="211">
        <f>ROUND(I325*H325,2)</f>
        <v>0</v>
      </c>
      <c r="BL325" s="18" t="s">
        <v>120</v>
      </c>
      <c r="BM325" s="210" t="s">
        <v>502</v>
      </c>
    </row>
    <row r="326" spans="1:47" s="2" customFormat="1" ht="12">
      <c r="A326" s="39"/>
      <c r="B326" s="40"/>
      <c r="C326" s="41"/>
      <c r="D326" s="212" t="s">
        <v>122</v>
      </c>
      <c r="E326" s="41"/>
      <c r="F326" s="213" t="s">
        <v>503</v>
      </c>
      <c r="G326" s="41"/>
      <c r="H326" s="41"/>
      <c r="I326" s="214"/>
      <c r="J326" s="41"/>
      <c r="K326" s="41"/>
      <c r="L326" s="45"/>
      <c r="M326" s="215"/>
      <c r="N326" s="216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122</v>
      </c>
      <c r="AU326" s="18" t="s">
        <v>84</v>
      </c>
    </row>
    <row r="327" spans="1:65" s="2" customFormat="1" ht="16.5" customHeight="1">
      <c r="A327" s="39"/>
      <c r="B327" s="40"/>
      <c r="C327" s="199" t="s">
        <v>504</v>
      </c>
      <c r="D327" s="199" t="s">
        <v>115</v>
      </c>
      <c r="E327" s="200" t="s">
        <v>505</v>
      </c>
      <c r="F327" s="201" t="s">
        <v>506</v>
      </c>
      <c r="G327" s="202" t="s">
        <v>118</v>
      </c>
      <c r="H327" s="203">
        <v>2.496</v>
      </c>
      <c r="I327" s="204"/>
      <c r="J327" s="205">
        <f>ROUND(I327*H327,2)</f>
        <v>0</v>
      </c>
      <c r="K327" s="201" t="s">
        <v>119</v>
      </c>
      <c r="L327" s="45"/>
      <c r="M327" s="206" t="s">
        <v>20</v>
      </c>
      <c r="N327" s="207" t="s">
        <v>46</v>
      </c>
      <c r="O327" s="85"/>
      <c r="P327" s="208">
        <f>O327*H327</f>
        <v>0</v>
      </c>
      <c r="Q327" s="208">
        <v>0.039403377</v>
      </c>
      <c r="R327" s="208">
        <f>Q327*H327</f>
        <v>0.09835082899200001</v>
      </c>
      <c r="S327" s="208">
        <v>0</v>
      </c>
      <c r="T327" s="20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0" t="s">
        <v>120</v>
      </c>
      <c r="AT327" s="210" t="s">
        <v>115</v>
      </c>
      <c r="AU327" s="210" t="s">
        <v>84</v>
      </c>
      <c r="AY327" s="18" t="s">
        <v>113</v>
      </c>
      <c r="BE327" s="211">
        <f>IF(N327="základní",J327,0)</f>
        <v>0</v>
      </c>
      <c r="BF327" s="211">
        <f>IF(N327="snížená",J327,0)</f>
        <v>0</v>
      </c>
      <c r="BG327" s="211">
        <f>IF(N327="zákl. přenesená",J327,0)</f>
        <v>0</v>
      </c>
      <c r="BH327" s="211">
        <f>IF(N327="sníž. přenesená",J327,0)</f>
        <v>0</v>
      </c>
      <c r="BI327" s="211">
        <f>IF(N327="nulová",J327,0)</f>
        <v>0</v>
      </c>
      <c r="BJ327" s="18" t="s">
        <v>22</v>
      </c>
      <c r="BK327" s="211">
        <f>ROUND(I327*H327,2)</f>
        <v>0</v>
      </c>
      <c r="BL327" s="18" t="s">
        <v>120</v>
      </c>
      <c r="BM327" s="210" t="s">
        <v>507</v>
      </c>
    </row>
    <row r="328" spans="1:47" s="2" customFormat="1" ht="12">
      <c r="A328" s="39"/>
      <c r="B328" s="40"/>
      <c r="C328" s="41"/>
      <c r="D328" s="212" t="s">
        <v>122</v>
      </c>
      <c r="E328" s="41"/>
      <c r="F328" s="213" t="s">
        <v>508</v>
      </c>
      <c r="G328" s="41"/>
      <c r="H328" s="41"/>
      <c r="I328" s="214"/>
      <c r="J328" s="41"/>
      <c r="K328" s="41"/>
      <c r="L328" s="45"/>
      <c r="M328" s="215"/>
      <c r="N328" s="216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122</v>
      </c>
      <c r="AU328" s="18" t="s">
        <v>84</v>
      </c>
    </row>
    <row r="329" spans="1:47" s="2" customFormat="1" ht="12">
      <c r="A329" s="39"/>
      <c r="B329" s="40"/>
      <c r="C329" s="41"/>
      <c r="D329" s="217" t="s">
        <v>124</v>
      </c>
      <c r="E329" s="41"/>
      <c r="F329" s="218" t="s">
        <v>509</v>
      </c>
      <c r="G329" s="41"/>
      <c r="H329" s="41"/>
      <c r="I329" s="214"/>
      <c r="J329" s="41"/>
      <c r="K329" s="41"/>
      <c r="L329" s="45"/>
      <c r="M329" s="215"/>
      <c r="N329" s="216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124</v>
      </c>
      <c r="AU329" s="18" t="s">
        <v>84</v>
      </c>
    </row>
    <row r="330" spans="1:51" s="13" customFormat="1" ht="12">
      <c r="A330" s="13"/>
      <c r="B330" s="219"/>
      <c r="C330" s="220"/>
      <c r="D330" s="212" t="s">
        <v>137</v>
      </c>
      <c r="E330" s="221" t="s">
        <v>20</v>
      </c>
      <c r="F330" s="222" t="s">
        <v>510</v>
      </c>
      <c r="G330" s="220"/>
      <c r="H330" s="223">
        <v>2.496</v>
      </c>
      <c r="I330" s="224"/>
      <c r="J330" s="220"/>
      <c r="K330" s="220"/>
      <c r="L330" s="225"/>
      <c r="M330" s="226"/>
      <c r="N330" s="227"/>
      <c r="O330" s="227"/>
      <c r="P330" s="227"/>
      <c r="Q330" s="227"/>
      <c r="R330" s="227"/>
      <c r="S330" s="227"/>
      <c r="T330" s="22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29" t="s">
        <v>137</v>
      </c>
      <c r="AU330" s="229" t="s">
        <v>84</v>
      </c>
      <c r="AV330" s="13" t="s">
        <v>84</v>
      </c>
      <c r="AW330" s="13" t="s">
        <v>37</v>
      </c>
      <c r="AX330" s="13" t="s">
        <v>22</v>
      </c>
      <c r="AY330" s="229" t="s">
        <v>113</v>
      </c>
    </row>
    <row r="331" spans="1:51" s="14" customFormat="1" ht="12">
      <c r="A331" s="14"/>
      <c r="B331" s="230"/>
      <c r="C331" s="231"/>
      <c r="D331" s="212" t="s">
        <v>137</v>
      </c>
      <c r="E331" s="232" t="s">
        <v>20</v>
      </c>
      <c r="F331" s="233" t="s">
        <v>511</v>
      </c>
      <c r="G331" s="231"/>
      <c r="H331" s="232" t="s">
        <v>20</v>
      </c>
      <c r="I331" s="234"/>
      <c r="J331" s="231"/>
      <c r="K331" s="231"/>
      <c r="L331" s="235"/>
      <c r="M331" s="236"/>
      <c r="N331" s="237"/>
      <c r="O331" s="237"/>
      <c r="P331" s="237"/>
      <c r="Q331" s="237"/>
      <c r="R331" s="237"/>
      <c r="S331" s="237"/>
      <c r="T331" s="238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39" t="s">
        <v>137</v>
      </c>
      <c r="AU331" s="239" t="s">
        <v>84</v>
      </c>
      <c r="AV331" s="14" t="s">
        <v>22</v>
      </c>
      <c r="AW331" s="14" t="s">
        <v>37</v>
      </c>
      <c r="AX331" s="14" t="s">
        <v>75</v>
      </c>
      <c r="AY331" s="239" t="s">
        <v>113</v>
      </c>
    </row>
    <row r="332" spans="1:63" s="12" customFormat="1" ht="22.8" customHeight="1">
      <c r="A332" s="12"/>
      <c r="B332" s="183"/>
      <c r="C332" s="184"/>
      <c r="D332" s="185" t="s">
        <v>74</v>
      </c>
      <c r="E332" s="197" t="s">
        <v>512</v>
      </c>
      <c r="F332" s="197" t="s">
        <v>513</v>
      </c>
      <c r="G332" s="184"/>
      <c r="H332" s="184"/>
      <c r="I332" s="187"/>
      <c r="J332" s="198">
        <f>BK332</f>
        <v>0</v>
      </c>
      <c r="K332" s="184"/>
      <c r="L332" s="189"/>
      <c r="M332" s="190"/>
      <c r="N332" s="191"/>
      <c r="O332" s="191"/>
      <c r="P332" s="192">
        <f>SUM(P333:P335)</f>
        <v>0</v>
      </c>
      <c r="Q332" s="191"/>
      <c r="R332" s="192">
        <f>SUM(R333:R335)</f>
        <v>0</v>
      </c>
      <c r="S332" s="191"/>
      <c r="T332" s="193">
        <f>SUM(T333:T335)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194" t="s">
        <v>22</v>
      </c>
      <c r="AT332" s="195" t="s">
        <v>74</v>
      </c>
      <c r="AU332" s="195" t="s">
        <v>22</v>
      </c>
      <c r="AY332" s="194" t="s">
        <v>113</v>
      </c>
      <c r="BK332" s="196">
        <f>SUM(BK333:BK335)</f>
        <v>0</v>
      </c>
    </row>
    <row r="333" spans="1:65" s="2" customFormat="1" ht="16.5" customHeight="1">
      <c r="A333" s="39"/>
      <c r="B333" s="40"/>
      <c r="C333" s="199" t="s">
        <v>514</v>
      </c>
      <c r="D333" s="199" t="s">
        <v>115</v>
      </c>
      <c r="E333" s="200" t="s">
        <v>515</v>
      </c>
      <c r="F333" s="201" t="s">
        <v>516</v>
      </c>
      <c r="G333" s="202" t="s">
        <v>274</v>
      </c>
      <c r="H333" s="203">
        <v>105.024</v>
      </c>
      <c r="I333" s="204"/>
      <c r="J333" s="205">
        <f>ROUND(I333*H333,2)</f>
        <v>0</v>
      </c>
      <c r="K333" s="201" t="s">
        <v>119</v>
      </c>
      <c r="L333" s="45"/>
      <c r="M333" s="206" t="s">
        <v>20</v>
      </c>
      <c r="N333" s="207" t="s">
        <v>46</v>
      </c>
      <c r="O333" s="85"/>
      <c r="P333" s="208">
        <f>O333*H333</f>
        <v>0</v>
      </c>
      <c r="Q333" s="208">
        <v>0</v>
      </c>
      <c r="R333" s="208">
        <f>Q333*H333</f>
        <v>0</v>
      </c>
      <c r="S333" s="208">
        <v>0</v>
      </c>
      <c r="T333" s="20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0" t="s">
        <v>120</v>
      </c>
      <c r="AT333" s="210" t="s">
        <v>115</v>
      </c>
      <c r="AU333" s="210" t="s">
        <v>84</v>
      </c>
      <c r="AY333" s="18" t="s">
        <v>113</v>
      </c>
      <c r="BE333" s="211">
        <f>IF(N333="základní",J333,0)</f>
        <v>0</v>
      </c>
      <c r="BF333" s="211">
        <f>IF(N333="snížená",J333,0)</f>
        <v>0</v>
      </c>
      <c r="BG333" s="211">
        <f>IF(N333="zákl. přenesená",J333,0)</f>
        <v>0</v>
      </c>
      <c r="BH333" s="211">
        <f>IF(N333="sníž. přenesená",J333,0)</f>
        <v>0</v>
      </c>
      <c r="BI333" s="211">
        <f>IF(N333="nulová",J333,0)</f>
        <v>0</v>
      </c>
      <c r="BJ333" s="18" t="s">
        <v>22</v>
      </c>
      <c r="BK333" s="211">
        <f>ROUND(I333*H333,2)</f>
        <v>0</v>
      </c>
      <c r="BL333" s="18" t="s">
        <v>120</v>
      </c>
      <c r="BM333" s="210" t="s">
        <v>517</v>
      </c>
    </row>
    <row r="334" spans="1:47" s="2" customFormat="1" ht="12">
      <c r="A334" s="39"/>
      <c r="B334" s="40"/>
      <c r="C334" s="41"/>
      <c r="D334" s="212" t="s">
        <v>122</v>
      </c>
      <c r="E334" s="41"/>
      <c r="F334" s="213" t="s">
        <v>518</v>
      </c>
      <c r="G334" s="41"/>
      <c r="H334" s="41"/>
      <c r="I334" s="214"/>
      <c r="J334" s="41"/>
      <c r="K334" s="41"/>
      <c r="L334" s="45"/>
      <c r="M334" s="215"/>
      <c r="N334" s="216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122</v>
      </c>
      <c r="AU334" s="18" t="s">
        <v>84</v>
      </c>
    </row>
    <row r="335" spans="1:47" s="2" customFormat="1" ht="12">
      <c r="A335" s="39"/>
      <c r="B335" s="40"/>
      <c r="C335" s="41"/>
      <c r="D335" s="217" t="s">
        <v>124</v>
      </c>
      <c r="E335" s="41"/>
      <c r="F335" s="218" t="s">
        <v>519</v>
      </c>
      <c r="G335" s="41"/>
      <c r="H335" s="41"/>
      <c r="I335" s="214"/>
      <c r="J335" s="41"/>
      <c r="K335" s="41"/>
      <c r="L335" s="45"/>
      <c r="M335" s="262"/>
      <c r="N335" s="263"/>
      <c r="O335" s="264"/>
      <c r="P335" s="264"/>
      <c r="Q335" s="264"/>
      <c r="R335" s="264"/>
      <c r="S335" s="264"/>
      <c r="T335" s="265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124</v>
      </c>
      <c r="AU335" s="18" t="s">
        <v>84</v>
      </c>
    </row>
    <row r="336" spans="1:31" s="2" customFormat="1" ht="6.95" customHeight="1">
      <c r="A336" s="39"/>
      <c r="B336" s="60"/>
      <c r="C336" s="61"/>
      <c r="D336" s="61"/>
      <c r="E336" s="61"/>
      <c r="F336" s="61"/>
      <c r="G336" s="61"/>
      <c r="H336" s="61"/>
      <c r="I336" s="61"/>
      <c r="J336" s="61"/>
      <c r="K336" s="61"/>
      <c r="L336" s="45"/>
      <c r="M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</row>
  </sheetData>
  <sheetProtection password="CC35" sheet="1" objects="1" scenarios="1" formatColumns="0" formatRows="0" autoFilter="0"/>
  <autoFilter ref="C80:K335"/>
  <mergeCells count="6">
    <mergeCell ref="E7:H7"/>
    <mergeCell ref="E16:H16"/>
    <mergeCell ref="E25:H25"/>
    <mergeCell ref="E46:H46"/>
    <mergeCell ref="E73:H73"/>
    <mergeCell ref="L2:V2"/>
  </mergeCells>
  <hyperlinks>
    <hyperlink ref="F86" r:id="rId1" display="https://podminky.urs.cz/item/CS_URS_2021_02/111251101"/>
    <hyperlink ref="F89" r:id="rId2" display="https://podminky.urs.cz/item/CS_URS_2021_02/111209111"/>
    <hyperlink ref="F92" r:id="rId3" display="https://podminky.urs.cz/item/CS_URS_2021_02/113107313"/>
    <hyperlink ref="F97" r:id="rId4" display="https://podminky.urs.cz/item/CS_URS_2021_02/113107342"/>
    <hyperlink ref="F100" r:id="rId5" display="https://podminky.urs.cz/item/CS_URS_2021_02/115101201"/>
    <hyperlink ref="F103" r:id="rId6" display="https://podminky.urs.cz/item/CS_URS_2021_02/115101301"/>
    <hyperlink ref="F106" r:id="rId7" display="https://podminky.urs.cz/item/CS_URS_2021_02/119001421"/>
    <hyperlink ref="F109" r:id="rId8" display="https://podminky.urs.cz/item/CS_URS_2021_02/122251104"/>
    <hyperlink ref="F122" r:id="rId9" display="https://podminky.urs.cz/item/CS_URS_2021_02/127253105"/>
    <hyperlink ref="F135" r:id="rId10" display="https://podminky.urs.cz/item/CS_URS_2021_02/130001101"/>
    <hyperlink ref="F138" r:id="rId11" display="https://podminky.urs.cz/item/CS_URS_2021_02/131251100"/>
    <hyperlink ref="F143" r:id="rId12" display="https://podminky.urs.cz/item/CS_URS_2021_02/132251253"/>
    <hyperlink ref="F149" r:id="rId13" display="https://podminky.urs.cz/item/CS_URS_2021_02/151101101"/>
    <hyperlink ref="F154" r:id="rId14" display="https://podminky.urs.cz/item/CS_URS_2021_02/151101102"/>
    <hyperlink ref="F159" r:id="rId15" display="https://podminky.urs.cz/item/CS_URS_2021_02/151101111"/>
    <hyperlink ref="F162" r:id="rId16" display="https://podminky.urs.cz/item/CS_URS_2021_02/151101112"/>
    <hyperlink ref="F165" r:id="rId17" display="https://podminky.urs.cz/item/CS_URS_2021_02/162251101"/>
    <hyperlink ref="F170" r:id="rId18" display="https://podminky.urs.cz/item/CS_URS_2021_02/162251102"/>
    <hyperlink ref="F175" r:id="rId19" display="https://podminky.urs.cz/item/CS_URS_2021_02/162751117"/>
    <hyperlink ref="F181" r:id="rId20" display="https://podminky.urs.cz/item/CS_URS_2021_02/162751119"/>
    <hyperlink ref="F189" r:id="rId21" display="https://podminky.urs.cz/item/CS_URS_2021_02/171201231"/>
    <hyperlink ref="F193" r:id="rId22" display="https://podminky.urs.cz/item/CS_URS_2021_02/174101101"/>
    <hyperlink ref="F198" r:id="rId23" display="https://podminky.urs.cz/item/CS_URS_2021_02/175111101"/>
    <hyperlink ref="F208" r:id="rId24" display="https://podminky.urs.cz/item/CS_URS_2021_02/181351103"/>
    <hyperlink ref="F213" r:id="rId25" display="https://podminky.urs.cz/item/CS_URS_2021_02/181411121"/>
    <hyperlink ref="F219" r:id="rId26" display="https://podminky.urs.cz/item/CS_URS_2021_02/181411122"/>
    <hyperlink ref="F225" r:id="rId27" display="https://podminky.urs.cz/item/CS_URS_2021_02/181951111"/>
    <hyperlink ref="F228" r:id="rId28" display="https://podminky.urs.cz/item/CS_URS_2021_02/182201101"/>
    <hyperlink ref="F232" r:id="rId29" display="https://podminky.urs.cz/item/CS_URS_2021_02/321321116"/>
    <hyperlink ref="F237" r:id="rId30" display="https://podminky.urs.cz/item/CS_URS_2021_02/321351010"/>
    <hyperlink ref="F242" r:id="rId31" display="https://podminky.urs.cz/item/CS_URS_2021_02/321352010"/>
    <hyperlink ref="F245" r:id="rId32" display="https://podminky.urs.cz/item/CS_URS_2021_02/388129220"/>
    <hyperlink ref="F252" r:id="rId33" display="https://podminky.urs.cz/item/CS_URS_2021_02/358315114"/>
    <hyperlink ref="F257" r:id="rId34" display="https://podminky.urs.cz/item/CS_URS_2021_02/899623151"/>
    <hyperlink ref="F263" r:id="rId35" display="https://podminky.urs.cz/item/CS_URS_2021_02/451573111"/>
    <hyperlink ref="F269" r:id="rId36" display="https://podminky.urs.cz/item/CS_URS_2021_02/463212111"/>
    <hyperlink ref="F274" r:id="rId37" display="https://podminky.urs.cz/item/CS_URS_2021_02/451571111"/>
    <hyperlink ref="F280" r:id="rId38" display="https://podminky.urs.cz/item/CS_URS_2021_02/564861111"/>
    <hyperlink ref="F283" r:id="rId39" display="https://podminky.urs.cz/item/CS_URS_2021_02/565155111"/>
    <hyperlink ref="F286" r:id="rId40" display="https://podminky.urs.cz/item/CS_URS_2021_02/567122112"/>
    <hyperlink ref="F289" r:id="rId41" display="https://podminky.urs.cz/item/CS_URS_2021_02/573211111"/>
    <hyperlink ref="F292" r:id="rId42" display="https://podminky.urs.cz/item/CS_URS_2021_02/577134211"/>
    <hyperlink ref="F296" r:id="rId43" display="https://podminky.urs.cz/item/CS_URS_2021_02/812392121"/>
    <hyperlink ref="F303" r:id="rId44" display="https://podminky.urs.cz/item/CS_URS_2021_02/871365221"/>
    <hyperlink ref="F306" r:id="rId45" display="https://podminky.urs.cz/item/CS_URS_2021_02/871373121"/>
    <hyperlink ref="F311" r:id="rId46" display="https://podminky.urs.cz/item/CS_URS_2021_02/891365111"/>
    <hyperlink ref="F319" r:id="rId47" display="https://podminky.urs.cz/item/CS_URS_2021_02/919731121R"/>
    <hyperlink ref="F322" r:id="rId48" display="https://podminky.urs.cz/item/CS_URS_2021_02/919735112"/>
    <hyperlink ref="F329" r:id="rId49" display="https://podminky.urs.cz/item/CS_URS_2021_02/934956123"/>
    <hyperlink ref="F335" r:id="rId50" display="https://podminky.urs.cz/item/CS_URS_2021_02/998332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5"/>
      <c r="C3" s="126"/>
      <c r="D3" s="126"/>
      <c r="E3" s="126"/>
      <c r="F3" s="126"/>
      <c r="G3" s="126"/>
      <c r="H3" s="21"/>
    </row>
    <row r="4" spans="2:8" s="1" customFormat="1" ht="24.95" customHeight="1">
      <c r="B4" s="21"/>
      <c r="C4" s="127" t="s">
        <v>520</v>
      </c>
      <c r="H4" s="21"/>
    </row>
    <row r="5" spans="2:8" s="1" customFormat="1" ht="12" customHeight="1">
      <c r="B5" s="21"/>
      <c r="C5" s="266" t="s">
        <v>13</v>
      </c>
      <c r="D5" s="136" t="s">
        <v>14</v>
      </c>
      <c r="E5" s="1"/>
      <c r="F5" s="1"/>
      <c r="H5" s="21"/>
    </row>
    <row r="6" spans="2:8" s="1" customFormat="1" ht="36.95" customHeight="1">
      <c r="B6" s="21"/>
      <c r="C6" s="267" t="s">
        <v>16</v>
      </c>
      <c r="D6" s="268" t="s">
        <v>17</v>
      </c>
      <c r="E6" s="1"/>
      <c r="F6" s="1"/>
      <c r="H6" s="21"/>
    </row>
    <row r="7" spans="2:8" s="1" customFormat="1" ht="16.5" customHeight="1">
      <c r="B7" s="21"/>
      <c r="C7" s="129" t="s">
        <v>25</v>
      </c>
      <c r="D7" s="133" t="str">
        <f>'Rekapitulace stavby'!AN8</f>
        <v>22. 11. 2016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72"/>
      <c r="B9" s="269"/>
      <c r="C9" s="270" t="s">
        <v>56</v>
      </c>
      <c r="D9" s="271" t="s">
        <v>57</v>
      </c>
      <c r="E9" s="271" t="s">
        <v>100</v>
      </c>
      <c r="F9" s="272" t="s">
        <v>521</v>
      </c>
      <c r="G9" s="172"/>
      <c r="H9" s="269"/>
    </row>
    <row r="10" spans="1:8" s="2" customFormat="1" ht="26.4" customHeight="1">
      <c r="A10" s="39"/>
      <c r="B10" s="45"/>
      <c r="C10" s="273" t="s">
        <v>14</v>
      </c>
      <c r="D10" s="273" t="s">
        <v>17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74" t="s">
        <v>81</v>
      </c>
      <c r="D11" s="275" t="s">
        <v>82</v>
      </c>
      <c r="E11" s="276" t="s">
        <v>20</v>
      </c>
      <c r="F11" s="277">
        <v>295.71</v>
      </c>
      <c r="G11" s="39"/>
      <c r="H11" s="45"/>
    </row>
    <row r="12" spans="1:8" s="2" customFormat="1" ht="16.8" customHeight="1">
      <c r="A12" s="39"/>
      <c r="B12" s="45"/>
      <c r="C12" s="278" t="s">
        <v>20</v>
      </c>
      <c r="D12" s="278" t="s">
        <v>261</v>
      </c>
      <c r="E12" s="18" t="s">
        <v>20</v>
      </c>
      <c r="F12" s="279">
        <v>338.25</v>
      </c>
      <c r="G12" s="39"/>
      <c r="H12" s="45"/>
    </row>
    <row r="13" spans="1:8" s="2" customFormat="1" ht="16.8" customHeight="1">
      <c r="A13" s="39"/>
      <c r="B13" s="45"/>
      <c r="C13" s="278" t="s">
        <v>20</v>
      </c>
      <c r="D13" s="278" t="s">
        <v>262</v>
      </c>
      <c r="E13" s="18" t="s">
        <v>20</v>
      </c>
      <c r="F13" s="279">
        <v>-42.54</v>
      </c>
      <c r="G13" s="39"/>
      <c r="H13" s="45"/>
    </row>
    <row r="14" spans="1:8" s="2" customFormat="1" ht="16.8" customHeight="1">
      <c r="A14" s="39"/>
      <c r="B14" s="45"/>
      <c r="C14" s="278" t="s">
        <v>81</v>
      </c>
      <c r="D14" s="278" t="s">
        <v>179</v>
      </c>
      <c r="E14" s="18" t="s">
        <v>20</v>
      </c>
      <c r="F14" s="279">
        <v>295.71</v>
      </c>
      <c r="G14" s="39"/>
      <c r="H14" s="45"/>
    </row>
    <row r="15" spans="1:8" s="2" customFormat="1" ht="16.8" customHeight="1">
      <c r="A15" s="39"/>
      <c r="B15" s="45"/>
      <c r="C15" s="280" t="s">
        <v>522</v>
      </c>
      <c r="D15" s="39"/>
      <c r="E15" s="39"/>
      <c r="F15" s="39"/>
      <c r="G15" s="39"/>
      <c r="H15" s="45"/>
    </row>
    <row r="16" spans="1:8" s="2" customFormat="1" ht="12">
      <c r="A16" s="39"/>
      <c r="B16" s="45"/>
      <c r="C16" s="278" t="s">
        <v>264</v>
      </c>
      <c r="D16" s="278" t="s">
        <v>265</v>
      </c>
      <c r="E16" s="18" t="s">
        <v>169</v>
      </c>
      <c r="F16" s="279">
        <v>1182.84</v>
      </c>
      <c r="G16" s="39"/>
      <c r="H16" s="45"/>
    </row>
    <row r="17" spans="1:8" s="2" customFormat="1" ht="7.4" customHeight="1">
      <c r="A17" s="39"/>
      <c r="B17" s="152"/>
      <c r="C17" s="153"/>
      <c r="D17" s="153"/>
      <c r="E17" s="153"/>
      <c r="F17" s="153"/>
      <c r="G17" s="153"/>
      <c r="H17" s="45"/>
    </row>
    <row r="18" spans="1:8" s="2" customFormat="1" ht="12">
      <c r="A18" s="39"/>
      <c r="B18" s="39"/>
      <c r="C18" s="39"/>
      <c r="D18" s="39"/>
      <c r="E18" s="39"/>
      <c r="F18" s="39"/>
      <c r="G18" s="39"/>
      <c r="H18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1" customWidth="1"/>
    <col min="2" max="2" width="1.7109375" style="281" customWidth="1"/>
    <col min="3" max="4" width="5.00390625" style="281" customWidth="1"/>
    <col min="5" max="5" width="11.7109375" style="281" customWidth="1"/>
    <col min="6" max="6" width="9.140625" style="281" customWidth="1"/>
    <col min="7" max="7" width="5.00390625" style="281" customWidth="1"/>
    <col min="8" max="8" width="77.8515625" style="281" customWidth="1"/>
    <col min="9" max="10" width="20.00390625" style="281" customWidth="1"/>
    <col min="11" max="11" width="1.7109375" style="281" customWidth="1"/>
  </cols>
  <sheetData>
    <row r="1" s="1" customFormat="1" ht="37.5" customHeight="1"/>
    <row r="2" spans="2:11" s="1" customFormat="1" ht="7.5" customHeight="1">
      <c r="B2" s="282"/>
      <c r="C2" s="283"/>
      <c r="D2" s="283"/>
      <c r="E2" s="283"/>
      <c r="F2" s="283"/>
      <c r="G2" s="283"/>
      <c r="H2" s="283"/>
      <c r="I2" s="283"/>
      <c r="J2" s="283"/>
      <c r="K2" s="284"/>
    </row>
    <row r="3" spans="2:11" s="16" customFormat="1" ht="45" customHeight="1">
      <c r="B3" s="285"/>
      <c r="C3" s="286" t="s">
        <v>523</v>
      </c>
      <c r="D3" s="286"/>
      <c r="E3" s="286"/>
      <c r="F3" s="286"/>
      <c r="G3" s="286"/>
      <c r="H3" s="286"/>
      <c r="I3" s="286"/>
      <c r="J3" s="286"/>
      <c r="K3" s="287"/>
    </row>
    <row r="4" spans="2:11" s="1" customFormat="1" ht="25.5" customHeight="1">
      <c r="B4" s="288"/>
      <c r="C4" s="289" t="s">
        <v>524</v>
      </c>
      <c r="D4" s="289"/>
      <c r="E4" s="289"/>
      <c r="F4" s="289"/>
      <c r="G4" s="289"/>
      <c r="H4" s="289"/>
      <c r="I4" s="289"/>
      <c r="J4" s="289"/>
      <c r="K4" s="290"/>
    </row>
    <row r="5" spans="2:11" s="1" customFormat="1" ht="5.25" customHeight="1">
      <c r="B5" s="288"/>
      <c r="C5" s="291"/>
      <c r="D5" s="291"/>
      <c r="E5" s="291"/>
      <c r="F5" s="291"/>
      <c r="G5" s="291"/>
      <c r="H5" s="291"/>
      <c r="I5" s="291"/>
      <c r="J5" s="291"/>
      <c r="K5" s="290"/>
    </row>
    <row r="6" spans="2:11" s="1" customFormat="1" ht="15" customHeight="1">
      <c r="B6" s="288"/>
      <c r="C6" s="292" t="s">
        <v>525</v>
      </c>
      <c r="D6" s="292"/>
      <c r="E6" s="292"/>
      <c r="F6" s="292"/>
      <c r="G6" s="292"/>
      <c r="H6" s="292"/>
      <c r="I6" s="292"/>
      <c r="J6" s="292"/>
      <c r="K6" s="290"/>
    </row>
    <row r="7" spans="2:11" s="1" customFormat="1" ht="15" customHeight="1">
      <c r="B7" s="293"/>
      <c r="C7" s="292" t="s">
        <v>526</v>
      </c>
      <c r="D7" s="292"/>
      <c r="E7" s="292"/>
      <c r="F7" s="292"/>
      <c r="G7" s="292"/>
      <c r="H7" s="292"/>
      <c r="I7" s="292"/>
      <c r="J7" s="292"/>
      <c r="K7" s="290"/>
    </row>
    <row r="8" spans="2:11" s="1" customFormat="1" ht="12.75" customHeight="1">
      <c r="B8" s="293"/>
      <c r="C8" s="292"/>
      <c r="D8" s="292"/>
      <c r="E8" s="292"/>
      <c r="F8" s="292"/>
      <c r="G8" s="292"/>
      <c r="H8" s="292"/>
      <c r="I8" s="292"/>
      <c r="J8" s="292"/>
      <c r="K8" s="290"/>
    </row>
    <row r="9" spans="2:11" s="1" customFormat="1" ht="15" customHeight="1">
      <c r="B9" s="293"/>
      <c r="C9" s="292" t="s">
        <v>527</v>
      </c>
      <c r="D9" s="292"/>
      <c r="E9" s="292"/>
      <c r="F9" s="292"/>
      <c r="G9" s="292"/>
      <c r="H9" s="292"/>
      <c r="I9" s="292"/>
      <c r="J9" s="292"/>
      <c r="K9" s="290"/>
    </row>
    <row r="10" spans="2:11" s="1" customFormat="1" ht="15" customHeight="1">
      <c r="B10" s="293"/>
      <c r="C10" s="292"/>
      <c r="D10" s="292" t="s">
        <v>528</v>
      </c>
      <c r="E10" s="292"/>
      <c r="F10" s="292"/>
      <c r="G10" s="292"/>
      <c r="H10" s="292"/>
      <c r="I10" s="292"/>
      <c r="J10" s="292"/>
      <c r="K10" s="290"/>
    </row>
    <row r="11" spans="2:11" s="1" customFormat="1" ht="15" customHeight="1">
      <c r="B11" s="293"/>
      <c r="C11" s="294"/>
      <c r="D11" s="292" t="s">
        <v>529</v>
      </c>
      <c r="E11" s="292"/>
      <c r="F11" s="292"/>
      <c r="G11" s="292"/>
      <c r="H11" s="292"/>
      <c r="I11" s="292"/>
      <c r="J11" s="292"/>
      <c r="K11" s="290"/>
    </row>
    <row r="12" spans="2:11" s="1" customFormat="1" ht="15" customHeight="1">
      <c r="B12" s="293"/>
      <c r="C12" s="294"/>
      <c r="D12" s="292"/>
      <c r="E12" s="292"/>
      <c r="F12" s="292"/>
      <c r="G12" s="292"/>
      <c r="H12" s="292"/>
      <c r="I12" s="292"/>
      <c r="J12" s="292"/>
      <c r="K12" s="290"/>
    </row>
    <row r="13" spans="2:11" s="1" customFormat="1" ht="15" customHeight="1">
      <c r="B13" s="293"/>
      <c r="C13" s="294"/>
      <c r="D13" s="295" t="s">
        <v>530</v>
      </c>
      <c r="E13" s="292"/>
      <c r="F13" s="292"/>
      <c r="G13" s="292"/>
      <c r="H13" s="292"/>
      <c r="I13" s="292"/>
      <c r="J13" s="292"/>
      <c r="K13" s="290"/>
    </row>
    <row r="14" spans="2:11" s="1" customFormat="1" ht="12.75" customHeight="1">
      <c r="B14" s="293"/>
      <c r="C14" s="294"/>
      <c r="D14" s="294"/>
      <c r="E14" s="294"/>
      <c r="F14" s="294"/>
      <c r="G14" s="294"/>
      <c r="H14" s="294"/>
      <c r="I14" s="294"/>
      <c r="J14" s="294"/>
      <c r="K14" s="290"/>
    </row>
    <row r="15" spans="2:11" s="1" customFormat="1" ht="15" customHeight="1">
      <c r="B15" s="293"/>
      <c r="C15" s="294"/>
      <c r="D15" s="292" t="s">
        <v>531</v>
      </c>
      <c r="E15" s="292"/>
      <c r="F15" s="292"/>
      <c r="G15" s="292"/>
      <c r="H15" s="292"/>
      <c r="I15" s="292"/>
      <c r="J15" s="292"/>
      <c r="K15" s="290"/>
    </row>
    <row r="16" spans="2:11" s="1" customFormat="1" ht="15" customHeight="1">
      <c r="B16" s="293"/>
      <c r="C16" s="294"/>
      <c r="D16" s="292" t="s">
        <v>532</v>
      </c>
      <c r="E16" s="292"/>
      <c r="F16" s="292"/>
      <c r="G16" s="292"/>
      <c r="H16" s="292"/>
      <c r="I16" s="292"/>
      <c r="J16" s="292"/>
      <c r="K16" s="290"/>
    </row>
    <row r="17" spans="2:11" s="1" customFormat="1" ht="15" customHeight="1">
      <c r="B17" s="293"/>
      <c r="C17" s="294"/>
      <c r="D17" s="292" t="s">
        <v>533</v>
      </c>
      <c r="E17" s="292"/>
      <c r="F17" s="292"/>
      <c r="G17" s="292"/>
      <c r="H17" s="292"/>
      <c r="I17" s="292"/>
      <c r="J17" s="292"/>
      <c r="K17" s="290"/>
    </row>
    <row r="18" spans="2:11" s="1" customFormat="1" ht="15" customHeight="1">
      <c r="B18" s="293"/>
      <c r="C18" s="294"/>
      <c r="D18" s="294"/>
      <c r="E18" s="296" t="s">
        <v>79</v>
      </c>
      <c r="F18" s="292" t="s">
        <v>534</v>
      </c>
      <c r="G18" s="292"/>
      <c r="H18" s="292"/>
      <c r="I18" s="292"/>
      <c r="J18" s="292"/>
      <c r="K18" s="290"/>
    </row>
    <row r="19" spans="2:11" s="1" customFormat="1" ht="15" customHeight="1">
      <c r="B19" s="293"/>
      <c r="C19" s="294"/>
      <c r="D19" s="294"/>
      <c r="E19" s="296" t="s">
        <v>535</v>
      </c>
      <c r="F19" s="292" t="s">
        <v>536</v>
      </c>
      <c r="G19" s="292"/>
      <c r="H19" s="292"/>
      <c r="I19" s="292"/>
      <c r="J19" s="292"/>
      <c r="K19" s="290"/>
    </row>
    <row r="20" spans="2:11" s="1" customFormat="1" ht="15" customHeight="1">
      <c r="B20" s="293"/>
      <c r="C20" s="294"/>
      <c r="D20" s="294"/>
      <c r="E20" s="296" t="s">
        <v>537</v>
      </c>
      <c r="F20" s="292" t="s">
        <v>538</v>
      </c>
      <c r="G20" s="292"/>
      <c r="H20" s="292"/>
      <c r="I20" s="292"/>
      <c r="J20" s="292"/>
      <c r="K20" s="290"/>
    </row>
    <row r="21" spans="2:11" s="1" customFormat="1" ht="15" customHeight="1">
      <c r="B21" s="293"/>
      <c r="C21" s="294"/>
      <c r="D21" s="294"/>
      <c r="E21" s="296" t="s">
        <v>539</v>
      </c>
      <c r="F21" s="292" t="s">
        <v>540</v>
      </c>
      <c r="G21" s="292"/>
      <c r="H21" s="292"/>
      <c r="I21" s="292"/>
      <c r="J21" s="292"/>
      <c r="K21" s="290"/>
    </row>
    <row r="22" spans="2:11" s="1" customFormat="1" ht="15" customHeight="1">
      <c r="B22" s="293"/>
      <c r="C22" s="294"/>
      <c r="D22" s="294"/>
      <c r="E22" s="296" t="s">
        <v>541</v>
      </c>
      <c r="F22" s="292" t="s">
        <v>542</v>
      </c>
      <c r="G22" s="292"/>
      <c r="H22" s="292"/>
      <c r="I22" s="292"/>
      <c r="J22" s="292"/>
      <c r="K22" s="290"/>
    </row>
    <row r="23" spans="2:11" s="1" customFormat="1" ht="15" customHeight="1">
      <c r="B23" s="293"/>
      <c r="C23" s="294"/>
      <c r="D23" s="294"/>
      <c r="E23" s="296" t="s">
        <v>543</v>
      </c>
      <c r="F23" s="292" t="s">
        <v>544</v>
      </c>
      <c r="G23" s="292"/>
      <c r="H23" s="292"/>
      <c r="I23" s="292"/>
      <c r="J23" s="292"/>
      <c r="K23" s="290"/>
    </row>
    <row r="24" spans="2:11" s="1" customFormat="1" ht="12.75" customHeight="1">
      <c r="B24" s="293"/>
      <c r="C24" s="294"/>
      <c r="D24" s="294"/>
      <c r="E24" s="294"/>
      <c r="F24" s="294"/>
      <c r="G24" s="294"/>
      <c r="H24" s="294"/>
      <c r="I24" s="294"/>
      <c r="J24" s="294"/>
      <c r="K24" s="290"/>
    </row>
    <row r="25" spans="2:11" s="1" customFormat="1" ht="15" customHeight="1">
      <c r="B25" s="293"/>
      <c r="C25" s="292" t="s">
        <v>545</v>
      </c>
      <c r="D25" s="292"/>
      <c r="E25" s="292"/>
      <c r="F25" s="292"/>
      <c r="G25" s="292"/>
      <c r="H25" s="292"/>
      <c r="I25" s="292"/>
      <c r="J25" s="292"/>
      <c r="K25" s="290"/>
    </row>
    <row r="26" spans="2:11" s="1" customFormat="1" ht="15" customHeight="1">
      <c r="B26" s="293"/>
      <c r="C26" s="292" t="s">
        <v>546</v>
      </c>
      <c r="D26" s="292"/>
      <c r="E26" s="292"/>
      <c r="F26" s="292"/>
      <c r="G26" s="292"/>
      <c r="H26" s="292"/>
      <c r="I26" s="292"/>
      <c r="J26" s="292"/>
      <c r="K26" s="290"/>
    </row>
    <row r="27" spans="2:11" s="1" customFormat="1" ht="15" customHeight="1">
      <c r="B27" s="293"/>
      <c r="C27" s="292"/>
      <c r="D27" s="292" t="s">
        <v>547</v>
      </c>
      <c r="E27" s="292"/>
      <c r="F27" s="292"/>
      <c r="G27" s="292"/>
      <c r="H27" s="292"/>
      <c r="I27" s="292"/>
      <c r="J27" s="292"/>
      <c r="K27" s="290"/>
    </row>
    <row r="28" spans="2:11" s="1" customFormat="1" ht="15" customHeight="1">
      <c r="B28" s="293"/>
      <c r="C28" s="294"/>
      <c r="D28" s="292" t="s">
        <v>548</v>
      </c>
      <c r="E28" s="292"/>
      <c r="F28" s="292"/>
      <c r="G28" s="292"/>
      <c r="H28" s="292"/>
      <c r="I28" s="292"/>
      <c r="J28" s="292"/>
      <c r="K28" s="290"/>
    </row>
    <row r="29" spans="2:11" s="1" customFormat="1" ht="12.75" customHeight="1">
      <c r="B29" s="293"/>
      <c r="C29" s="294"/>
      <c r="D29" s="294"/>
      <c r="E29" s="294"/>
      <c r="F29" s="294"/>
      <c r="G29" s="294"/>
      <c r="H29" s="294"/>
      <c r="I29" s="294"/>
      <c r="J29" s="294"/>
      <c r="K29" s="290"/>
    </row>
    <row r="30" spans="2:11" s="1" customFormat="1" ht="15" customHeight="1">
      <c r="B30" s="293"/>
      <c r="C30" s="294"/>
      <c r="D30" s="292" t="s">
        <v>549</v>
      </c>
      <c r="E30" s="292"/>
      <c r="F30" s="292"/>
      <c r="G30" s="292"/>
      <c r="H30" s="292"/>
      <c r="I30" s="292"/>
      <c r="J30" s="292"/>
      <c r="K30" s="290"/>
    </row>
    <row r="31" spans="2:11" s="1" customFormat="1" ht="15" customHeight="1">
      <c r="B31" s="293"/>
      <c r="C31" s="294"/>
      <c r="D31" s="292" t="s">
        <v>550</v>
      </c>
      <c r="E31" s="292"/>
      <c r="F31" s="292"/>
      <c r="G31" s="292"/>
      <c r="H31" s="292"/>
      <c r="I31" s="292"/>
      <c r="J31" s="292"/>
      <c r="K31" s="290"/>
    </row>
    <row r="32" spans="2:11" s="1" customFormat="1" ht="12.75" customHeight="1">
      <c r="B32" s="293"/>
      <c r="C32" s="294"/>
      <c r="D32" s="294"/>
      <c r="E32" s="294"/>
      <c r="F32" s="294"/>
      <c r="G32" s="294"/>
      <c r="H32" s="294"/>
      <c r="I32" s="294"/>
      <c r="J32" s="294"/>
      <c r="K32" s="290"/>
    </row>
    <row r="33" spans="2:11" s="1" customFormat="1" ht="15" customHeight="1">
      <c r="B33" s="293"/>
      <c r="C33" s="294"/>
      <c r="D33" s="292" t="s">
        <v>551</v>
      </c>
      <c r="E33" s="292"/>
      <c r="F33" s="292"/>
      <c r="G33" s="292"/>
      <c r="H33" s="292"/>
      <c r="I33" s="292"/>
      <c r="J33" s="292"/>
      <c r="K33" s="290"/>
    </row>
    <row r="34" spans="2:11" s="1" customFormat="1" ht="15" customHeight="1">
      <c r="B34" s="293"/>
      <c r="C34" s="294"/>
      <c r="D34" s="292" t="s">
        <v>552</v>
      </c>
      <c r="E34" s="292"/>
      <c r="F34" s="292"/>
      <c r="G34" s="292"/>
      <c r="H34" s="292"/>
      <c r="I34" s="292"/>
      <c r="J34" s="292"/>
      <c r="K34" s="290"/>
    </row>
    <row r="35" spans="2:11" s="1" customFormat="1" ht="15" customHeight="1">
      <c r="B35" s="293"/>
      <c r="C35" s="294"/>
      <c r="D35" s="292" t="s">
        <v>553</v>
      </c>
      <c r="E35" s="292"/>
      <c r="F35" s="292"/>
      <c r="G35" s="292"/>
      <c r="H35" s="292"/>
      <c r="I35" s="292"/>
      <c r="J35" s="292"/>
      <c r="K35" s="290"/>
    </row>
    <row r="36" spans="2:11" s="1" customFormat="1" ht="15" customHeight="1">
      <c r="B36" s="293"/>
      <c r="C36" s="294"/>
      <c r="D36" s="292"/>
      <c r="E36" s="295" t="s">
        <v>99</v>
      </c>
      <c r="F36" s="292"/>
      <c r="G36" s="292" t="s">
        <v>554</v>
      </c>
      <c r="H36" s="292"/>
      <c r="I36" s="292"/>
      <c r="J36" s="292"/>
      <c r="K36" s="290"/>
    </row>
    <row r="37" spans="2:11" s="1" customFormat="1" ht="30.75" customHeight="1">
      <c r="B37" s="293"/>
      <c r="C37" s="294"/>
      <c r="D37" s="292"/>
      <c r="E37" s="295" t="s">
        <v>555</v>
      </c>
      <c r="F37" s="292"/>
      <c r="G37" s="292" t="s">
        <v>556</v>
      </c>
      <c r="H37" s="292"/>
      <c r="I37" s="292"/>
      <c r="J37" s="292"/>
      <c r="K37" s="290"/>
    </row>
    <row r="38" spans="2:11" s="1" customFormat="1" ht="15" customHeight="1">
      <c r="B38" s="293"/>
      <c r="C38" s="294"/>
      <c r="D38" s="292"/>
      <c r="E38" s="295" t="s">
        <v>56</v>
      </c>
      <c r="F38" s="292"/>
      <c r="G38" s="292" t="s">
        <v>557</v>
      </c>
      <c r="H38" s="292"/>
      <c r="I38" s="292"/>
      <c r="J38" s="292"/>
      <c r="K38" s="290"/>
    </row>
    <row r="39" spans="2:11" s="1" customFormat="1" ht="15" customHeight="1">
      <c r="B39" s="293"/>
      <c r="C39" s="294"/>
      <c r="D39" s="292"/>
      <c r="E39" s="295" t="s">
        <v>57</v>
      </c>
      <c r="F39" s="292"/>
      <c r="G39" s="292" t="s">
        <v>558</v>
      </c>
      <c r="H39" s="292"/>
      <c r="I39" s="292"/>
      <c r="J39" s="292"/>
      <c r="K39" s="290"/>
    </row>
    <row r="40" spans="2:11" s="1" customFormat="1" ht="15" customHeight="1">
      <c r="B40" s="293"/>
      <c r="C40" s="294"/>
      <c r="D40" s="292"/>
      <c r="E40" s="295" t="s">
        <v>100</v>
      </c>
      <c r="F40" s="292"/>
      <c r="G40" s="292" t="s">
        <v>559</v>
      </c>
      <c r="H40" s="292"/>
      <c r="I40" s="292"/>
      <c r="J40" s="292"/>
      <c r="K40" s="290"/>
    </row>
    <row r="41" spans="2:11" s="1" customFormat="1" ht="15" customHeight="1">
      <c r="B41" s="293"/>
      <c r="C41" s="294"/>
      <c r="D41" s="292"/>
      <c r="E41" s="295" t="s">
        <v>101</v>
      </c>
      <c r="F41" s="292"/>
      <c r="G41" s="292" t="s">
        <v>560</v>
      </c>
      <c r="H41" s="292"/>
      <c r="I41" s="292"/>
      <c r="J41" s="292"/>
      <c r="K41" s="290"/>
    </row>
    <row r="42" spans="2:11" s="1" customFormat="1" ht="15" customHeight="1">
      <c r="B42" s="293"/>
      <c r="C42" s="294"/>
      <c r="D42" s="292"/>
      <c r="E42" s="295" t="s">
        <v>561</v>
      </c>
      <c r="F42" s="292"/>
      <c r="G42" s="292" t="s">
        <v>562</v>
      </c>
      <c r="H42" s="292"/>
      <c r="I42" s="292"/>
      <c r="J42" s="292"/>
      <c r="K42" s="290"/>
    </row>
    <row r="43" spans="2:11" s="1" customFormat="1" ht="15" customHeight="1">
      <c r="B43" s="293"/>
      <c r="C43" s="294"/>
      <c r="D43" s="292"/>
      <c r="E43" s="295"/>
      <c r="F43" s="292"/>
      <c r="G43" s="292" t="s">
        <v>563</v>
      </c>
      <c r="H43" s="292"/>
      <c r="I43" s="292"/>
      <c r="J43" s="292"/>
      <c r="K43" s="290"/>
    </row>
    <row r="44" spans="2:11" s="1" customFormat="1" ht="15" customHeight="1">
      <c r="B44" s="293"/>
      <c r="C44" s="294"/>
      <c r="D44" s="292"/>
      <c r="E44" s="295" t="s">
        <v>564</v>
      </c>
      <c r="F44" s="292"/>
      <c r="G44" s="292" t="s">
        <v>565</v>
      </c>
      <c r="H44" s="292"/>
      <c r="I44" s="292"/>
      <c r="J44" s="292"/>
      <c r="K44" s="290"/>
    </row>
    <row r="45" spans="2:11" s="1" customFormat="1" ht="15" customHeight="1">
      <c r="B45" s="293"/>
      <c r="C45" s="294"/>
      <c r="D45" s="292"/>
      <c r="E45" s="295" t="s">
        <v>103</v>
      </c>
      <c r="F45" s="292"/>
      <c r="G45" s="292" t="s">
        <v>566</v>
      </c>
      <c r="H45" s="292"/>
      <c r="I45" s="292"/>
      <c r="J45" s="292"/>
      <c r="K45" s="290"/>
    </row>
    <row r="46" spans="2:11" s="1" customFormat="1" ht="12.75" customHeight="1">
      <c r="B46" s="293"/>
      <c r="C46" s="294"/>
      <c r="D46" s="292"/>
      <c r="E46" s="292"/>
      <c r="F46" s="292"/>
      <c r="G46" s="292"/>
      <c r="H46" s="292"/>
      <c r="I46" s="292"/>
      <c r="J46" s="292"/>
      <c r="K46" s="290"/>
    </row>
    <row r="47" spans="2:11" s="1" customFormat="1" ht="15" customHeight="1">
      <c r="B47" s="293"/>
      <c r="C47" s="294"/>
      <c r="D47" s="292" t="s">
        <v>567</v>
      </c>
      <c r="E47" s="292"/>
      <c r="F47" s="292"/>
      <c r="G47" s="292"/>
      <c r="H47" s="292"/>
      <c r="I47" s="292"/>
      <c r="J47" s="292"/>
      <c r="K47" s="290"/>
    </row>
    <row r="48" spans="2:11" s="1" customFormat="1" ht="15" customHeight="1">
      <c r="B48" s="293"/>
      <c r="C48" s="294"/>
      <c r="D48" s="294"/>
      <c r="E48" s="292" t="s">
        <v>568</v>
      </c>
      <c r="F48" s="292"/>
      <c r="G48" s="292"/>
      <c r="H48" s="292"/>
      <c r="I48" s="292"/>
      <c r="J48" s="292"/>
      <c r="K48" s="290"/>
    </row>
    <row r="49" spans="2:11" s="1" customFormat="1" ht="15" customHeight="1">
      <c r="B49" s="293"/>
      <c r="C49" s="294"/>
      <c r="D49" s="294"/>
      <c r="E49" s="292" t="s">
        <v>569</v>
      </c>
      <c r="F49" s="292"/>
      <c r="G49" s="292"/>
      <c r="H49" s="292"/>
      <c r="I49" s="292"/>
      <c r="J49" s="292"/>
      <c r="K49" s="290"/>
    </row>
    <row r="50" spans="2:11" s="1" customFormat="1" ht="15" customHeight="1">
      <c r="B50" s="293"/>
      <c r="C50" s="294"/>
      <c r="D50" s="294"/>
      <c r="E50" s="292" t="s">
        <v>570</v>
      </c>
      <c r="F50" s="292"/>
      <c r="G50" s="292"/>
      <c r="H50" s="292"/>
      <c r="I50" s="292"/>
      <c r="J50" s="292"/>
      <c r="K50" s="290"/>
    </row>
    <row r="51" spans="2:11" s="1" customFormat="1" ht="15" customHeight="1">
      <c r="B51" s="293"/>
      <c r="C51" s="294"/>
      <c r="D51" s="292" t="s">
        <v>571</v>
      </c>
      <c r="E51" s="292"/>
      <c r="F51" s="292"/>
      <c r="G51" s="292"/>
      <c r="H51" s="292"/>
      <c r="I51" s="292"/>
      <c r="J51" s="292"/>
      <c r="K51" s="290"/>
    </row>
    <row r="52" spans="2:11" s="1" customFormat="1" ht="25.5" customHeight="1">
      <c r="B52" s="288"/>
      <c r="C52" s="289" t="s">
        <v>572</v>
      </c>
      <c r="D52" s="289"/>
      <c r="E52" s="289"/>
      <c r="F52" s="289"/>
      <c r="G52" s="289"/>
      <c r="H52" s="289"/>
      <c r="I52" s="289"/>
      <c r="J52" s="289"/>
      <c r="K52" s="290"/>
    </row>
    <row r="53" spans="2:11" s="1" customFormat="1" ht="5.25" customHeight="1">
      <c r="B53" s="288"/>
      <c r="C53" s="291"/>
      <c r="D53" s="291"/>
      <c r="E53" s="291"/>
      <c r="F53" s="291"/>
      <c r="G53" s="291"/>
      <c r="H53" s="291"/>
      <c r="I53" s="291"/>
      <c r="J53" s="291"/>
      <c r="K53" s="290"/>
    </row>
    <row r="54" spans="2:11" s="1" customFormat="1" ht="15" customHeight="1">
      <c r="B54" s="288"/>
      <c r="C54" s="292" t="s">
        <v>573</v>
      </c>
      <c r="D54" s="292"/>
      <c r="E54" s="292"/>
      <c r="F54" s="292"/>
      <c r="G54" s="292"/>
      <c r="H54" s="292"/>
      <c r="I54" s="292"/>
      <c r="J54" s="292"/>
      <c r="K54" s="290"/>
    </row>
    <row r="55" spans="2:11" s="1" customFormat="1" ht="15" customHeight="1">
      <c r="B55" s="288"/>
      <c r="C55" s="292" t="s">
        <v>574</v>
      </c>
      <c r="D55" s="292"/>
      <c r="E55" s="292"/>
      <c r="F55" s="292"/>
      <c r="G55" s="292"/>
      <c r="H55" s="292"/>
      <c r="I55" s="292"/>
      <c r="J55" s="292"/>
      <c r="K55" s="290"/>
    </row>
    <row r="56" spans="2:11" s="1" customFormat="1" ht="12.75" customHeight="1">
      <c r="B56" s="288"/>
      <c r="C56" s="292"/>
      <c r="D56" s="292"/>
      <c r="E56" s="292"/>
      <c r="F56" s="292"/>
      <c r="G56" s="292"/>
      <c r="H56" s="292"/>
      <c r="I56" s="292"/>
      <c r="J56" s="292"/>
      <c r="K56" s="290"/>
    </row>
    <row r="57" spans="2:11" s="1" customFormat="1" ht="15" customHeight="1">
      <c r="B57" s="288"/>
      <c r="C57" s="292" t="s">
        <v>575</v>
      </c>
      <c r="D57" s="292"/>
      <c r="E57" s="292"/>
      <c r="F57" s="292"/>
      <c r="G57" s="292"/>
      <c r="H57" s="292"/>
      <c r="I57" s="292"/>
      <c r="J57" s="292"/>
      <c r="K57" s="290"/>
    </row>
    <row r="58" spans="2:11" s="1" customFormat="1" ht="15" customHeight="1">
      <c r="B58" s="288"/>
      <c r="C58" s="294"/>
      <c r="D58" s="292" t="s">
        <v>576</v>
      </c>
      <c r="E58" s="292"/>
      <c r="F58" s="292"/>
      <c r="G58" s="292"/>
      <c r="H58" s="292"/>
      <c r="I58" s="292"/>
      <c r="J58" s="292"/>
      <c r="K58" s="290"/>
    </row>
    <row r="59" spans="2:11" s="1" customFormat="1" ht="15" customHeight="1">
      <c r="B59" s="288"/>
      <c r="C59" s="294"/>
      <c r="D59" s="292" t="s">
        <v>577</v>
      </c>
      <c r="E59" s="292"/>
      <c r="F59" s="292"/>
      <c r="G59" s="292"/>
      <c r="H59" s="292"/>
      <c r="I59" s="292"/>
      <c r="J59" s="292"/>
      <c r="K59" s="290"/>
    </row>
    <row r="60" spans="2:11" s="1" customFormat="1" ht="15" customHeight="1">
      <c r="B60" s="288"/>
      <c r="C60" s="294"/>
      <c r="D60" s="292" t="s">
        <v>578</v>
      </c>
      <c r="E60" s="292"/>
      <c r="F60" s="292"/>
      <c r="G60" s="292"/>
      <c r="H60" s="292"/>
      <c r="I60" s="292"/>
      <c r="J60" s="292"/>
      <c r="K60" s="290"/>
    </row>
    <row r="61" spans="2:11" s="1" customFormat="1" ht="15" customHeight="1">
      <c r="B61" s="288"/>
      <c r="C61" s="294"/>
      <c r="D61" s="292" t="s">
        <v>579</v>
      </c>
      <c r="E61" s="292"/>
      <c r="F61" s="292"/>
      <c r="G61" s="292"/>
      <c r="H61" s="292"/>
      <c r="I61" s="292"/>
      <c r="J61" s="292"/>
      <c r="K61" s="290"/>
    </row>
    <row r="62" spans="2:11" s="1" customFormat="1" ht="15" customHeight="1">
      <c r="B62" s="288"/>
      <c r="C62" s="294"/>
      <c r="D62" s="297" t="s">
        <v>580</v>
      </c>
      <c r="E62" s="297"/>
      <c r="F62" s="297"/>
      <c r="G62" s="297"/>
      <c r="H62" s="297"/>
      <c r="I62" s="297"/>
      <c r="J62" s="297"/>
      <c r="K62" s="290"/>
    </row>
    <row r="63" spans="2:11" s="1" customFormat="1" ht="15" customHeight="1">
      <c r="B63" s="288"/>
      <c r="C63" s="294"/>
      <c r="D63" s="292" t="s">
        <v>581</v>
      </c>
      <c r="E63" s="292"/>
      <c r="F63" s="292"/>
      <c r="G63" s="292"/>
      <c r="H63" s="292"/>
      <c r="I63" s="292"/>
      <c r="J63" s="292"/>
      <c r="K63" s="290"/>
    </row>
    <row r="64" spans="2:11" s="1" customFormat="1" ht="12.75" customHeight="1">
      <c r="B64" s="288"/>
      <c r="C64" s="294"/>
      <c r="D64" s="294"/>
      <c r="E64" s="298"/>
      <c r="F64" s="294"/>
      <c r="G64" s="294"/>
      <c r="H64" s="294"/>
      <c r="I64" s="294"/>
      <c r="J64" s="294"/>
      <c r="K64" s="290"/>
    </row>
    <row r="65" spans="2:11" s="1" customFormat="1" ht="15" customHeight="1">
      <c r="B65" s="288"/>
      <c r="C65" s="294"/>
      <c r="D65" s="292" t="s">
        <v>582</v>
      </c>
      <c r="E65" s="292"/>
      <c r="F65" s="292"/>
      <c r="G65" s="292"/>
      <c r="H65" s="292"/>
      <c r="I65" s="292"/>
      <c r="J65" s="292"/>
      <c r="K65" s="290"/>
    </row>
    <row r="66" spans="2:11" s="1" customFormat="1" ht="15" customHeight="1">
      <c r="B66" s="288"/>
      <c r="C66" s="294"/>
      <c r="D66" s="297" t="s">
        <v>583</v>
      </c>
      <c r="E66" s="297"/>
      <c r="F66" s="297"/>
      <c r="G66" s="297"/>
      <c r="H66" s="297"/>
      <c r="I66" s="297"/>
      <c r="J66" s="297"/>
      <c r="K66" s="290"/>
    </row>
    <row r="67" spans="2:11" s="1" customFormat="1" ht="15" customHeight="1">
      <c r="B67" s="288"/>
      <c r="C67" s="294"/>
      <c r="D67" s="292" t="s">
        <v>584</v>
      </c>
      <c r="E67" s="292"/>
      <c r="F67" s="292"/>
      <c r="G67" s="292"/>
      <c r="H67" s="292"/>
      <c r="I67" s="292"/>
      <c r="J67" s="292"/>
      <c r="K67" s="290"/>
    </row>
    <row r="68" spans="2:11" s="1" customFormat="1" ht="15" customHeight="1">
      <c r="B68" s="288"/>
      <c r="C68" s="294"/>
      <c r="D68" s="292" t="s">
        <v>585</v>
      </c>
      <c r="E68" s="292"/>
      <c r="F68" s="292"/>
      <c r="G68" s="292"/>
      <c r="H68" s="292"/>
      <c r="I68" s="292"/>
      <c r="J68" s="292"/>
      <c r="K68" s="290"/>
    </row>
    <row r="69" spans="2:11" s="1" customFormat="1" ht="15" customHeight="1">
      <c r="B69" s="288"/>
      <c r="C69" s="294"/>
      <c r="D69" s="292" t="s">
        <v>586</v>
      </c>
      <c r="E69" s="292"/>
      <c r="F69" s="292"/>
      <c r="G69" s="292"/>
      <c r="H69" s="292"/>
      <c r="I69" s="292"/>
      <c r="J69" s="292"/>
      <c r="K69" s="290"/>
    </row>
    <row r="70" spans="2:11" s="1" customFormat="1" ht="15" customHeight="1">
      <c r="B70" s="288"/>
      <c r="C70" s="294"/>
      <c r="D70" s="292" t="s">
        <v>587</v>
      </c>
      <c r="E70" s="292"/>
      <c r="F70" s="292"/>
      <c r="G70" s="292"/>
      <c r="H70" s="292"/>
      <c r="I70" s="292"/>
      <c r="J70" s="292"/>
      <c r="K70" s="290"/>
    </row>
    <row r="71" spans="2:11" s="1" customFormat="1" ht="12.75" customHeight="1">
      <c r="B71" s="299"/>
      <c r="C71" s="300"/>
      <c r="D71" s="300"/>
      <c r="E71" s="300"/>
      <c r="F71" s="300"/>
      <c r="G71" s="300"/>
      <c r="H71" s="300"/>
      <c r="I71" s="300"/>
      <c r="J71" s="300"/>
      <c r="K71" s="301"/>
    </row>
    <row r="72" spans="2:11" s="1" customFormat="1" ht="18.75" customHeight="1">
      <c r="B72" s="302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s="1" customFormat="1" ht="18.75" customHeight="1">
      <c r="B73" s="303"/>
      <c r="C73" s="303"/>
      <c r="D73" s="303"/>
      <c r="E73" s="303"/>
      <c r="F73" s="303"/>
      <c r="G73" s="303"/>
      <c r="H73" s="303"/>
      <c r="I73" s="303"/>
      <c r="J73" s="303"/>
      <c r="K73" s="303"/>
    </row>
    <row r="74" spans="2:11" s="1" customFormat="1" ht="7.5" customHeight="1">
      <c r="B74" s="304"/>
      <c r="C74" s="305"/>
      <c r="D74" s="305"/>
      <c r="E74" s="305"/>
      <c r="F74" s="305"/>
      <c r="G74" s="305"/>
      <c r="H74" s="305"/>
      <c r="I74" s="305"/>
      <c r="J74" s="305"/>
      <c r="K74" s="306"/>
    </row>
    <row r="75" spans="2:11" s="1" customFormat="1" ht="45" customHeight="1">
      <c r="B75" s="307"/>
      <c r="C75" s="308" t="s">
        <v>588</v>
      </c>
      <c r="D75" s="308"/>
      <c r="E75" s="308"/>
      <c r="F75" s="308"/>
      <c r="G75" s="308"/>
      <c r="H75" s="308"/>
      <c r="I75" s="308"/>
      <c r="J75" s="308"/>
      <c r="K75" s="309"/>
    </row>
    <row r="76" spans="2:11" s="1" customFormat="1" ht="17.25" customHeight="1">
      <c r="B76" s="307"/>
      <c r="C76" s="310" t="s">
        <v>589</v>
      </c>
      <c r="D76" s="310"/>
      <c r="E76" s="310"/>
      <c r="F76" s="310" t="s">
        <v>590</v>
      </c>
      <c r="G76" s="311"/>
      <c r="H76" s="310" t="s">
        <v>57</v>
      </c>
      <c r="I76" s="310" t="s">
        <v>60</v>
      </c>
      <c r="J76" s="310" t="s">
        <v>591</v>
      </c>
      <c r="K76" s="309"/>
    </row>
    <row r="77" spans="2:11" s="1" customFormat="1" ht="17.25" customHeight="1">
      <c r="B77" s="307"/>
      <c r="C77" s="312" t="s">
        <v>592</v>
      </c>
      <c r="D77" s="312"/>
      <c r="E77" s="312"/>
      <c r="F77" s="313" t="s">
        <v>593</v>
      </c>
      <c r="G77" s="314"/>
      <c r="H77" s="312"/>
      <c r="I77" s="312"/>
      <c r="J77" s="312" t="s">
        <v>594</v>
      </c>
      <c r="K77" s="309"/>
    </row>
    <row r="78" spans="2:11" s="1" customFormat="1" ht="5.25" customHeight="1">
      <c r="B78" s="307"/>
      <c r="C78" s="315"/>
      <c r="D78" s="315"/>
      <c r="E78" s="315"/>
      <c r="F78" s="315"/>
      <c r="G78" s="316"/>
      <c r="H78" s="315"/>
      <c r="I78" s="315"/>
      <c r="J78" s="315"/>
      <c r="K78" s="309"/>
    </row>
    <row r="79" spans="2:11" s="1" customFormat="1" ht="15" customHeight="1">
      <c r="B79" s="307"/>
      <c r="C79" s="295" t="s">
        <v>56</v>
      </c>
      <c r="D79" s="317"/>
      <c r="E79" s="317"/>
      <c r="F79" s="318" t="s">
        <v>81</v>
      </c>
      <c r="G79" s="319"/>
      <c r="H79" s="295" t="s">
        <v>595</v>
      </c>
      <c r="I79" s="295" t="s">
        <v>596</v>
      </c>
      <c r="J79" s="295">
        <v>20</v>
      </c>
      <c r="K79" s="309"/>
    </row>
    <row r="80" spans="2:11" s="1" customFormat="1" ht="15" customHeight="1">
      <c r="B80" s="307"/>
      <c r="C80" s="295" t="s">
        <v>597</v>
      </c>
      <c r="D80" s="295"/>
      <c r="E80" s="295"/>
      <c r="F80" s="318" t="s">
        <v>81</v>
      </c>
      <c r="G80" s="319"/>
      <c r="H80" s="295" t="s">
        <v>598</v>
      </c>
      <c r="I80" s="295" t="s">
        <v>596</v>
      </c>
      <c r="J80" s="295">
        <v>120</v>
      </c>
      <c r="K80" s="309"/>
    </row>
    <row r="81" spans="2:11" s="1" customFormat="1" ht="15" customHeight="1">
      <c r="B81" s="320"/>
      <c r="C81" s="295" t="s">
        <v>599</v>
      </c>
      <c r="D81" s="295"/>
      <c r="E81" s="295"/>
      <c r="F81" s="318" t="s">
        <v>600</v>
      </c>
      <c r="G81" s="319"/>
      <c r="H81" s="295" t="s">
        <v>601</v>
      </c>
      <c r="I81" s="295" t="s">
        <v>596</v>
      </c>
      <c r="J81" s="295">
        <v>50</v>
      </c>
      <c r="K81" s="309"/>
    </row>
    <row r="82" spans="2:11" s="1" customFormat="1" ht="15" customHeight="1">
      <c r="B82" s="320"/>
      <c r="C82" s="295" t="s">
        <v>602</v>
      </c>
      <c r="D82" s="295"/>
      <c r="E82" s="295"/>
      <c r="F82" s="318" t="s">
        <v>81</v>
      </c>
      <c r="G82" s="319"/>
      <c r="H82" s="295" t="s">
        <v>603</v>
      </c>
      <c r="I82" s="295" t="s">
        <v>604</v>
      </c>
      <c r="J82" s="295"/>
      <c r="K82" s="309"/>
    </row>
    <row r="83" spans="2:11" s="1" customFormat="1" ht="15" customHeight="1">
      <c r="B83" s="320"/>
      <c r="C83" s="321" t="s">
        <v>605</v>
      </c>
      <c r="D83" s="321"/>
      <c r="E83" s="321"/>
      <c r="F83" s="322" t="s">
        <v>600</v>
      </c>
      <c r="G83" s="321"/>
      <c r="H83" s="321" t="s">
        <v>606</v>
      </c>
      <c r="I83" s="321" t="s">
        <v>596</v>
      </c>
      <c r="J83" s="321">
        <v>15</v>
      </c>
      <c r="K83" s="309"/>
    </row>
    <row r="84" spans="2:11" s="1" customFormat="1" ht="15" customHeight="1">
      <c r="B84" s="320"/>
      <c r="C84" s="321" t="s">
        <v>607</v>
      </c>
      <c r="D84" s="321"/>
      <c r="E84" s="321"/>
      <c r="F84" s="322" t="s">
        <v>600</v>
      </c>
      <c r="G84" s="321"/>
      <c r="H84" s="321" t="s">
        <v>608</v>
      </c>
      <c r="I84" s="321" t="s">
        <v>596</v>
      </c>
      <c r="J84" s="321">
        <v>15</v>
      </c>
      <c r="K84" s="309"/>
    </row>
    <row r="85" spans="2:11" s="1" customFormat="1" ht="15" customHeight="1">
      <c r="B85" s="320"/>
      <c r="C85" s="321" t="s">
        <v>609</v>
      </c>
      <c r="D85" s="321"/>
      <c r="E85" s="321"/>
      <c r="F85" s="322" t="s">
        <v>600</v>
      </c>
      <c r="G85" s="321"/>
      <c r="H85" s="321" t="s">
        <v>610</v>
      </c>
      <c r="I85" s="321" t="s">
        <v>596</v>
      </c>
      <c r="J85" s="321">
        <v>20</v>
      </c>
      <c r="K85" s="309"/>
    </row>
    <row r="86" spans="2:11" s="1" customFormat="1" ht="15" customHeight="1">
      <c r="B86" s="320"/>
      <c r="C86" s="321" t="s">
        <v>611</v>
      </c>
      <c r="D86" s="321"/>
      <c r="E86" s="321"/>
      <c r="F86" s="322" t="s">
        <v>600</v>
      </c>
      <c r="G86" s="321"/>
      <c r="H86" s="321" t="s">
        <v>612</v>
      </c>
      <c r="I86" s="321" t="s">
        <v>596</v>
      </c>
      <c r="J86" s="321">
        <v>20</v>
      </c>
      <c r="K86" s="309"/>
    </row>
    <row r="87" spans="2:11" s="1" customFormat="1" ht="15" customHeight="1">
      <c r="B87" s="320"/>
      <c r="C87" s="295" t="s">
        <v>613</v>
      </c>
      <c r="D87" s="295"/>
      <c r="E87" s="295"/>
      <c r="F87" s="318" t="s">
        <v>600</v>
      </c>
      <c r="G87" s="319"/>
      <c r="H87" s="295" t="s">
        <v>614</v>
      </c>
      <c r="I87" s="295" t="s">
        <v>596</v>
      </c>
      <c r="J87" s="295">
        <v>50</v>
      </c>
      <c r="K87" s="309"/>
    </row>
    <row r="88" spans="2:11" s="1" customFormat="1" ht="15" customHeight="1">
      <c r="B88" s="320"/>
      <c r="C88" s="295" t="s">
        <v>615</v>
      </c>
      <c r="D88" s="295"/>
      <c r="E88" s="295"/>
      <c r="F88" s="318" t="s">
        <v>600</v>
      </c>
      <c r="G88" s="319"/>
      <c r="H88" s="295" t="s">
        <v>616</v>
      </c>
      <c r="I88" s="295" t="s">
        <v>596</v>
      </c>
      <c r="J88" s="295">
        <v>20</v>
      </c>
      <c r="K88" s="309"/>
    </row>
    <row r="89" spans="2:11" s="1" customFormat="1" ht="15" customHeight="1">
      <c r="B89" s="320"/>
      <c r="C89" s="295" t="s">
        <v>617</v>
      </c>
      <c r="D89" s="295"/>
      <c r="E89" s="295"/>
      <c r="F89" s="318" t="s">
        <v>600</v>
      </c>
      <c r="G89" s="319"/>
      <c r="H89" s="295" t="s">
        <v>618</v>
      </c>
      <c r="I89" s="295" t="s">
        <v>596</v>
      </c>
      <c r="J89" s="295">
        <v>20</v>
      </c>
      <c r="K89" s="309"/>
    </row>
    <row r="90" spans="2:11" s="1" customFormat="1" ht="15" customHeight="1">
      <c r="B90" s="320"/>
      <c r="C90" s="295" t="s">
        <v>619</v>
      </c>
      <c r="D90" s="295"/>
      <c r="E90" s="295"/>
      <c r="F90" s="318" t="s">
        <v>600</v>
      </c>
      <c r="G90" s="319"/>
      <c r="H90" s="295" t="s">
        <v>620</v>
      </c>
      <c r="I90" s="295" t="s">
        <v>596</v>
      </c>
      <c r="J90" s="295">
        <v>50</v>
      </c>
      <c r="K90" s="309"/>
    </row>
    <row r="91" spans="2:11" s="1" customFormat="1" ht="15" customHeight="1">
      <c r="B91" s="320"/>
      <c r="C91" s="295" t="s">
        <v>621</v>
      </c>
      <c r="D91" s="295"/>
      <c r="E91" s="295"/>
      <c r="F91" s="318" t="s">
        <v>600</v>
      </c>
      <c r="G91" s="319"/>
      <c r="H91" s="295" t="s">
        <v>621</v>
      </c>
      <c r="I91" s="295" t="s">
        <v>596</v>
      </c>
      <c r="J91" s="295">
        <v>50</v>
      </c>
      <c r="K91" s="309"/>
    </row>
    <row r="92" spans="2:11" s="1" customFormat="1" ht="15" customHeight="1">
      <c r="B92" s="320"/>
      <c r="C92" s="295" t="s">
        <v>622</v>
      </c>
      <c r="D92" s="295"/>
      <c r="E92" s="295"/>
      <c r="F92" s="318" t="s">
        <v>600</v>
      </c>
      <c r="G92" s="319"/>
      <c r="H92" s="295" t="s">
        <v>623</v>
      </c>
      <c r="I92" s="295" t="s">
        <v>596</v>
      </c>
      <c r="J92" s="295">
        <v>255</v>
      </c>
      <c r="K92" s="309"/>
    </row>
    <row r="93" spans="2:11" s="1" customFormat="1" ht="15" customHeight="1">
      <c r="B93" s="320"/>
      <c r="C93" s="295" t="s">
        <v>624</v>
      </c>
      <c r="D93" s="295"/>
      <c r="E93" s="295"/>
      <c r="F93" s="318" t="s">
        <v>81</v>
      </c>
      <c r="G93" s="319"/>
      <c r="H93" s="295" t="s">
        <v>625</v>
      </c>
      <c r="I93" s="295" t="s">
        <v>626</v>
      </c>
      <c r="J93" s="295"/>
      <c r="K93" s="309"/>
    </row>
    <row r="94" spans="2:11" s="1" customFormat="1" ht="15" customHeight="1">
      <c r="B94" s="320"/>
      <c r="C94" s="295" t="s">
        <v>627</v>
      </c>
      <c r="D94" s="295"/>
      <c r="E94" s="295"/>
      <c r="F94" s="318" t="s">
        <v>81</v>
      </c>
      <c r="G94" s="319"/>
      <c r="H94" s="295" t="s">
        <v>628</v>
      </c>
      <c r="I94" s="295" t="s">
        <v>629</v>
      </c>
      <c r="J94" s="295"/>
      <c r="K94" s="309"/>
    </row>
    <row r="95" spans="2:11" s="1" customFormat="1" ht="15" customHeight="1">
      <c r="B95" s="320"/>
      <c r="C95" s="295" t="s">
        <v>630</v>
      </c>
      <c r="D95" s="295"/>
      <c r="E95" s="295"/>
      <c r="F95" s="318" t="s">
        <v>81</v>
      </c>
      <c r="G95" s="319"/>
      <c r="H95" s="295" t="s">
        <v>630</v>
      </c>
      <c r="I95" s="295" t="s">
        <v>629</v>
      </c>
      <c r="J95" s="295"/>
      <c r="K95" s="309"/>
    </row>
    <row r="96" spans="2:11" s="1" customFormat="1" ht="15" customHeight="1">
      <c r="B96" s="320"/>
      <c r="C96" s="295" t="s">
        <v>41</v>
      </c>
      <c r="D96" s="295"/>
      <c r="E96" s="295"/>
      <c r="F96" s="318" t="s">
        <v>81</v>
      </c>
      <c r="G96" s="319"/>
      <c r="H96" s="295" t="s">
        <v>631</v>
      </c>
      <c r="I96" s="295" t="s">
        <v>629</v>
      </c>
      <c r="J96" s="295"/>
      <c r="K96" s="309"/>
    </row>
    <row r="97" spans="2:11" s="1" customFormat="1" ht="15" customHeight="1">
      <c r="B97" s="320"/>
      <c r="C97" s="295" t="s">
        <v>51</v>
      </c>
      <c r="D97" s="295"/>
      <c r="E97" s="295"/>
      <c r="F97" s="318" t="s">
        <v>81</v>
      </c>
      <c r="G97" s="319"/>
      <c r="H97" s="295" t="s">
        <v>632</v>
      </c>
      <c r="I97" s="295" t="s">
        <v>629</v>
      </c>
      <c r="J97" s="295"/>
      <c r="K97" s="309"/>
    </row>
    <row r="98" spans="2:11" s="1" customFormat="1" ht="15" customHeight="1">
      <c r="B98" s="323"/>
      <c r="C98" s="324"/>
      <c r="D98" s="324"/>
      <c r="E98" s="324"/>
      <c r="F98" s="324"/>
      <c r="G98" s="324"/>
      <c r="H98" s="324"/>
      <c r="I98" s="324"/>
      <c r="J98" s="324"/>
      <c r="K98" s="325"/>
    </row>
    <row r="99" spans="2:11" s="1" customFormat="1" ht="18.75" customHeight="1">
      <c r="B99" s="326"/>
      <c r="C99" s="327"/>
      <c r="D99" s="327"/>
      <c r="E99" s="327"/>
      <c r="F99" s="327"/>
      <c r="G99" s="327"/>
      <c r="H99" s="327"/>
      <c r="I99" s="327"/>
      <c r="J99" s="327"/>
      <c r="K99" s="326"/>
    </row>
    <row r="100" spans="2:11" s="1" customFormat="1" ht="18.75" customHeight="1"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</row>
    <row r="101" spans="2:11" s="1" customFormat="1" ht="7.5" customHeight="1">
      <c r="B101" s="304"/>
      <c r="C101" s="305"/>
      <c r="D101" s="305"/>
      <c r="E101" s="305"/>
      <c r="F101" s="305"/>
      <c r="G101" s="305"/>
      <c r="H101" s="305"/>
      <c r="I101" s="305"/>
      <c r="J101" s="305"/>
      <c r="K101" s="306"/>
    </row>
    <row r="102" spans="2:11" s="1" customFormat="1" ht="45" customHeight="1">
      <c r="B102" s="307"/>
      <c r="C102" s="308" t="s">
        <v>633</v>
      </c>
      <c r="D102" s="308"/>
      <c r="E102" s="308"/>
      <c r="F102" s="308"/>
      <c r="G102" s="308"/>
      <c r="H102" s="308"/>
      <c r="I102" s="308"/>
      <c r="J102" s="308"/>
      <c r="K102" s="309"/>
    </row>
    <row r="103" spans="2:11" s="1" customFormat="1" ht="17.25" customHeight="1">
      <c r="B103" s="307"/>
      <c r="C103" s="310" t="s">
        <v>589</v>
      </c>
      <c r="D103" s="310"/>
      <c r="E103" s="310"/>
      <c r="F103" s="310" t="s">
        <v>590</v>
      </c>
      <c r="G103" s="311"/>
      <c r="H103" s="310" t="s">
        <v>57</v>
      </c>
      <c r="I103" s="310" t="s">
        <v>60</v>
      </c>
      <c r="J103" s="310" t="s">
        <v>591</v>
      </c>
      <c r="K103" s="309"/>
    </row>
    <row r="104" spans="2:11" s="1" customFormat="1" ht="17.25" customHeight="1">
      <c r="B104" s="307"/>
      <c r="C104" s="312" t="s">
        <v>592</v>
      </c>
      <c r="D104" s="312"/>
      <c r="E104" s="312"/>
      <c r="F104" s="313" t="s">
        <v>593</v>
      </c>
      <c r="G104" s="314"/>
      <c r="H104" s="312"/>
      <c r="I104" s="312"/>
      <c r="J104" s="312" t="s">
        <v>594</v>
      </c>
      <c r="K104" s="309"/>
    </row>
    <row r="105" spans="2:11" s="1" customFormat="1" ht="5.25" customHeight="1">
      <c r="B105" s="307"/>
      <c r="C105" s="310"/>
      <c r="D105" s="310"/>
      <c r="E105" s="310"/>
      <c r="F105" s="310"/>
      <c r="G105" s="328"/>
      <c r="H105" s="310"/>
      <c r="I105" s="310"/>
      <c r="J105" s="310"/>
      <c r="K105" s="309"/>
    </row>
    <row r="106" spans="2:11" s="1" customFormat="1" ht="15" customHeight="1">
      <c r="B106" s="307"/>
      <c r="C106" s="295" t="s">
        <v>56</v>
      </c>
      <c r="D106" s="317"/>
      <c r="E106" s="317"/>
      <c r="F106" s="318" t="s">
        <v>81</v>
      </c>
      <c r="G106" s="295"/>
      <c r="H106" s="295" t="s">
        <v>634</v>
      </c>
      <c r="I106" s="295" t="s">
        <v>596</v>
      </c>
      <c r="J106" s="295">
        <v>20</v>
      </c>
      <c r="K106" s="309"/>
    </row>
    <row r="107" spans="2:11" s="1" customFormat="1" ht="15" customHeight="1">
      <c r="B107" s="307"/>
      <c r="C107" s="295" t="s">
        <v>597</v>
      </c>
      <c r="D107" s="295"/>
      <c r="E107" s="295"/>
      <c r="F107" s="318" t="s">
        <v>81</v>
      </c>
      <c r="G107" s="295"/>
      <c r="H107" s="295" t="s">
        <v>634</v>
      </c>
      <c r="I107" s="295" t="s">
        <v>596</v>
      </c>
      <c r="J107" s="295">
        <v>120</v>
      </c>
      <c r="K107" s="309"/>
    </row>
    <row r="108" spans="2:11" s="1" customFormat="1" ht="15" customHeight="1">
      <c r="B108" s="320"/>
      <c r="C108" s="295" t="s">
        <v>599</v>
      </c>
      <c r="D108" s="295"/>
      <c r="E108" s="295"/>
      <c r="F108" s="318" t="s">
        <v>600</v>
      </c>
      <c r="G108" s="295"/>
      <c r="H108" s="295" t="s">
        <v>634</v>
      </c>
      <c r="I108" s="295" t="s">
        <v>596</v>
      </c>
      <c r="J108" s="295">
        <v>50</v>
      </c>
      <c r="K108" s="309"/>
    </row>
    <row r="109" spans="2:11" s="1" customFormat="1" ht="15" customHeight="1">
      <c r="B109" s="320"/>
      <c r="C109" s="295" t="s">
        <v>602</v>
      </c>
      <c r="D109" s="295"/>
      <c r="E109" s="295"/>
      <c r="F109" s="318" t="s">
        <v>81</v>
      </c>
      <c r="G109" s="295"/>
      <c r="H109" s="295" t="s">
        <v>634</v>
      </c>
      <c r="I109" s="295" t="s">
        <v>604</v>
      </c>
      <c r="J109" s="295"/>
      <c r="K109" s="309"/>
    </row>
    <row r="110" spans="2:11" s="1" customFormat="1" ht="15" customHeight="1">
      <c r="B110" s="320"/>
      <c r="C110" s="295" t="s">
        <v>613</v>
      </c>
      <c r="D110" s="295"/>
      <c r="E110" s="295"/>
      <c r="F110" s="318" t="s">
        <v>600</v>
      </c>
      <c r="G110" s="295"/>
      <c r="H110" s="295" t="s">
        <v>634</v>
      </c>
      <c r="I110" s="295" t="s">
        <v>596</v>
      </c>
      <c r="J110" s="295">
        <v>50</v>
      </c>
      <c r="K110" s="309"/>
    </row>
    <row r="111" spans="2:11" s="1" customFormat="1" ht="15" customHeight="1">
      <c r="B111" s="320"/>
      <c r="C111" s="295" t="s">
        <v>621</v>
      </c>
      <c r="D111" s="295"/>
      <c r="E111" s="295"/>
      <c r="F111" s="318" t="s">
        <v>600</v>
      </c>
      <c r="G111" s="295"/>
      <c r="H111" s="295" t="s">
        <v>634</v>
      </c>
      <c r="I111" s="295" t="s">
        <v>596</v>
      </c>
      <c r="J111" s="295">
        <v>50</v>
      </c>
      <c r="K111" s="309"/>
    </row>
    <row r="112" spans="2:11" s="1" customFormat="1" ht="15" customHeight="1">
      <c r="B112" s="320"/>
      <c r="C112" s="295" t="s">
        <v>619</v>
      </c>
      <c r="D112" s="295"/>
      <c r="E112" s="295"/>
      <c r="F112" s="318" t="s">
        <v>600</v>
      </c>
      <c r="G112" s="295"/>
      <c r="H112" s="295" t="s">
        <v>634</v>
      </c>
      <c r="I112" s="295" t="s">
        <v>596</v>
      </c>
      <c r="J112" s="295">
        <v>50</v>
      </c>
      <c r="K112" s="309"/>
    </row>
    <row r="113" spans="2:11" s="1" customFormat="1" ht="15" customHeight="1">
      <c r="B113" s="320"/>
      <c r="C113" s="295" t="s">
        <v>56</v>
      </c>
      <c r="D113" s="295"/>
      <c r="E113" s="295"/>
      <c r="F113" s="318" t="s">
        <v>81</v>
      </c>
      <c r="G113" s="295"/>
      <c r="H113" s="295" t="s">
        <v>635</v>
      </c>
      <c r="I113" s="295" t="s">
        <v>596</v>
      </c>
      <c r="J113" s="295">
        <v>20</v>
      </c>
      <c r="K113" s="309"/>
    </row>
    <row r="114" spans="2:11" s="1" customFormat="1" ht="15" customHeight="1">
      <c r="B114" s="320"/>
      <c r="C114" s="295" t="s">
        <v>636</v>
      </c>
      <c r="D114" s="295"/>
      <c r="E114" s="295"/>
      <c r="F114" s="318" t="s">
        <v>81</v>
      </c>
      <c r="G114" s="295"/>
      <c r="H114" s="295" t="s">
        <v>637</v>
      </c>
      <c r="I114" s="295" t="s">
        <v>596</v>
      </c>
      <c r="J114" s="295">
        <v>120</v>
      </c>
      <c r="K114" s="309"/>
    </row>
    <row r="115" spans="2:11" s="1" customFormat="1" ht="15" customHeight="1">
      <c r="B115" s="320"/>
      <c r="C115" s="295" t="s">
        <v>41</v>
      </c>
      <c r="D115" s="295"/>
      <c r="E115" s="295"/>
      <c r="F115" s="318" t="s">
        <v>81</v>
      </c>
      <c r="G115" s="295"/>
      <c r="H115" s="295" t="s">
        <v>638</v>
      </c>
      <c r="I115" s="295" t="s">
        <v>629</v>
      </c>
      <c r="J115" s="295"/>
      <c r="K115" s="309"/>
    </row>
    <row r="116" spans="2:11" s="1" customFormat="1" ht="15" customHeight="1">
      <c r="B116" s="320"/>
      <c r="C116" s="295" t="s">
        <v>51</v>
      </c>
      <c r="D116" s="295"/>
      <c r="E116" s="295"/>
      <c r="F116" s="318" t="s">
        <v>81</v>
      </c>
      <c r="G116" s="295"/>
      <c r="H116" s="295" t="s">
        <v>639</v>
      </c>
      <c r="I116" s="295" t="s">
        <v>629</v>
      </c>
      <c r="J116" s="295"/>
      <c r="K116" s="309"/>
    </row>
    <row r="117" spans="2:11" s="1" customFormat="1" ht="15" customHeight="1">
      <c r="B117" s="320"/>
      <c r="C117" s="295" t="s">
        <v>60</v>
      </c>
      <c r="D117" s="295"/>
      <c r="E117" s="295"/>
      <c r="F117" s="318" t="s">
        <v>81</v>
      </c>
      <c r="G117" s="295"/>
      <c r="H117" s="295" t="s">
        <v>640</v>
      </c>
      <c r="I117" s="295" t="s">
        <v>641</v>
      </c>
      <c r="J117" s="295"/>
      <c r="K117" s="309"/>
    </row>
    <row r="118" spans="2:11" s="1" customFormat="1" ht="15" customHeight="1">
      <c r="B118" s="323"/>
      <c r="C118" s="329"/>
      <c r="D118" s="329"/>
      <c r="E118" s="329"/>
      <c r="F118" s="329"/>
      <c r="G118" s="329"/>
      <c r="H118" s="329"/>
      <c r="I118" s="329"/>
      <c r="J118" s="329"/>
      <c r="K118" s="325"/>
    </row>
    <row r="119" spans="2:11" s="1" customFormat="1" ht="18.75" customHeight="1">
      <c r="B119" s="330"/>
      <c r="C119" s="331"/>
      <c r="D119" s="331"/>
      <c r="E119" s="331"/>
      <c r="F119" s="332"/>
      <c r="G119" s="331"/>
      <c r="H119" s="331"/>
      <c r="I119" s="331"/>
      <c r="J119" s="331"/>
      <c r="K119" s="330"/>
    </row>
    <row r="120" spans="2:11" s="1" customFormat="1" ht="18.75" customHeight="1"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</row>
    <row r="121" spans="2:11" s="1" customFormat="1" ht="7.5" customHeight="1">
      <c r="B121" s="333"/>
      <c r="C121" s="334"/>
      <c r="D121" s="334"/>
      <c r="E121" s="334"/>
      <c r="F121" s="334"/>
      <c r="G121" s="334"/>
      <c r="H121" s="334"/>
      <c r="I121" s="334"/>
      <c r="J121" s="334"/>
      <c r="K121" s="335"/>
    </row>
    <row r="122" spans="2:11" s="1" customFormat="1" ht="45" customHeight="1">
      <c r="B122" s="336"/>
      <c r="C122" s="286" t="s">
        <v>642</v>
      </c>
      <c r="D122" s="286"/>
      <c r="E122" s="286"/>
      <c r="F122" s="286"/>
      <c r="G122" s="286"/>
      <c r="H122" s="286"/>
      <c r="I122" s="286"/>
      <c r="J122" s="286"/>
      <c r="K122" s="337"/>
    </row>
    <row r="123" spans="2:11" s="1" customFormat="1" ht="17.25" customHeight="1">
      <c r="B123" s="338"/>
      <c r="C123" s="310" t="s">
        <v>589</v>
      </c>
      <c r="D123" s="310"/>
      <c r="E123" s="310"/>
      <c r="F123" s="310" t="s">
        <v>590</v>
      </c>
      <c r="G123" s="311"/>
      <c r="H123" s="310" t="s">
        <v>57</v>
      </c>
      <c r="I123" s="310" t="s">
        <v>60</v>
      </c>
      <c r="J123" s="310" t="s">
        <v>591</v>
      </c>
      <c r="K123" s="339"/>
    </row>
    <row r="124" spans="2:11" s="1" customFormat="1" ht="17.25" customHeight="1">
      <c r="B124" s="338"/>
      <c r="C124" s="312" t="s">
        <v>592</v>
      </c>
      <c r="D124" s="312"/>
      <c r="E124" s="312"/>
      <c r="F124" s="313" t="s">
        <v>593</v>
      </c>
      <c r="G124" s="314"/>
      <c r="H124" s="312"/>
      <c r="I124" s="312"/>
      <c r="J124" s="312" t="s">
        <v>594</v>
      </c>
      <c r="K124" s="339"/>
    </row>
    <row r="125" spans="2:11" s="1" customFormat="1" ht="5.25" customHeight="1">
      <c r="B125" s="340"/>
      <c r="C125" s="315"/>
      <c r="D125" s="315"/>
      <c r="E125" s="315"/>
      <c r="F125" s="315"/>
      <c r="G125" s="341"/>
      <c r="H125" s="315"/>
      <c r="I125" s="315"/>
      <c r="J125" s="315"/>
      <c r="K125" s="342"/>
    </row>
    <row r="126" spans="2:11" s="1" customFormat="1" ht="15" customHeight="1">
      <c r="B126" s="340"/>
      <c r="C126" s="295" t="s">
        <v>597</v>
      </c>
      <c r="D126" s="317"/>
      <c r="E126" s="317"/>
      <c r="F126" s="318" t="s">
        <v>81</v>
      </c>
      <c r="G126" s="295"/>
      <c r="H126" s="295" t="s">
        <v>634</v>
      </c>
      <c r="I126" s="295" t="s">
        <v>596</v>
      </c>
      <c r="J126" s="295">
        <v>120</v>
      </c>
      <c r="K126" s="343"/>
    </row>
    <row r="127" spans="2:11" s="1" customFormat="1" ht="15" customHeight="1">
      <c r="B127" s="340"/>
      <c r="C127" s="295" t="s">
        <v>643</v>
      </c>
      <c r="D127" s="295"/>
      <c r="E127" s="295"/>
      <c r="F127" s="318" t="s">
        <v>81</v>
      </c>
      <c r="G127" s="295"/>
      <c r="H127" s="295" t="s">
        <v>644</v>
      </c>
      <c r="I127" s="295" t="s">
        <v>596</v>
      </c>
      <c r="J127" s="295" t="s">
        <v>645</v>
      </c>
      <c r="K127" s="343"/>
    </row>
    <row r="128" spans="2:11" s="1" customFormat="1" ht="15" customHeight="1">
      <c r="B128" s="340"/>
      <c r="C128" s="295" t="s">
        <v>543</v>
      </c>
      <c r="D128" s="295"/>
      <c r="E128" s="295"/>
      <c r="F128" s="318" t="s">
        <v>81</v>
      </c>
      <c r="G128" s="295"/>
      <c r="H128" s="295" t="s">
        <v>646</v>
      </c>
      <c r="I128" s="295" t="s">
        <v>596</v>
      </c>
      <c r="J128" s="295" t="s">
        <v>645</v>
      </c>
      <c r="K128" s="343"/>
    </row>
    <row r="129" spans="2:11" s="1" customFormat="1" ht="15" customHeight="1">
      <c r="B129" s="340"/>
      <c r="C129" s="295" t="s">
        <v>605</v>
      </c>
      <c r="D129" s="295"/>
      <c r="E129" s="295"/>
      <c r="F129" s="318" t="s">
        <v>600</v>
      </c>
      <c r="G129" s="295"/>
      <c r="H129" s="295" t="s">
        <v>606</v>
      </c>
      <c r="I129" s="295" t="s">
        <v>596</v>
      </c>
      <c r="J129" s="295">
        <v>15</v>
      </c>
      <c r="K129" s="343"/>
    </row>
    <row r="130" spans="2:11" s="1" customFormat="1" ht="15" customHeight="1">
      <c r="B130" s="340"/>
      <c r="C130" s="321" t="s">
        <v>607</v>
      </c>
      <c r="D130" s="321"/>
      <c r="E130" s="321"/>
      <c r="F130" s="322" t="s">
        <v>600</v>
      </c>
      <c r="G130" s="321"/>
      <c r="H130" s="321" t="s">
        <v>608</v>
      </c>
      <c r="I130" s="321" t="s">
        <v>596</v>
      </c>
      <c r="J130" s="321">
        <v>15</v>
      </c>
      <c r="K130" s="343"/>
    </row>
    <row r="131" spans="2:11" s="1" customFormat="1" ht="15" customHeight="1">
      <c r="B131" s="340"/>
      <c r="C131" s="321" t="s">
        <v>609</v>
      </c>
      <c r="D131" s="321"/>
      <c r="E131" s="321"/>
      <c r="F131" s="322" t="s">
        <v>600</v>
      </c>
      <c r="G131" s="321"/>
      <c r="H131" s="321" t="s">
        <v>610</v>
      </c>
      <c r="I131" s="321" t="s">
        <v>596</v>
      </c>
      <c r="J131" s="321">
        <v>20</v>
      </c>
      <c r="K131" s="343"/>
    </row>
    <row r="132" spans="2:11" s="1" customFormat="1" ht="15" customHeight="1">
      <c r="B132" s="340"/>
      <c r="C132" s="321" t="s">
        <v>611</v>
      </c>
      <c r="D132" s="321"/>
      <c r="E132" s="321"/>
      <c r="F132" s="322" t="s">
        <v>600</v>
      </c>
      <c r="G132" s="321"/>
      <c r="H132" s="321" t="s">
        <v>612</v>
      </c>
      <c r="I132" s="321" t="s">
        <v>596</v>
      </c>
      <c r="J132" s="321">
        <v>20</v>
      </c>
      <c r="K132" s="343"/>
    </row>
    <row r="133" spans="2:11" s="1" customFormat="1" ht="15" customHeight="1">
      <c r="B133" s="340"/>
      <c r="C133" s="295" t="s">
        <v>599</v>
      </c>
      <c r="D133" s="295"/>
      <c r="E133" s="295"/>
      <c r="F133" s="318" t="s">
        <v>600</v>
      </c>
      <c r="G133" s="295"/>
      <c r="H133" s="295" t="s">
        <v>634</v>
      </c>
      <c r="I133" s="295" t="s">
        <v>596</v>
      </c>
      <c r="J133" s="295">
        <v>50</v>
      </c>
      <c r="K133" s="343"/>
    </row>
    <row r="134" spans="2:11" s="1" customFormat="1" ht="15" customHeight="1">
      <c r="B134" s="340"/>
      <c r="C134" s="295" t="s">
        <v>613</v>
      </c>
      <c r="D134" s="295"/>
      <c r="E134" s="295"/>
      <c r="F134" s="318" t="s">
        <v>600</v>
      </c>
      <c r="G134" s="295"/>
      <c r="H134" s="295" t="s">
        <v>634</v>
      </c>
      <c r="I134" s="295" t="s">
        <v>596</v>
      </c>
      <c r="J134" s="295">
        <v>50</v>
      </c>
      <c r="K134" s="343"/>
    </row>
    <row r="135" spans="2:11" s="1" customFormat="1" ht="15" customHeight="1">
      <c r="B135" s="340"/>
      <c r="C135" s="295" t="s">
        <v>619</v>
      </c>
      <c r="D135" s="295"/>
      <c r="E135" s="295"/>
      <c r="F135" s="318" t="s">
        <v>600</v>
      </c>
      <c r="G135" s="295"/>
      <c r="H135" s="295" t="s">
        <v>634</v>
      </c>
      <c r="I135" s="295" t="s">
        <v>596</v>
      </c>
      <c r="J135" s="295">
        <v>50</v>
      </c>
      <c r="K135" s="343"/>
    </row>
    <row r="136" spans="2:11" s="1" customFormat="1" ht="15" customHeight="1">
      <c r="B136" s="340"/>
      <c r="C136" s="295" t="s">
        <v>621</v>
      </c>
      <c r="D136" s="295"/>
      <c r="E136" s="295"/>
      <c r="F136" s="318" t="s">
        <v>600</v>
      </c>
      <c r="G136" s="295"/>
      <c r="H136" s="295" t="s">
        <v>634</v>
      </c>
      <c r="I136" s="295" t="s">
        <v>596</v>
      </c>
      <c r="J136" s="295">
        <v>50</v>
      </c>
      <c r="K136" s="343"/>
    </row>
    <row r="137" spans="2:11" s="1" customFormat="1" ht="15" customHeight="1">
      <c r="B137" s="340"/>
      <c r="C137" s="295" t="s">
        <v>622</v>
      </c>
      <c r="D137" s="295"/>
      <c r="E137" s="295"/>
      <c r="F137" s="318" t="s">
        <v>600</v>
      </c>
      <c r="G137" s="295"/>
      <c r="H137" s="295" t="s">
        <v>647</v>
      </c>
      <c r="I137" s="295" t="s">
        <v>596</v>
      </c>
      <c r="J137" s="295">
        <v>255</v>
      </c>
      <c r="K137" s="343"/>
    </row>
    <row r="138" spans="2:11" s="1" customFormat="1" ht="15" customHeight="1">
      <c r="B138" s="340"/>
      <c r="C138" s="295" t="s">
        <v>624</v>
      </c>
      <c r="D138" s="295"/>
      <c r="E138" s="295"/>
      <c r="F138" s="318" t="s">
        <v>81</v>
      </c>
      <c r="G138" s="295"/>
      <c r="H138" s="295" t="s">
        <v>648</v>
      </c>
      <c r="I138" s="295" t="s">
        <v>626</v>
      </c>
      <c r="J138" s="295"/>
      <c r="K138" s="343"/>
    </row>
    <row r="139" spans="2:11" s="1" customFormat="1" ht="15" customHeight="1">
      <c r="B139" s="340"/>
      <c r="C139" s="295" t="s">
        <v>627</v>
      </c>
      <c r="D139" s="295"/>
      <c r="E139" s="295"/>
      <c r="F139" s="318" t="s">
        <v>81</v>
      </c>
      <c r="G139" s="295"/>
      <c r="H139" s="295" t="s">
        <v>649</v>
      </c>
      <c r="I139" s="295" t="s">
        <v>629</v>
      </c>
      <c r="J139" s="295"/>
      <c r="K139" s="343"/>
    </row>
    <row r="140" spans="2:11" s="1" customFormat="1" ht="15" customHeight="1">
      <c r="B140" s="340"/>
      <c r="C140" s="295" t="s">
        <v>630</v>
      </c>
      <c r="D140" s="295"/>
      <c r="E140" s="295"/>
      <c r="F140" s="318" t="s">
        <v>81</v>
      </c>
      <c r="G140" s="295"/>
      <c r="H140" s="295" t="s">
        <v>630</v>
      </c>
      <c r="I140" s="295" t="s">
        <v>629</v>
      </c>
      <c r="J140" s="295"/>
      <c r="K140" s="343"/>
    </row>
    <row r="141" spans="2:11" s="1" customFormat="1" ht="15" customHeight="1">
      <c r="B141" s="340"/>
      <c r="C141" s="295" t="s">
        <v>41</v>
      </c>
      <c r="D141" s="295"/>
      <c r="E141" s="295"/>
      <c r="F141" s="318" t="s">
        <v>81</v>
      </c>
      <c r="G141" s="295"/>
      <c r="H141" s="295" t="s">
        <v>650</v>
      </c>
      <c r="I141" s="295" t="s">
        <v>629</v>
      </c>
      <c r="J141" s="295"/>
      <c r="K141" s="343"/>
    </row>
    <row r="142" spans="2:11" s="1" customFormat="1" ht="15" customHeight="1">
      <c r="B142" s="340"/>
      <c r="C142" s="295" t="s">
        <v>651</v>
      </c>
      <c r="D142" s="295"/>
      <c r="E142" s="295"/>
      <c r="F142" s="318" t="s">
        <v>81</v>
      </c>
      <c r="G142" s="295"/>
      <c r="H142" s="295" t="s">
        <v>652</v>
      </c>
      <c r="I142" s="295" t="s">
        <v>629</v>
      </c>
      <c r="J142" s="295"/>
      <c r="K142" s="343"/>
    </row>
    <row r="143" spans="2:11" s="1" customFormat="1" ht="15" customHeight="1">
      <c r="B143" s="344"/>
      <c r="C143" s="345"/>
      <c r="D143" s="345"/>
      <c r="E143" s="345"/>
      <c r="F143" s="345"/>
      <c r="G143" s="345"/>
      <c r="H143" s="345"/>
      <c r="I143" s="345"/>
      <c r="J143" s="345"/>
      <c r="K143" s="346"/>
    </row>
    <row r="144" spans="2:11" s="1" customFormat="1" ht="18.75" customHeight="1">
      <c r="B144" s="331"/>
      <c r="C144" s="331"/>
      <c r="D144" s="331"/>
      <c r="E144" s="331"/>
      <c r="F144" s="332"/>
      <c r="G144" s="331"/>
      <c r="H144" s="331"/>
      <c r="I144" s="331"/>
      <c r="J144" s="331"/>
      <c r="K144" s="331"/>
    </row>
    <row r="145" spans="2:11" s="1" customFormat="1" ht="18.75" customHeight="1"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</row>
    <row r="146" spans="2:11" s="1" customFormat="1" ht="7.5" customHeight="1">
      <c r="B146" s="304"/>
      <c r="C146" s="305"/>
      <c r="D146" s="305"/>
      <c r="E146" s="305"/>
      <c r="F146" s="305"/>
      <c r="G146" s="305"/>
      <c r="H146" s="305"/>
      <c r="I146" s="305"/>
      <c r="J146" s="305"/>
      <c r="K146" s="306"/>
    </row>
    <row r="147" spans="2:11" s="1" customFormat="1" ht="45" customHeight="1">
      <c r="B147" s="307"/>
      <c r="C147" s="308" t="s">
        <v>653</v>
      </c>
      <c r="D147" s="308"/>
      <c r="E147" s="308"/>
      <c r="F147" s="308"/>
      <c r="G147" s="308"/>
      <c r="H147" s="308"/>
      <c r="I147" s="308"/>
      <c r="J147" s="308"/>
      <c r="K147" s="309"/>
    </row>
    <row r="148" spans="2:11" s="1" customFormat="1" ht="17.25" customHeight="1">
      <c r="B148" s="307"/>
      <c r="C148" s="310" t="s">
        <v>589</v>
      </c>
      <c r="D148" s="310"/>
      <c r="E148" s="310"/>
      <c r="F148" s="310" t="s">
        <v>590</v>
      </c>
      <c r="G148" s="311"/>
      <c r="H148" s="310" t="s">
        <v>57</v>
      </c>
      <c r="I148" s="310" t="s">
        <v>60</v>
      </c>
      <c r="J148" s="310" t="s">
        <v>591</v>
      </c>
      <c r="K148" s="309"/>
    </row>
    <row r="149" spans="2:11" s="1" customFormat="1" ht="17.25" customHeight="1">
      <c r="B149" s="307"/>
      <c r="C149" s="312" t="s">
        <v>592</v>
      </c>
      <c r="D149" s="312"/>
      <c r="E149" s="312"/>
      <c r="F149" s="313" t="s">
        <v>593</v>
      </c>
      <c r="G149" s="314"/>
      <c r="H149" s="312"/>
      <c r="I149" s="312"/>
      <c r="J149" s="312" t="s">
        <v>594</v>
      </c>
      <c r="K149" s="309"/>
    </row>
    <row r="150" spans="2:11" s="1" customFormat="1" ht="5.25" customHeight="1">
      <c r="B150" s="320"/>
      <c r="C150" s="315"/>
      <c r="D150" s="315"/>
      <c r="E150" s="315"/>
      <c r="F150" s="315"/>
      <c r="G150" s="316"/>
      <c r="H150" s="315"/>
      <c r="I150" s="315"/>
      <c r="J150" s="315"/>
      <c r="K150" s="343"/>
    </row>
    <row r="151" spans="2:11" s="1" customFormat="1" ht="15" customHeight="1">
      <c r="B151" s="320"/>
      <c r="C151" s="347" t="s">
        <v>597</v>
      </c>
      <c r="D151" s="295"/>
      <c r="E151" s="295"/>
      <c r="F151" s="348" t="s">
        <v>81</v>
      </c>
      <c r="G151" s="295"/>
      <c r="H151" s="347" t="s">
        <v>634</v>
      </c>
      <c r="I151" s="347" t="s">
        <v>596</v>
      </c>
      <c r="J151" s="347">
        <v>120</v>
      </c>
      <c r="K151" s="343"/>
    </row>
    <row r="152" spans="2:11" s="1" customFormat="1" ht="15" customHeight="1">
      <c r="B152" s="320"/>
      <c r="C152" s="347" t="s">
        <v>643</v>
      </c>
      <c r="D152" s="295"/>
      <c r="E152" s="295"/>
      <c r="F152" s="348" t="s">
        <v>81</v>
      </c>
      <c r="G152" s="295"/>
      <c r="H152" s="347" t="s">
        <v>654</v>
      </c>
      <c r="I152" s="347" t="s">
        <v>596</v>
      </c>
      <c r="J152" s="347" t="s">
        <v>645</v>
      </c>
      <c r="K152" s="343"/>
    </row>
    <row r="153" spans="2:11" s="1" customFormat="1" ht="15" customHeight="1">
      <c r="B153" s="320"/>
      <c r="C153" s="347" t="s">
        <v>543</v>
      </c>
      <c r="D153" s="295"/>
      <c r="E153" s="295"/>
      <c r="F153" s="348" t="s">
        <v>81</v>
      </c>
      <c r="G153" s="295"/>
      <c r="H153" s="347" t="s">
        <v>655</v>
      </c>
      <c r="I153" s="347" t="s">
        <v>596</v>
      </c>
      <c r="J153" s="347" t="s">
        <v>645</v>
      </c>
      <c r="K153" s="343"/>
    </row>
    <row r="154" spans="2:11" s="1" customFormat="1" ht="15" customHeight="1">
      <c r="B154" s="320"/>
      <c r="C154" s="347" t="s">
        <v>599</v>
      </c>
      <c r="D154" s="295"/>
      <c r="E154" s="295"/>
      <c r="F154" s="348" t="s">
        <v>600</v>
      </c>
      <c r="G154" s="295"/>
      <c r="H154" s="347" t="s">
        <v>634</v>
      </c>
      <c r="I154" s="347" t="s">
        <v>596</v>
      </c>
      <c r="J154" s="347">
        <v>50</v>
      </c>
      <c r="K154" s="343"/>
    </row>
    <row r="155" spans="2:11" s="1" customFormat="1" ht="15" customHeight="1">
      <c r="B155" s="320"/>
      <c r="C155" s="347" t="s">
        <v>602</v>
      </c>
      <c r="D155" s="295"/>
      <c r="E155" s="295"/>
      <c r="F155" s="348" t="s">
        <v>81</v>
      </c>
      <c r="G155" s="295"/>
      <c r="H155" s="347" t="s">
        <v>634</v>
      </c>
      <c r="I155" s="347" t="s">
        <v>604</v>
      </c>
      <c r="J155" s="347"/>
      <c r="K155" s="343"/>
    </row>
    <row r="156" spans="2:11" s="1" customFormat="1" ht="15" customHeight="1">
      <c r="B156" s="320"/>
      <c r="C156" s="347" t="s">
        <v>613</v>
      </c>
      <c r="D156" s="295"/>
      <c r="E156" s="295"/>
      <c r="F156" s="348" t="s">
        <v>600</v>
      </c>
      <c r="G156" s="295"/>
      <c r="H156" s="347" t="s">
        <v>634</v>
      </c>
      <c r="I156" s="347" t="s">
        <v>596</v>
      </c>
      <c r="J156" s="347">
        <v>50</v>
      </c>
      <c r="K156" s="343"/>
    </row>
    <row r="157" spans="2:11" s="1" customFormat="1" ht="15" customHeight="1">
      <c r="B157" s="320"/>
      <c r="C157" s="347" t="s">
        <v>621</v>
      </c>
      <c r="D157" s="295"/>
      <c r="E157" s="295"/>
      <c r="F157" s="348" t="s">
        <v>600</v>
      </c>
      <c r="G157" s="295"/>
      <c r="H157" s="347" t="s">
        <v>634</v>
      </c>
      <c r="I157" s="347" t="s">
        <v>596</v>
      </c>
      <c r="J157" s="347">
        <v>50</v>
      </c>
      <c r="K157" s="343"/>
    </row>
    <row r="158" spans="2:11" s="1" customFormat="1" ht="15" customHeight="1">
      <c r="B158" s="320"/>
      <c r="C158" s="347" t="s">
        <v>619</v>
      </c>
      <c r="D158" s="295"/>
      <c r="E158" s="295"/>
      <c r="F158" s="348" t="s">
        <v>600</v>
      </c>
      <c r="G158" s="295"/>
      <c r="H158" s="347" t="s">
        <v>634</v>
      </c>
      <c r="I158" s="347" t="s">
        <v>596</v>
      </c>
      <c r="J158" s="347">
        <v>50</v>
      </c>
      <c r="K158" s="343"/>
    </row>
    <row r="159" spans="2:11" s="1" customFormat="1" ht="15" customHeight="1">
      <c r="B159" s="320"/>
      <c r="C159" s="347" t="s">
        <v>87</v>
      </c>
      <c r="D159" s="295"/>
      <c r="E159" s="295"/>
      <c r="F159" s="348" t="s">
        <v>81</v>
      </c>
      <c r="G159" s="295"/>
      <c r="H159" s="347" t="s">
        <v>656</v>
      </c>
      <c r="I159" s="347" t="s">
        <v>596</v>
      </c>
      <c r="J159" s="347" t="s">
        <v>657</v>
      </c>
      <c r="K159" s="343"/>
    </row>
    <row r="160" spans="2:11" s="1" customFormat="1" ht="15" customHeight="1">
      <c r="B160" s="320"/>
      <c r="C160" s="347" t="s">
        <v>658</v>
      </c>
      <c r="D160" s="295"/>
      <c r="E160" s="295"/>
      <c r="F160" s="348" t="s">
        <v>81</v>
      </c>
      <c r="G160" s="295"/>
      <c r="H160" s="347" t="s">
        <v>659</v>
      </c>
      <c r="I160" s="347" t="s">
        <v>629</v>
      </c>
      <c r="J160" s="347"/>
      <c r="K160" s="343"/>
    </row>
    <row r="161" spans="2:11" s="1" customFormat="1" ht="15" customHeight="1">
      <c r="B161" s="349"/>
      <c r="C161" s="329"/>
      <c r="D161" s="329"/>
      <c r="E161" s="329"/>
      <c r="F161" s="329"/>
      <c r="G161" s="329"/>
      <c r="H161" s="329"/>
      <c r="I161" s="329"/>
      <c r="J161" s="329"/>
      <c r="K161" s="350"/>
    </row>
    <row r="162" spans="2:11" s="1" customFormat="1" ht="18.75" customHeight="1">
      <c r="B162" s="331"/>
      <c r="C162" s="341"/>
      <c r="D162" s="341"/>
      <c r="E162" s="341"/>
      <c r="F162" s="351"/>
      <c r="G162" s="341"/>
      <c r="H162" s="341"/>
      <c r="I162" s="341"/>
      <c r="J162" s="341"/>
      <c r="K162" s="331"/>
    </row>
    <row r="163" spans="2:11" s="1" customFormat="1" ht="18.75" customHeight="1"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</row>
    <row r="164" spans="2:11" s="1" customFormat="1" ht="7.5" customHeight="1">
      <c r="B164" s="282"/>
      <c r="C164" s="283"/>
      <c r="D164" s="283"/>
      <c r="E164" s="283"/>
      <c r="F164" s="283"/>
      <c r="G164" s="283"/>
      <c r="H164" s="283"/>
      <c r="I164" s="283"/>
      <c r="J164" s="283"/>
      <c r="K164" s="284"/>
    </row>
    <row r="165" spans="2:11" s="1" customFormat="1" ht="45" customHeight="1">
      <c r="B165" s="285"/>
      <c r="C165" s="286" t="s">
        <v>660</v>
      </c>
      <c r="D165" s="286"/>
      <c r="E165" s="286"/>
      <c r="F165" s="286"/>
      <c r="G165" s="286"/>
      <c r="H165" s="286"/>
      <c r="I165" s="286"/>
      <c r="J165" s="286"/>
      <c r="K165" s="287"/>
    </row>
    <row r="166" spans="2:11" s="1" customFormat="1" ht="17.25" customHeight="1">
      <c r="B166" s="285"/>
      <c r="C166" s="310" t="s">
        <v>589</v>
      </c>
      <c r="D166" s="310"/>
      <c r="E166" s="310"/>
      <c r="F166" s="310" t="s">
        <v>590</v>
      </c>
      <c r="G166" s="352"/>
      <c r="H166" s="353" t="s">
        <v>57</v>
      </c>
      <c r="I166" s="353" t="s">
        <v>60</v>
      </c>
      <c r="J166" s="310" t="s">
        <v>591</v>
      </c>
      <c r="K166" s="287"/>
    </row>
    <row r="167" spans="2:11" s="1" customFormat="1" ht="17.25" customHeight="1">
      <c r="B167" s="288"/>
      <c r="C167" s="312" t="s">
        <v>592</v>
      </c>
      <c r="D167" s="312"/>
      <c r="E167" s="312"/>
      <c r="F167" s="313" t="s">
        <v>593</v>
      </c>
      <c r="G167" s="354"/>
      <c r="H167" s="355"/>
      <c r="I167" s="355"/>
      <c r="J167" s="312" t="s">
        <v>594</v>
      </c>
      <c r="K167" s="290"/>
    </row>
    <row r="168" spans="2:11" s="1" customFormat="1" ht="5.25" customHeight="1">
      <c r="B168" s="320"/>
      <c r="C168" s="315"/>
      <c r="D168" s="315"/>
      <c r="E168" s="315"/>
      <c r="F168" s="315"/>
      <c r="G168" s="316"/>
      <c r="H168" s="315"/>
      <c r="I168" s="315"/>
      <c r="J168" s="315"/>
      <c r="K168" s="343"/>
    </row>
    <row r="169" spans="2:11" s="1" customFormat="1" ht="15" customHeight="1">
      <c r="B169" s="320"/>
      <c r="C169" s="295" t="s">
        <v>597</v>
      </c>
      <c r="D169" s="295"/>
      <c r="E169" s="295"/>
      <c r="F169" s="318" t="s">
        <v>81</v>
      </c>
      <c r="G169" s="295"/>
      <c r="H169" s="295" t="s">
        <v>634</v>
      </c>
      <c r="I169" s="295" t="s">
        <v>596</v>
      </c>
      <c r="J169" s="295">
        <v>120</v>
      </c>
      <c r="K169" s="343"/>
    </row>
    <row r="170" spans="2:11" s="1" customFormat="1" ht="15" customHeight="1">
      <c r="B170" s="320"/>
      <c r="C170" s="295" t="s">
        <v>643</v>
      </c>
      <c r="D170" s="295"/>
      <c r="E170" s="295"/>
      <c r="F170" s="318" t="s">
        <v>81</v>
      </c>
      <c r="G170" s="295"/>
      <c r="H170" s="295" t="s">
        <v>644</v>
      </c>
      <c r="I170" s="295" t="s">
        <v>596</v>
      </c>
      <c r="J170" s="295" t="s">
        <v>645</v>
      </c>
      <c r="K170" s="343"/>
    </row>
    <row r="171" spans="2:11" s="1" customFormat="1" ht="15" customHeight="1">
      <c r="B171" s="320"/>
      <c r="C171" s="295" t="s">
        <v>543</v>
      </c>
      <c r="D171" s="295"/>
      <c r="E171" s="295"/>
      <c r="F171" s="318" t="s">
        <v>81</v>
      </c>
      <c r="G171" s="295"/>
      <c r="H171" s="295" t="s">
        <v>661</v>
      </c>
      <c r="I171" s="295" t="s">
        <v>596</v>
      </c>
      <c r="J171" s="295" t="s">
        <v>645</v>
      </c>
      <c r="K171" s="343"/>
    </row>
    <row r="172" spans="2:11" s="1" customFormat="1" ht="15" customHeight="1">
      <c r="B172" s="320"/>
      <c r="C172" s="295" t="s">
        <v>599</v>
      </c>
      <c r="D172" s="295"/>
      <c r="E172" s="295"/>
      <c r="F172" s="318" t="s">
        <v>600</v>
      </c>
      <c r="G172" s="295"/>
      <c r="H172" s="295" t="s">
        <v>661</v>
      </c>
      <c r="I172" s="295" t="s">
        <v>596</v>
      </c>
      <c r="J172" s="295">
        <v>50</v>
      </c>
      <c r="K172" s="343"/>
    </row>
    <row r="173" spans="2:11" s="1" customFormat="1" ht="15" customHeight="1">
      <c r="B173" s="320"/>
      <c r="C173" s="295" t="s">
        <v>602</v>
      </c>
      <c r="D173" s="295"/>
      <c r="E173" s="295"/>
      <c r="F173" s="318" t="s">
        <v>81</v>
      </c>
      <c r="G173" s="295"/>
      <c r="H173" s="295" t="s">
        <v>661</v>
      </c>
      <c r="I173" s="295" t="s">
        <v>604</v>
      </c>
      <c r="J173" s="295"/>
      <c r="K173" s="343"/>
    </row>
    <row r="174" spans="2:11" s="1" customFormat="1" ht="15" customHeight="1">
      <c r="B174" s="320"/>
      <c r="C174" s="295" t="s">
        <v>613</v>
      </c>
      <c r="D174" s="295"/>
      <c r="E174" s="295"/>
      <c r="F174" s="318" t="s">
        <v>600</v>
      </c>
      <c r="G174" s="295"/>
      <c r="H174" s="295" t="s">
        <v>661</v>
      </c>
      <c r="I174" s="295" t="s">
        <v>596</v>
      </c>
      <c r="J174" s="295">
        <v>50</v>
      </c>
      <c r="K174" s="343"/>
    </row>
    <row r="175" spans="2:11" s="1" customFormat="1" ht="15" customHeight="1">
      <c r="B175" s="320"/>
      <c r="C175" s="295" t="s">
        <v>621</v>
      </c>
      <c r="D175" s="295"/>
      <c r="E175" s="295"/>
      <c r="F175" s="318" t="s">
        <v>600</v>
      </c>
      <c r="G175" s="295"/>
      <c r="H175" s="295" t="s">
        <v>661</v>
      </c>
      <c r="I175" s="295" t="s">
        <v>596</v>
      </c>
      <c r="J175" s="295">
        <v>50</v>
      </c>
      <c r="K175" s="343"/>
    </row>
    <row r="176" spans="2:11" s="1" customFormat="1" ht="15" customHeight="1">
      <c r="B176" s="320"/>
      <c r="C176" s="295" t="s">
        <v>619</v>
      </c>
      <c r="D176" s="295"/>
      <c r="E176" s="295"/>
      <c r="F176" s="318" t="s">
        <v>600</v>
      </c>
      <c r="G176" s="295"/>
      <c r="H176" s="295" t="s">
        <v>661</v>
      </c>
      <c r="I176" s="295" t="s">
        <v>596</v>
      </c>
      <c r="J176" s="295">
        <v>50</v>
      </c>
      <c r="K176" s="343"/>
    </row>
    <row r="177" spans="2:11" s="1" customFormat="1" ht="15" customHeight="1">
      <c r="B177" s="320"/>
      <c r="C177" s="295" t="s">
        <v>99</v>
      </c>
      <c r="D177" s="295"/>
      <c r="E177" s="295"/>
      <c r="F177" s="318" t="s">
        <v>81</v>
      </c>
      <c r="G177" s="295"/>
      <c r="H177" s="295" t="s">
        <v>662</v>
      </c>
      <c r="I177" s="295" t="s">
        <v>663</v>
      </c>
      <c r="J177" s="295"/>
      <c r="K177" s="343"/>
    </row>
    <row r="178" spans="2:11" s="1" customFormat="1" ht="15" customHeight="1">
      <c r="B178" s="320"/>
      <c r="C178" s="295" t="s">
        <v>60</v>
      </c>
      <c r="D178" s="295"/>
      <c r="E178" s="295"/>
      <c r="F178" s="318" t="s">
        <v>81</v>
      </c>
      <c r="G178" s="295"/>
      <c r="H178" s="295" t="s">
        <v>664</v>
      </c>
      <c r="I178" s="295" t="s">
        <v>665</v>
      </c>
      <c r="J178" s="295">
        <v>1</v>
      </c>
      <c r="K178" s="343"/>
    </row>
    <row r="179" spans="2:11" s="1" customFormat="1" ht="15" customHeight="1">
      <c r="B179" s="320"/>
      <c r="C179" s="295" t="s">
        <v>56</v>
      </c>
      <c r="D179" s="295"/>
      <c r="E179" s="295"/>
      <c r="F179" s="318" t="s">
        <v>81</v>
      </c>
      <c r="G179" s="295"/>
      <c r="H179" s="295" t="s">
        <v>666</v>
      </c>
      <c r="I179" s="295" t="s">
        <v>596</v>
      </c>
      <c r="J179" s="295">
        <v>20</v>
      </c>
      <c r="K179" s="343"/>
    </row>
    <row r="180" spans="2:11" s="1" customFormat="1" ht="15" customHeight="1">
      <c r="B180" s="320"/>
      <c r="C180" s="295" t="s">
        <v>57</v>
      </c>
      <c r="D180" s="295"/>
      <c r="E180" s="295"/>
      <c r="F180" s="318" t="s">
        <v>81</v>
      </c>
      <c r="G180" s="295"/>
      <c r="H180" s="295" t="s">
        <v>667</v>
      </c>
      <c r="I180" s="295" t="s">
        <v>596</v>
      </c>
      <c r="J180" s="295">
        <v>255</v>
      </c>
      <c r="K180" s="343"/>
    </row>
    <row r="181" spans="2:11" s="1" customFormat="1" ht="15" customHeight="1">
      <c r="B181" s="320"/>
      <c r="C181" s="295" t="s">
        <v>100</v>
      </c>
      <c r="D181" s="295"/>
      <c r="E181" s="295"/>
      <c r="F181" s="318" t="s">
        <v>81</v>
      </c>
      <c r="G181" s="295"/>
      <c r="H181" s="295" t="s">
        <v>559</v>
      </c>
      <c r="I181" s="295" t="s">
        <v>596</v>
      </c>
      <c r="J181" s="295">
        <v>10</v>
      </c>
      <c r="K181" s="343"/>
    </row>
    <row r="182" spans="2:11" s="1" customFormat="1" ht="15" customHeight="1">
      <c r="B182" s="320"/>
      <c r="C182" s="295" t="s">
        <v>101</v>
      </c>
      <c r="D182" s="295"/>
      <c r="E182" s="295"/>
      <c r="F182" s="318" t="s">
        <v>81</v>
      </c>
      <c r="G182" s="295"/>
      <c r="H182" s="295" t="s">
        <v>668</v>
      </c>
      <c r="I182" s="295" t="s">
        <v>629</v>
      </c>
      <c r="J182" s="295"/>
      <c r="K182" s="343"/>
    </row>
    <row r="183" spans="2:11" s="1" customFormat="1" ht="15" customHeight="1">
      <c r="B183" s="320"/>
      <c r="C183" s="295" t="s">
        <v>669</v>
      </c>
      <c r="D183" s="295"/>
      <c r="E183" s="295"/>
      <c r="F183" s="318" t="s">
        <v>81</v>
      </c>
      <c r="G183" s="295"/>
      <c r="H183" s="295" t="s">
        <v>670</v>
      </c>
      <c r="I183" s="295" t="s">
        <v>629</v>
      </c>
      <c r="J183" s="295"/>
      <c r="K183" s="343"/>
    </row>
    <row r="184" spans="2:11" s="1" customFormat="1" ht="15" customHeight="1">
      <c r="B184" s="320"/>
      <c r="C184" s="295" t="s">
        <v>658</v>
      </c>
      <c r="D184" s="295"/>
      <c r="E184" s="295"/>
      <c r="F184" s="318" t="s">
        <v>81</v>
      </c>
      <c r="G184" s="295"/>
      <c r="H184" s="295" t="s">
        <v>671</v>
      </c>
      <c r="I184" s="295" t="s">
        <v>629</v>
      </c>
      <c r="J184" s="295"/>
      <c r="K184" s="343"/>
    </row>
    <row r="185" spans="2:11" s="1" customFormat="1" ht="15" customHeight="1">
      <c r="B185" s="320"/>
      <c r="C185" s="295" t="s">
        <v>103</v>
      </c>
      <c r="D185" s="295"/>
      <c r="E185" s="295"/>
      <c r="F185" s="318" t="s">
        <v>600</v>
      </c>
      <c r="G185" s="295"/>
      <c r="H185" s="295" t="s">
        <v>672</v>
      </c>
      <c r="I185" s="295" t="s">
        <v>596</v>
      </c>
      <c r="J185" s="295">
        <v>50</v>
      </c>
      <c r="K185" s="343"/>
    </row>
    <row r="186" spans="2:11" s="1" customFormat="1" ht="15" customHeight="1">
      <c r="B186" s="320"/>
      <c r="C186" s="295" t="s">
        <v>673</v>
      </c>
      <c r="D186" s="295"/>
      <c r="E186" s="295"/>
      <c r="F186" s="318" t="s">
        <v>600</v>
      </c>
      <c r="G186" s="295"/>
      <c r="H186" s="295" t="s">
        <v>674</v>
      </c>
      <c r="I186" s="295" t="s">
        <v>675</v>
      </c>
      <c r="J186" s="295"/>
      <c r="K186" s="343"/>
    </row>
    <row r="187" spans="2:11" s="1" customFormat="1" ht="15" customHeight="1">
      <c r="B187" s="320"/>
      <c r="C187" s="295" t="s">
        <v>676</v>
      </c>
      <c r="D187" s="295"/>
      <c r="E187" s="295"/>
      <c r="F187" s="318" t="s">
        <v>600</v>
      </c>
      <c r="G187" s="295"/>
      <c r="H187" s="295" t="s">
        <v>677</v>
      </c>
      <c r="I187" s="295" t="s">
        <v>675</v>
      </c>
      <c r="J187" s="295"/>
      <c r="K187" s="343"/>
    </row>
    <row r="188" spans="2:11" s="1" customFormat="1" ht="15" customHeight="1">
      <c r="B188" s="320"/>
      <c r="C188" s="295" t="s">
        <v>678</v>
      </c>
      <c r="D188" s="295"/>
      <c r="E188" s="295"/>
      <c r="F188" s="318" t="s">
        <v>600</v>
      </c>
      <c r="G188" s="295"/>
      <c r="H188" s="295" t="s">
        <v>679</v>
      </c>
      <c r="I188" s="295" t="s">
        <v>675</v>
      </c>
      <c r="J188" s="295"/>
      <c r="K188" s="343"/>
    </row>
    <row r="189" spans="2:11" s="1" customFormat="1" ht="15" customHeight="1">
      <c r="B189" s="320"/>
      <c r="C189" s="356" t="s">
        <v>680</v>
      </c>
      <c r="D189" s="295"/>
      <c r="E189" s="295"/>
      <c r="F189" s="318" t="s">
        <v>600</v>
      </c>
      <c r="G189" s="295"/>
      <c r="H189" s="295" t="s">
        <v>681</v>
      </c>
      <c r="I189" s="295" t="s">
        <v>682</v>
      </c>
      <c r="J189" s="357" t="s">
        <v>683</v>
      </c>
      <c r="K189" s="343"/>
    </row>
    <row r="190" spans="2:11" s="1" customFormat="1" ht="15" customHeight="1">
      <c r="B190" s="320"/>
      <c r="C190" s="356" t="s">
        <v>45</v>
      </c>
      <c r="D190" s="295"/>
      <c r="E190" s="295"/>
      <c r="F190" s="318" t="s">
        <v>81</v>
      </c>
      <c r="G190" s="295"/>
      <c r="H190" s="292" t="s">
        <v>684</v>
      </c>
      <c r="I190" s="295" t="s">
        <v>685</v>
      </c>
      <c r="J190" s="295"/>
      <c r="K190" s="343"/>
    </row>
    <row r="191" spans="2:11" s="1" customFormat="1" ht="15" customHeight="1">
      <c r="B191" s="320"/>
      <c r="C191" s="356" t="s">
        <v>686</v>
      </c>
      <c r="D191" s="295"/>
      <c r="E191" s="295"/>
      <c r="F191" s="318" t="s">
        <v>81</v>
      </c>
      <c r="G191" s="295"/>
      <c r="H191" s="295" t="s">
        <v>687</v>
      </c>
      <c r="I191" s="295" t="s">
        <v>629</v>
      </c>
      <c r="J191" s="295"/>
      <c r="K191" s="343"/>
    </row>
    <row r="192" spans="2:11" s="1" customFormat="1" ht="15" customHeight="1">
      <c r="B192" s="320"/>
      <c r="C192" s="356" t="s">
        <v>688</v>
      </c>
      <c r="D192" s="295"/>
      <c r="E192" s="295"/>
      <c r="F192" s="318" t="s">
        <v>81</v>
      </c>
      <c r="G192" s="295"/>
      <c r="H192" s="295" t="s">
        <v>689</v>
      </c>
      <c r="I192" s="295" t="s">
        <v>629</v>
      </c>
      <c r="J192" s="295"/>
      <c r="K192" s="343"/>
    </row>
    <row r="193" spans="2:11" s="1" customFormat="1" ht="15" customHeight="1">
      <c r="B193" s="320"/>
      <c r="C193" s="356" t="s">
        <v>690</v>
      </c>
      <c r="D193" s="295"/>
      <c r="E193" s="295"/>
      <c r="F193" s="318" t="s">
        <v>600</v>
      </c>
      <c r="G193" s="295"/>
      <c r="H193" s="295" t="s">
        <v>691</v>
      </c>
      <c r="I193" s="295" t="s">
        <v>629</v>
      </c>
      <c r="J193" s="295"/>
      <c r="K193" s="343"/>
    </row>
    <row r="194" spans="2:11" s="1" customFormat="1" ht="15" customHeight="1">
      <c r="B194" s="349"/>
      <c r="C194" s="358"/>
      <c r="D194" s="329"/>
      <c r="E194" s="329"/>
      <c r="F194" s="329"/>
      <c r="G194" s="329"/>
      <c r="H194" s="329"/>
      <c r="I194" s="329"/>
      <c r="J194" s="329"/>
      <c r="K194" s="350"/>
    </row>
    <row r="195" spans="2:11" s="1" customFormat="1" ht="18.75" customHeight="1">
      <c r="B195" s="331"/>
      <c r="C195" s="341"/>
      <c r="D195" s="341"/>
      <c r="E195" s="341"/>
      <c r="F195" s="351"/>
      <c r="G195" s="341"/>
      <c r="H195" s="341"/>
      <c r="I195" s="341"/>
      <c r="J195" s="341"/>
      <c r="K195" s="331"/>
    </row>
    <row r="196" spans="2:11" s="1" customFormat="1" ht="18.75" customHeight="1">
      <c r="B196" s="331"/>
      <c r="C196" s="341"/>
      <c r="D196" s="341"/>
      <c r="E196" s="341"/>
      <c r="F196" s="351"/>
      <c r="G196" s="341"/>
      <c r="H196" s="341"/>
      <c r="I196" s="341"/>
      <c r="J196" s="341"/>
      <c r="K196" s="331"/>
    </row>
    <row r="197" spans="2:11" s="1" customFormat="1" ht="18.75" customHeight="1"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</row>
    <row r="198" spans="2:11" s="1" customFormat="1" ht="13.5">
      <c r="B198" s="282"/>
      <c r="C198" s="283"/>
      <c r="D198" s="283"/>
      <c r="E198" s="283"/>
      <c r="F198" s="283"/>
      <c r="G198" s="283"/>
      <c r="H198" s="283"/>
      <c r="I198" s="283"/>
      <c r="J198" s="283"/>
      <c r="K198" s="284"/>
    </row>
    <row r="199" spans="2:11" s="1" customFormat="1" ht="21">
      <c r="B199" s="285"/>
      <c r="C199" s="286" t="s">
        <v>692</v>
      </c>
      <c r="D199" s="286"/>
      <c r="E199" s="286"/>
      <c r="F199" s="286"/>
      <c r="G199" s="286"/>
      <c r="H199" s="286"/>
      <c r="I199" s="286"/>
      <c r="J199" s="286"/>
      <c r="K199" s="287"/>
    </row>
    <row r="200" spans="2:11" s="1" customFormat="1" ht="25.5" customHeight="1">
      <c r="B200" s="285"/>
      <c r="C200" s="359" t="s">
        <v>693</v>
      </c>
      <c r="D200" s="359"/>
      <c r="E200" s="359"/>
      <c r="F200" s="359" t="s">
        <v>694</v>
      </c>
      <c r="G200" s="360"/>
      <c r="H200" s="359" t="s">
        <v>695</v>
      </c>
      <c r="I200" s="359"/>
      <c r="J200" s="359"/>
      <c r="K200" s="287"/>
    </row>
    <row r="201" spans="2:11" s="1" customFormat="1" ht="5.25" customHeight="1">
      <c r="B201" s="320"/>
      <c r="C201" s="315"/>
      <c r="D201" s="315"/>
      <c r="E201" s="315"/>
      <c r="F201" s="315"/>
      <c r="G201" s="341"/>
      <c r="H201" s="315"/>
      <c r="I201" s="315"/>
      <c r="J201" s="315"/>
      <c r="K201" s="343"/>
    </row>
    <row r="202" spans="2:11" s="1" customFormat="1" ht="15" customHeight="1">
      <c r="B202" s="320"/>
      <c r="C202" s="295" t="s">
        <v>685</v>
      </c>
      <c r="D202" s="295"/>
      <c r="E202" s="295"/>
      <c r="F202" s="318" t="s">
        <v>46</v>
      </c>
      <c r="G202" s="295"/>
      <c r="H202" s="295" t="s">
        <v>696</v>
      </c>
      <c r="I202" s="295"/>
      <c r="J202" s="295"/>
      <c r="K202" s="343"/>
    </row>
    <row r="203" spans="2:11" s="1" customFormat="1" ht="15" customHeight="1">
      <c r="B203" s="320"/>
      <c r="C203" s="295"/>
      <c r="D203" s="295"/>
      <c r="E203" s="295"/>
      <c r="F203" s="318" t="s">
        <v>47</v>
      </c>
      <c r="G203" s="295"/>
      <c r="H203" s="295" t="s">
        <v>697</v>
      </c>
      <c r="I203" s="295"/>
      <c r="J203" s="295"/>
      <c r="K203" s="343"/>
    </row>
    <row r="204" spans="2:11" s="1" customFormat="1" ht="15" customHeight="1">
      <c r="B204" s="320"/>
      <c r="C204" s="295"/>
      <c r="D204" s="295"/>
      <c r="E204" s="295"/>
      <c r="F204" s="318" t="s">
        <v>50</v>
      </c>
      <c r="G204" s="295"/>
      <c r="H204" s="295" t="s">
        <v>698</v>
      </c>
      <c r="I204" s="295"/>
      <c r="J204" s="295"/>
      <c r="K204" s="343"/>
    </row>
    <row r="205" spans="2:11" s="1" customFormat="1" ht="15" customHeight="1">
      <c r="B205" s="320"/>
      <c r="C205" s="295"/>
      <c r="D205" s="295"/>
      <c r="E205" s="295"/>
      <c r="F205" s="318" t="s">
        <v>48</v>
      </c>
      <c r="G205" s="295"/>
      <c r="H205" s="295" t="s">
        <v>699</v>
      </c>
      <c r="I205" s="295"/>
      <c r="J205" s="295"/>
      <c r="K205" s="343"/>
    </row>
    <row r="206" spans="2:11" s="1" customFormat="1" ht="15" customHeight="1">
      <c r="B206" s="320"/>
      <c r="C206" s="295"/>
      <c r="D206" s="295"/>
      <c r="E206" s="295"/>
      <c r="F206" s="318" t="s">
        <v>49</v>
      </c>
      <c r="G206" s="295"/>
      <c r="H206" s="295" t="s">
        <v>700</v>
      </c>
      <c r="I206" s="295"/>
      <c r="J206" s="295"/>
      <c r="K206" s="343"/>
    </row>
    <row r="207" spans="2:11" s="1" customFormat="1" ht="15" customHeight="1">
      <c r="B207" s="320"/>
      <c r="C207" s="295"/>
      <c r="D207" s="295"/>
      <c r="E207" s="295"/>
      <c r="F207" s="318"/>
      <c r="G207" s="295"/>
      <c r="H207" s="295"/>
      <c r="I207" s="295"/>
      <c r="J207" s="295"/>
      <c r="K207" s="343"/>
    </row>
    <row r="208" spans="2:11" s="1" customFormat="1" ht="15" customHeight="1">
      <c r="B208" s="320"/>
      <c r="C208" s="295" t="s">
        <v>641</v>
      </c>
      <c r="D208" s="295"/>
      <c r="E208" s="295"/>
      <c r="F208" s="318" t="s">
        <v>79</v>
      </c>
      <c r="G208" s="295"/>
      <c r="H208" s="295" t="s">
        <v>701</v>
      </c>
      <c r="I208" s="295"/>
      <c r="J208" s="295"/>
      <c r="K208" s="343"/>
    </row>
    <row r="209" spans="2:11" s="1" customFormat="1" ht="15" customHeight="1">
      <c r="B209" s="320"/>
      <c r="C209" s="295"/>
      <c r="D209" s="295"/>
      <c r="E209" s="295"/>
      <c r="F209" s="318" t="s">
        <v>537</v>
      </c>
      <c r="G209" s="295"/>
      <c r="H209" s="295" t="s">
        <v>538</v>
      </c>
      <c r="I209" s="295"/>
      <c r="J209" s="295"/>
      <c r="K209" s="343"/>
    </row>
    <row r="210" spans="2:11" s="1" customFormat="1" ht="15" customHeight="1">
      <c r="B210" s="320"/>
      <c r="C210" s="295"/>
      <c r="D210" s="295"/>
      <c r="E210" s="295"/>
      <c r="F210" s="318" t="s">
        <v>535</v>
      </c>
      <c r="G210" s="295"/>
      <c r="H210" s="295" t="s">
        <v>702</v>
      </c>
      <c r="I210" s="295"/>
      <c r="J210" s="295"/>
      <c r="K210" s="343"/>
    </row>
    <row r="211" spans="2:11" s="1" customFormat="1" ht="15" customHeight="1">
      <c r="B211" s="361"/>
      <c r="C211" s="295"/>
      <c r="D211" s="295"/>
      <c r="E211" s="295"/>
      <c r="F211" s="318" t="s">
        <v>539</v>
      </c>
      <c r="G211" s="356"/>
      <c r="H211" s="347" t="s">
        <v>540</v>
      </c>
      <c r="I211" s="347"/>
      <c r="J211" s="347"/>
      <c r="K211" s="362"/>
    </row>
    <row r="212" spans="2:11" s="1" customFormat="1" ht="15" customHeight="1">
      <c r="B212" s="361"/>
      <c r="C212" s="295"/>
      <c r="D212" s="295"/>
      <c r="E212" s="295"/>
      <c r="F212" s="318" t="s">
        <v>541</v>
      </c>
      <c r="G212" s="356"/>
      <c r="H212" s="347" t="s">
        <v>703</v>
      </c>
      <c r="I212" s="347"/>
      <c r="J212" s="347"/>
      <c r="K212" s="362"/>
    </row>
    <row r="213" spans="2:11" s="1" customFormat="1" ht="15" customHeight="1">
      <c r="B213" s="361"/>
      <c r="C213" s="295"/>
      <c r="D213" s="295"/>
      <c r="E213" s="295"/>
      <c r="F213" s="318"/>
      <c r="G213" s="356"/>
      <c r="H213" s="347"/>
      <c r="I213" s="347"/>
      <c r="J213" s="347"/>
      <c r="K213" s="362"/>
    </row>
    <row r="214" spans="2:11" s="1" customFormat="1" ht="15" customHeight="1">
      <c r="B214" s="361"/>
      <c r="C214" s="295" t="s">
        <v>665</v>
      </c>
      <c r="D214" s="295"/>
      <c r="E214" s="295"/>
      <c r="F214" s="318">
        <v>1</v>
      </c>
      <c r="G214" s="356"/>
      <c r="H214" s="347" t="s">
        <v>704</v>
      </c>
      <c r="I214" s="347"/>
      <c r="J214" s="347"/>
      <c r="K214" s="362"/>
    </row>
    <row r="215" spans="2:11" s="1" customFormat="1" ht="15" customHeight="1">
      <c r="B215" s="361"/>
      <c r="C215" s="295"/>
      <c r="D215" s="295"/>
      <c r="E215" s="295"/>
      <c r="F215" s="318">
        <v>2</v>
      </c>
      <c r="G215" s="356"/>
      <c r="H215" s="347" t="s">
        <v>705</v>
      </c>
      <c r="I215" s="347"/>
      <c r="J215" s="347"/>
      <c r="K215" s="362"/>
    </row>
    <row r="216" spans="2:11" s="1" customFormat="1" ht="15" customHeight="1">
      <c r="B216" s="361"/>
      <c r="C216" s="295"/>
      <c r="D216" s="295"/>
      <c r="E216" s="295"/>
      <c r="F216" s="318">
        <v>3</v>
      </c>
      <c r="G216" s="356"/>
      <c r="H216" s="347" t="s">
        <v>706</v>
      </c>
      <c r="I216" s="347"/>
      <c r="J216" s="347"/>
      <c r="K216" s="362"/>
    </row>
    <row r="217" spans="2:11" s="1" customFormat="1" ht="15" customHeight="1">
      <c r="B217" s="361"/>
      <c r="C217" s="295"/>
      <c r="D217" s="295"/>
      <c r="E217" s="295"/>
      <c r="F217" s="318">
        <v>4</v>
      </c>
      <c r="G217" s="356"/>
      <c r="H217" s="347" t="s">
        <v>707</v>
      </c>
      <c r="I217" s="347"/>
      <c r="J217" s="347"/>
      <c r="K217" s="362"/>
    </row>
    <row r="218" spans="2:11" s="1" customFormat="1" ht="12.75" customHeight="1">
      <c r="B218" s="363"/>
      <c r="C218" s="364"/>
      <c r="D218" s="364"/>
      <c r="E218" s="364"/>
      <c r="F218" s="364"/>
      <c r="G218" s="364"/>
      <c r="H218" s="364"/>
      <c r="I218" s="364"/>
      <c r="J218" s="364"/>
      <c r="K218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LAPTOP-1JLMHHIG\vozabal</dc:creator>
  <cp:keywords/>
  <dc:description/>
  <cp:lastModifiedBy>LAPTOP-1JLMHHIG\vozabal</cp:lastModifiedBy>
  <dcterms:created xsi:type="dcterms:W3CDTF">2022-03-25T11:46:55Z</dcterms:created>
  <dcterms:modified xsi:type="dcterms:W3CDTF">2022-03-25T11:47:02Z</dcterms:modified>
  <cp:category/>
  <cp:version/>
  <cp:contentType/>
  <cp:contentStatus/>
</cp:coreProperties>
</file>