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500 - Přeložka STL ply..." sheetId="2" r:id="rId2"/>
    <sheet name="Seznam figur" sheetId="3" r:id="rId3"/>
  </sheets>
  <definedNames>
    <definedName name="_xlnm.Print_Area" localSheetId="0">'Rekapitulace stavby'!$D$4:$AO$76,'Rekapitulace stavby'!$C$82:$AQ$96</definedName>
    <definedName name="_xlnm._FilterDatabase" localSheetId="1" hidden="1">'SO 500 - Přeložka STL ply...'!$C$128:$K$322</definedName>
    <definedName name="_xlnm.Print_Area" localSheetId="1">'SO 500 - Přeložka STL ply...'!$C$4:$J$76,'SO 500 - Přeložka STL ply...'!$C$82:$J$110,'SO 500 - Přeložka STL ply...'!$C$116:$K$322</definedName>
    <definedName name="_xlnm.Print_Area" localSheetId="2">'Seznam figur'!$C$4:$G$75</definedName>
    <definedName name="_xlnm.Print_Titles" localSheetId="0">'Rekapitulace stavby'!$92:$92</definedName>
    <definedName name="_xlnm.Print_Titles" localSheetId="1">'SO 500 - Přeložka STL ply...'!$128:$128</definedName>
    <definedName name="_xlnm.Print_Titles" localSheetId="2">'Seznam figur'!$9:$9</definedName>
  </definedNames>
  <calcPr fullCalcOnLoad="1"/>
</workbook>
</file>

<file path=xl/sharedStrings.xml><?xml version="1.0" encoding="utf-8"?>
<sst xmlns="http://schemas.openxmlformats.org/spreadsheetml/2006/main" count="2378" uniqueCount="500">
  <si>
    <t>Export Komplet</t>
  </si>
  <si>
    <t/>
  </si>
  <si>
    <t>2.0</t>
  </si>
  <si>
    <t>ZAMOK</t>
  </si>
  <si>
    <t>False</t>
  </si>
  <si>
    <t>{7b0d9864-6c72-4266-9a78-b7c852bd4e49}</t>
  </si>
  <si>
    <t>0,01</t>
  </si>
  <si>
    <t>21</t>
  </si>
  <si>
    <t>15</t>
  </si>
  <si>
    <t>REKAPITULACE STAVBY</t>
  </si>
  <si>
    <t>v ---  níže se nacházejí doplnkové a pomocné údaje k sestavám  --- v</t>
  </si>
  <si>
    <t>Návod na vyplnění</t>
  </si>
  <si>
    <t>0,001</t>
  </si>
  <si>
    <t>Kód:</t>
  </si>
  <si>
    <t>III/083_a_III/0084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</si>
  <si>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</si>
  <si>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</si>
  <si>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Sedlec, rekonstrukce komunikací - přeložka plynovodu</t>
  </si>
  <si>
    <t>KSO:</t>
  </si>
  <si>
    <t>CC-CZ:</t>
  </si>
  <si>
    <t>Místo:</t>
  </si>
  <si>
    <t>Obec Sedlec</t>
  </si>
  <si>
    <t>Datum:</t>
  </si>
  <si>
    <t>9. 6. 2021</t>
  </si>
  <si>
    <t>Zadavatel:</t>
  </si>
  <si>
    <t>IČ:</t>
  </si>
  <si>
    <t>00066001</t>
  </si>
  <si>
    <t>KRAJSKÁ SPRÁVA A ÚDRŽBA SILNIC STŘEDOČESKÉHO KRAJE</t>
  </si>
  <si>
    <t>DIČ:</t>
  </si>
  <si>
    <t>Uchazeč:</t>
  </si>
  <si>
    <t>Vyplň údaj</t>
  </si>
  <si>
    <t>Projektant:</t>
  </si>
  <si>
    <t>26213249</t>
  </si>
  <si>
    <t>PROVOKAP, s.r.o.</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</si>
  <si>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</si>
  <si>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</si>
  <si>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</si>
  <si>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</si>
  <si>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</si>
  <si>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</si>
  <si>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</si>
  <si>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</si>
  <si>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</si>
  <si>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</si>
  <si>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</si>
  <si>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</si>
  <si>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</si>
  <si>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</si>
  <si>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</si>
  <si>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</si>
  <si>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</si>
  <si>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</si>
  <si>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</si>
  <si>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</si>
  <si>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</si>
  <si>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</si>
  <si>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</si>
  <si>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</si>
  <si>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</si>
  <si>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</si>
  <si>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</si>
  <si>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</si>
  <si>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</si>
  <si>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</si>
  <si>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</si>
  <si>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</si>
  <si>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</si>
  <si>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</si>
  <si>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</si>
  <si>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</si>
  <si>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</si>
  <si>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</si>
  <si>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</si>
  <si>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</si>
  <si>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</si>
  <si>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</si>
  <si>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</si>
  <si>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</si>
  <si>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</si>
  <si>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</si>
  <si>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</si>
  <si>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</si>
  <si>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</si>
  <si>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</si>
  <si>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</si>
  <si>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500</t>
  </si>
  <si>
    <t>Přeložka STL plynovodu</t>
  </si>
  <si>
    <t>STA</t>
  </si>
  <si>
    <t>1</t>
  </si>
  <si>
    <t>{50f0e015-9fa3-4ebd-afb4-58bdea069c8d}</t>
  </si>
  <si>
    <t>2</t>
  </si>
  <si>
    <t>hl_rýh_3_ručně</t>
  </si>
  <si>
    <t>hloubení rýh třídy 3 ručně</t>
  </si>
  <si>
    <t>0,76</t>
  </si>
  <si>
    <t>hl_rýh_3_strojně</t>
  </si>
  <si>
    <t>hloubení rýh tř 3 strojně</t>
  </si>
  <si>
    <t>3,038</t>
  </si>
  <si>
    <t>KRYCÍ LIST SOUPISU PRACÍ</t>
  </si>
  <si>
    <t>hl_rýh_4_ručně</t>
  </si>
  <si>
    <t>hloubení rýh tř 3 ručně</t>
  </si>
  <si>
    <t>hl_rýh_4_strojně</t>
  </si>
  <si>
    <t>hloubení rýh tř 4 strojně</t>
  </si>
  <si>
    <t>pažení</t>
  </si>
  <si>
    <t>15,319</t>
  </si>
  <si>
    <t>lože</t>
  </si>
  <si>
    <t>0,38</t>
  </si>
  <si>
    <t>Objekt:</t>
  </si>
  <si>
    <t>obsyp</t>
  </si>
  <si>
    <t>1,139</t>
  </si>
  <si>
    <t>SO 500 - Přeložka STL plynovodu</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</si>
  <si>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</si>
  <si>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</si>
  <si>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</si>
  <si>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</si>
  <si>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</si>
  <si>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</si>
  <si>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</si>
  <si>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</si>
  <si>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</si>
  <si>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</si>
  <si>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</si>
  <si>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</si>
  <si>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</si>
  <si>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</si>
  <si>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</si>
  <si>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 xml:space="preserve">    46-M - Zemní práce při extr.mont.pracích</t>
  </si>
  <si>
    <t>VRN - Vedlejší rozpočtové náklady</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</si>
  <si>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</si>
  <si>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</si>
  <si>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</si>
  <si>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</si>
  <si>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</si>
  <si>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</si>
  <si>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</si>
  <si>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</si>
  <si>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</si>
  <si>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</si>
  <si>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</si>
  <si>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</si>
  <si>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</si>
  <si>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</si>
  <si>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</si>
  <si>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</si>
  <si>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</si>
  <si>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</si>
  <si>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</si>
  <si>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</si>
  <si>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</si>
  <si>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m2</t>
  </si>
  <si>
    <t>CS ÚRS 2021 01</t>
  </si>
  <si>
    <t>4</t>
  </si>
  <si>
    <t>996922853</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</si>
  <si>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</si>
  <si>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</si>
  <si>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</si>
  <si>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(0,50+2,165+0,500)*(0,30+1,00+0,20+0,30)</t>
  </si>
  <si>
    <t>Součet</t>
  </si>
  <si>
    <t>113107030</t>
  </si>
  <si>
    <t>Odstranění podkladů nebo krytů při překopech inženýrských sítí s přemístěním hmot na skládku ve vzdálenosti do 3 m nebo s naložením na dopravní prostředek ručně z betonu prostého, o tl. vrstvy do 100 mm</t>
  </si>
  <si>
    <t>738280072</t>
  </si>
  <si>
    <t>3</t>
  </si>
  <si>
    <t>113107042</t>
  </si>
  <si>
    <t>Odstranění podkladů nebo krytů při překopech inženýrských sítí s přemístěním hmot na skládku ve vzdálenosti do 3 m nebo s naložením na dopravní prostředek ručně živičných, o tl. vrstvy přes 50 do 100 mm</t>
  </si>
  <si>
    <t>-496324096</t>
  </si>
  <si>
    <t>(0,50+2,165+0,500)*(0,50+1,00+0,20+0,50)</t>
  </si>
  <si>
    <t>132212211</t>
  </si>
  <si>
    <t>Hloubení rýh šířky přes 800 do 2 000 mm ručně zapažených i nezapažených, s urovnáním dna do předepsaného profilu a spádu v hornině třídy těžitelnosti I skupiny 3 soudržných</t>
  </si>
  <si>
    <t>m3</t>
  </si>
  <si>
    <t>-418137293</t>
  </si>
  <si>
    <t xml:space="preserve">Poznámka k souboru cen:
1. V cenách jsou započteny i náklady na: a) přehození výkopku na přilehlém terénu na vzdálenost do 3 m od podélné osy rýhy nebo naložení výkopku na dopravní prostředek, </t>
  </si>
  <si>
    <t>"hloubení rýh tř. těžitelnosti I, skupina 3 50% ručně 20%"</t>
  </si>
  <si>
    <t>"Přeložka plynovodu"(0,50+2,165+0,50)*(1+0,2)*(2,42-0,42)*0,5*0,2</t>
  </si>
  <si>
    <t>5</t>
  </si>
  <si>
    <t>132254202</t>
  </si>
  <si>
    <t>Hloubení zapažených rýh šířky přes 800 do 2 000 mm strojně s urovnáním dna do předepsaného profilu a spádu v hornině třídy těžitelnosti I skupiny 3 přes 20 do 50 m3</t>
  </si>
  <si>
    <t>1854452907</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</si>
  <si>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</si>
  <si>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"hloubení rýh tř. těžitelnosti I, skupina 3 50% strojně 80%"</t>
  </si>
  <si>
    <t>"Přeložka plynovodu"(0,50+2,165+0,50)*(1+0,2)*(2,42-0,42)*0,5*0,8</t>
  </si>
  <si>
    <t>6</t>
  </si>
  <si>
    <t>132312211</t>
  </si>
  <si>
    <t>Hloubení rýh šířky přes 800 do 2 000 mm ručně zapažených i nezapažených, s urovnáním dna do předepsaného profilu a spádu v hornině třídy těžitelnosti II skupiny 4 soudržných</t>
  </si>
  <si>
    <t>1825499230</t>
  </si>
  <si>
    <t>"hloubení rýh tř. těžitelnosti II skupina 4 50% ručně 20%"</t>
  </si>
  <si>
    <t>7</t>
  </si>
  <si>
    <t>132354202</t>
  </si>
  <si>
    <t>Hloubení zapažených rýh šířky přes 800 do 2 000 mm strojně s urovnáním dna do předepsaného profilu a spádu v hornině třídy těžitelnosti II skupiny 4 přes 20 do 50 m3</t>
  </si>
  <si>
    <t>-23722877</t>
  </si>
  <si>
    <t>"hloubení rýh tř. těžitelnosti II skupina 4 50% strojně 80%"</t>
  </si>
  <si>
    <t>8</t>
  </si>
  <si>
    <t>139001101</t>
  </si>
  <si>
    <t>Příplatek k cenám hloubených vykopávek za ztížení vykopávky v blízkosti podzemního vedení nebo výbušnin pro jakoukoliv třídu horniny</t>
  </si>
  <si>
    <t>1308141062</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</si>
  <si>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</si>
  <si>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(hl_rýh_3_strojně+hl_rýh_4_strojně)*0,2</t>
  </si>
  <si>
    <t>9</t>
  </si>
  <si>
    <t>151101101</t>
  </si>
  <si>
    <t>Zřízení pažení a rozepření stěn rýh pro podzemní vedení příložné pro jakoukoliv mezerovitost, hloubky do 2 m</t>
  </si>
  <si>
    <t>965125962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</si>
  <si>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</si>
  <si>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"příložné pažení rýh"</t>
  </si>
  <si>
    <t>"Přeložka plynovodu"(0,50+2,165+0,50)*2,42*2</t>
  </si>
  <si>
    <t>10</t>
  </si>
  <si>
    <t>151101111</t>
  </si>
  <si>
    <t>Odstranění pažení a rozepření stěn rýh pro podzemní vedení s uložením materiálu na vzdálenost do 3 m od kraje výkopu příložné, hloubky do 2 m</t>
  </si>
  <si>
    <t>1146099268</t>
  </si>
  <si>
    <t>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</si>
  <si>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</si>
  <si>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</si>
  <si>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-1254840141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</si>
  <si>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</si>
  <si>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na skládku výkopku zeminy tř 3"hl_rýh_3_ručně+hl_rýh_3_strojně</t>
  </si>
  <si>
    <t>12</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</si>
  <si>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</si>
  <si>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</si>
  <si>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412363752</t>
  </si>
  <si>
    <t>"odvoz na skládku výkopku zeminy tř 3 celkem do 14 km"(hl_rýh_3_ručně+hl_rýh_3_strojně)*4</t>
  </si>
  <si>
    <t>13</t>
  </si>
  <si>
    <t>162751137</t>
  </si>
  <si>
    <t>Vodorovné přemístění výkopku nebo sypaniny po suchu na obvyklém dopravním prostředku, bez naložení výkopku, avšak se složením bez rozhrnutí z horniny třídy těžitelnosti II skupiny 4 a 5 na vzdálenost přes 9 000 do 10 000 m</t>
  </si>
  <si>
    <t>-208602033</t>
  </si>
  <si>
    <t>(hl_rýh_4_ručně+hl_rýh_4_strojně)</t>
  </si>
  <si>
    <t>14</t>
  </si>
  <si>
    <t>162751139</t>
  </si>
  <si>
    <t xml:space="preserve">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t>
  </si>
  <si>
    <t>-1992147202</t>
  </si>
  <si>
    <t>"odvoz na skládku výkopku zeminy tř 4 celkem do 14 km"(hl_rýh_4_ručně+hl_rýh_4_strojně)*4</t>
  </si>
  <si>
    <t>174151101</t>
  </si>
  <si>
    <t>Zásyp sypaninou z jakékoliv horniny strojně s uložením výkopku ve vrstvách se zhutněním jam, šachet, rýh nebo kolem objektů v těchto vykopávkách</t>
  </si>
  <si>
    <t>1568169936</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</si>
  <si>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</si>
  <si>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hl_rýh_3_ručně+hl_rýh_3_strojně+hl_rýh_4_ručně+hl_rýh_4_strojně</t>
  </si>
  <si>
    <t>-lože</t>
  </si>
  <si>
    <t>-obsyp</t>
  </si>
  <si>
    <t>"potrubí PE 110" -3,14*0,055*0,055*(2,165-1,200)</t>
  </si>
  <si>
    <t>"potrubí OC DN 150" -3,14*0,075*0,075*1,200</t>
  </si>
  <si>
    <t>16</t>
  </si>
  <si>
    <t>M</t>
  </si>
  <si>
    <t>58331200</t>
  </si>
  <si>
    <t>štěrkopísek netříděný zásypový</t>
  </si>
  <si>
    <t>t</t>
  </si>
  <si>
    <t>-1262478402</t>
  </si>
  <si>
    <t>6,047*1,67*1,23</t>
  </si>
  <si>
    <t>17</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</si>
  <si>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</si>
  <si>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</si>
  <si>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830868003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</si>
  <si>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</si>
  <si>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 potrubí"</t>
  </si>
  <si>
    <t>"Přeložka plynovodu"(0,50+2,165+0,50)*(1+0,2)*0,30</t>
  </si>
  <si>
    <t>18</t>
  </si>
  <si>
    <t>58337302</t>
  </si>
  <si>
    <t>štěrkopísek frakce 0/16</t>
  </si>
  <si>
    <t>1174625310</t>
  </si>
  <si>
    <t>1,139*2 'Přepočtené koeficientem množství</t>
  </si>
  <si>
    <t>19</t>
  </si>
  <si>
    <t>181912112</t>
  </si>
  <si>
    <t>Úprava pláně vyrovnáním výškových rozdílů ručně v hornině třídy těžitelnosti I skupiny 3 se zhutněním</t>
  </si>
  <si>
    <t>835198094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</si>
  <si>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</si>
  <si>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Vodorovné konstrukce</t>
  </si>
  <si>
    <t>20</t>
  </si>
  <si>
    <t>451573111</t>
  </si>
  <si>
    <t>Lože pod potrubí, stoky a drobné objekty v otevřeném výkopu z písku a štěrkopísku do 63 mm</t>
  </si>
  <si>
    <t>345178248</t>
  </si>
  <si>
    <t xml:space="preserve">Poznámka k souboru cen:
1. Ceny -1111 a -1192 lze použít i pro zřízení sběrných vrstev nad drenážními trubkami. 2. V cenách -5111 a -1192 jsou započteny i náklady na prohození výkopku získaného při zemních pracích. </t>
  </si>
  <si>
    <t>"Přeložka plynovodu"(0,50+2,165+0,50)*(1+0,2)*0,100</t>
  </si>
  <si>
    <t>Komunikace pozemní</t>
  </si>
  <si>
    <t>564871111</t>
  </si>
  <si>
    <t>Podklad ze štěrkodrti ŠD  s rozprostřením a zhutněním, po zhutnění tl. 250 mm</t>
  </si>
  <si>
    <t>-1125300298</t>
  </si>
  <si>
    <t>22</t>
  </si>
  <si>
    <t>565145111</t>
  </si>
  <si>
    <t>Asfaltový beton vrstva podkladní ACP 16 (obalované kamenivo střednězrnné - OKS)  s rozprostřením a zhutněním v pruhu šířky přes 1,5 do 3 m, po zhutnění tl. 60 mm</t>
  </si>
  <si>
    <t>-1128743840</t>
  </si>
  <si>
    <t xml:space="preserve">Poznámka k souboru cen:
1. Cenami 565 1.-510 lze oceňovat např. chodníky, úzké cesty a vjezdy v pruhu šířky do 1,5 m jakékoliv délky a jednotlivé plochy velikosti do 10 m2. 2. ČSN EN 13108-1 připouští pro ACP 16 pouze tl. 50 až 80 mm. </t>
  </si>
  <si>
    <t>23</t>
  </si>
  <si>
    <t>567114112</t>
  </si>
  <si>
    <t>Podklad ze směsi stmelené cementem SC bez dilatačních spár, s rozprostřením a zhutněním SC C 16/20 (PB II), po zhutnění tl. 100 mm</t>
  </si>
  <si>
    <t>-173282943</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</si>
  <si>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</si>
  <si>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24</t>
  </si>
  <si>
    <t>573111112</t>
  </si>
  <si>
    <t>Postřik infiltrační PI z asfaltu silničního s posypem kamenivem, v množství 1,00 kg/m2</t>
  </si>
  <si>
    <t>453121770</t>
  </si>
  <si>
    <t>25</t>
  </si>
  <si>
    <t>573231112</t>
  </si>
  <si>
    <t>Postřik spojovací PS bez posypu kamenivem ze silniční emulze, v množství 0,80 kg/m2</t>
  </si>
  <si>
    <t>-580651335</t>
  </si>
  <si>
    <t>26</t>
  </si>
  <si>
    <t>577134111</t>
  </si>
  <si>
    <t>Asfaltový beton vrstva obrusná ACO 11 (ABS)  s rozprostřením a se zhutněním z nemodifikovaného asfaltu v pruhu šířky do 3 m tř. I, po zhutnění tl. 40 mm</t>
  </si>
  <si>
    <t>-932289428</t>
  </si>
  <si>
    <t xml:space="preserve">Poznámka k souboru cen:
1. Cenami 577 1.-40 lze oceňovat např. chodníky, úzké cesty a vjezdy v pruhu šířky do 1,5 m jakékoliv délky a jednotlivé plochy velikosti do 10 m2. 2. ČSN EN 13108-1 připouští pro ACO 11 pouze tl. 35 až 50 mm. </t>
  </si>
  <si>
    <t>Trubní vedení</t>
  </si>
  <si>
    <t>27</t>
  </si>
  <si>
    <t>871291811</t>
  </si>
  <si>
    <t>Bourání stávajícího potrubí z polyetylenu v otevřeném výkopu D přes 90 do 140 mm</t>
  </si>
  <si>
    <t>m</t>
  </si>
  <si>
    <t>1331559834</t>
  </si>
  <si>
    <t xml:space="preserve">Poznámka k souboru cen:
1. Ceny jsou určeny pro bourání vodovodního a kanalizačního potrubí. 2. V cenách jsou započteny náklady na bourání potrubí včetně tvarovek. </t>
  </si>
  <si>
    <t>"Rušené potrubí plynu PE 110" 2,165</t>
  </si>
  <si>
    <t>28</t>
  </si>
  <si>
    <t>899914111</t>
  </si>
  <si>
    <t>Montáž ocelové chráničky v otevřeném výkopu vnějšího průměru D 159 x 10 mm</t>
  </si>
  <si>
    <t>1829858009</t>
  </si>
  <si>
    <t>29</t>
  </si>
  <si>
    <t>14011098R</t>
  </si>
  <si>
    <t>trubka ocelová bezešvá hladká jakost 11 353 159x4,5mm</t>
  </si>
  <si>
    <t>2093230297</t>
  </si>
  <si>
    <t>Ostatní konstrukce a práce, bourání</t>
  </si>
  <si>
    <t>30</t>
  </si>
  <si>
    <t>919732211</t>
  </si>
  <si>
    <t>Styčná pracovní spára při napojení nového živičného povrchu na stávající se zalitím za tepla modifikovanou asfaltovou hmotou s posypem vápenným hydrátem šířky do 15 mm, hloubky do 25 mm včetně prořezání spáry</t>
  </si>
  <si>
    <t>-64922522</t>
  </si>
  <si>
    <t xml:space="preserve">Poznámka k souboru cen:
1. V cenách jsou započteny i náklady na vyčištění spár, na impregnaci a zalití spár včetně dodání hmot. </t>
  </si>
  <si>
    <t>((0,50+2,165+0,50)+(0,50+1,00+0,20+0,50))*2</t>
  </si>
  <si>
    <t>31</t>
  </si>
  <si>
    <t>919735112</t>
  </si>
  <si>
    <t>Řezání stávajícího živičného krytu nebo podkladu  hloubky přes 50 do 100 mm</t>
  </si>
  <si>
    <t>1345650622</t>
  </si>
  <si>
    <t xml:space="preserve">Poznámka k souboru cen:
1. V cenách jsou započteny i náklady na spotřebu vody. </t>
  </si>
  <si>
    <t>997</t>
  </si>
  <si>
    <t>Přesun sutě</t>
  </si>
  <si>
    <t>32</t>
  </si>
  <si>
    <t>997013871</t>
  </si>
  <si>
    <t>Poplatek za uložení stavebního odpadu na recyklační skládce (skládkovné) směsného stavebního a demoličního zatříděného do Katalogu odpadů pod kódem 17 09 04</t>
  </si>
  <si>
    <t>940674578</t>
  </si>
  <si>
    <t xml:space="preserve">Poznámka k souboru cen:
1. Ceny uvedené v souboru cen je doporučeno upravit podle aktuálních cen místně příslušné skládky odpadů. 2. Uložení odpadů neuvedených v souboru cen se oceňuje individuálně. </t>
  </si>
  <si>
    <t>"skládkovné vybourání pe potrubí " 0,012</t>
  </si>
  <si>
    <t>33</t>
  </si>
  <si>
    <t>997221571</t>
  </si>
  <si>
    <t>Vodorovná doprava vybouraných hmot  bez naložení, ale se složením a s hrubým urovnáním na vzdálenost do 1 km</t>
  </si>
  <si>
    <t>977090206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</si>
  <si>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</si>
  <si>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34</t>
  </si>
  <si>
    <t>997221579</t>
  </si>
  <si>
    <t>Vodorovná doprava vybouraných hmot  bez naložení, ale se složením a s hrubým urovnáním na vzdálenost Příplatek k ceně za každý další i započatý 1 km přes 1 km</t>
  </si>
  <si>
    <t>1857104100</t>
  </si>
  <si>
    <t>"doprava vybouraného potrubí PE do 14 km" 0,012*13</t>
  </si>
  <si>
    <t>35</t>
  </si>
  <si>
    <t>997221861</t>
  </si>
  <si>
    <t>Poplatek za uložení stavebního odpadu na recyklační skládce (skládkovné) z prostého betonu zatříděného do Katalogu odpadů pod kódem 17 01 01</t>
  </si>
  <si>
    <t>1091723330</t>
  </si>
  <si>
    <t>998</t>
  </si>
  <si>
    <t>Přesun hmot</t>
  </si>
  <si>
    <t>36</t>
  </si>
  <si>
    <t>998276101</t>
  </si>
  <si>
    <t>Přesun hmot pro trubní vedení hloubené z trub z plastických hmot nebo sklolaminátových pro vodovody nebo kanalizace v otevřeném výkopu dopravní vzdálenost do 15 m</t>
  </si>
  <si>
    <t>-1272468602</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</si>
  <si>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</si>
  <si>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Práce a dodávky M</t>
  </si>
  <si>
    <t>23-M</t>
  </si>
  <si>
    <t>Montáže potrubí</t>
  </si>
  <si>
    <t>37</t>
  </si>
  <si>
    <t>230170002</t>
  </si>
  <si>
    <t>Příprava pro zkoušku těsnosti potrubí  DN přes 40 do 80</t>
  </si>
  <si>
    <t>sada</t>
  </si>
  <si>
    <t>64</t>
  </si>
  <si>
    <t>-1422757188</t>
  </si>
  <si>
    <t>38</t>
  </si>
  <si>
    <t>230170004</t>
  </si>
  <si>
    <t>Příprava pro zkoušku těsnosti potrubí  DN přes 125 do 200</t>
  </si>
  <si>
    <t>-1454189874</t>
  </si>
  <si>
    <t>39</t>
  </si>
  <si>
    <t>230170012</t>
  </si>
  <si>
    <t>Zkouška těsnosti potrubí  DN přes 40 do 80</t>
  </si>
  <si>
    <t>-2013146337</t>
  </si>
  <si>
    <t>40</t>
  </si>
  <si>
    <t>230170014</t>
  </si>
  <si>
    <t>Zkouška těsnosti potrubí  DN přes 125 do 200</t>
  </si>
  <si>
    <t>617012536</t>
  </si>
  <si>
    <t>"Potrubí dn110" 2,165</t>
  </si>
  <si>
    <t>41</t>
  </si>
  <si>
    <t>230200121</t>
  </si>
  <si>
    <t>Nasunutí potrubní sekce do chráničky jmenovitá světlost nasouvaného potrubí DN 200</t>
  </si>
  <si>
    <t>1255096620</t>
  </si>
  <si>
    <t xml:space="preserve">Poznámka k souboru cen:
1. .V cenách jsou započteny i náklady na středící objímky. 2. .V cenách není započten materiál na utěsnění konců. </t>
  </si>
  <si>
    <t>"Potrubí PE dn110 v chráničce PC DN 150" 1,200</t>
  </si>
  <si>
    <t>42</t>
  </si>
  <si>
    <t>28655115</t>
  </si>
  <si>
    <t>manžeta chráničky vč. upínací pásky 110x160mm DN 100x150</t>
  </si>
  <si>
    <t>kus</t>
  </si>
  <si>
    <t>128</t>
  </si>
  <si>
    <t>-1605575189</t>
  </si>
  <si>
    <t>43</t>
  </si>
  <si>
    <t>230205042</t>
  </si>
  <si>
    <t>Montáž potrubí PE průměru do 110 mm návin nebo tyč, svařované na tupo nebo elektrospojkou Ø 63, tl. stěny 5,8 mm</t>
  </si>
  <si>
    <t>401091746</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</si>
  <si>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</si>
  <si>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"Bypass D63" 2,165</t>
  </si>
  <si>
    <t>44</t>
  </si>
  <si>
    <t>28613527</t>
  </si>
  <si>
    <t>potrubí třívrstvé PE100 RC SDR11 63x5,80 dl 12m</t>
  </si>
  <si>
    <t>-1091907</t>
  </si>
  <si>
    <t>45</t>
  </si>
  <si>
    <t>230205056</t>
  </si>
  <si>
    <t>Montáž potrubí PE průměru do 110 mm návin nebo tyč, svařované na tupo nebo elektrospojkou Ø 110, tl. stěny 10,0 mm</t>
  </si>
  <si>
    <t>568695309</t>
  </si>
  <si>
    <t>46</t>
  </si>
  <si>
    <t>28613511</t>
  </si>
  <si>
    <t>potrubí třívrstvé PE100 RC SDR11 110x10,0 dl 100m</t>
  </si>
  <si>
    <t>-1075530971</t>
  </si>
  <si>
    <t>47</t>
  </si>
  <si>
    <t>230205242</t>
  </si>
  <si>
    <t>Montáž trubních dílů PE průměru do 110 mm elektrotvarovky nebo svařované na tupo Ø 63, tl. stěny 5,8 mm</t>
  </si>
  <si>
    <t>-1165988535</t>
  </si>
  <si>
    <t xml:space="preserve">Poznámka k souboru cen:
1. V cenách jsou započteny náklady na práce při montáži elektrotvarovky nebo svařování na tupo. 2. V cenách montáže trubního dílu svařovaného na tupo jsou započteny vždy dva svary. 3. Ceny platí pro řád i přípojky včetně prací na svislé části. </t>
  </si>
  <si>
    <t>48</t>
  </si>
  <si>
    <t>28614978R</t>
  </si>
  <si>
    <t>elektroredukce PE 100 PN16 D 110-63mm</t>
  </si>
  <si>
    <t>2031442639</t>
  </si>
  <si>
    <t>49</t>
  </si>
  <si>
    <t>230205256</t>
  </si>
  <si>
    <t>Montáž trubních dílů PE průměru do 110 mm elektrotvarovky nebo svařované na tupo Ø 110, tl. stěny 10,0 mm</t>
  </si>
  <si>
    <t>954447144</t>
  </si>
  <si>
    <t>50</t>
  </si>
  <si>
    <t>28614949</t>
  </si>
  <si>
    <t>elektrokoleno 45° PE 100 PN16 D 110mm</t>
  </si>
  <si>
    <t>-1425293861</t>
  </si>
  <si>
    <t>51</t>
  </si>
  <si>
    <t>28615975</t>
  </si>
  <si>
    <t>elektrospojka SDR11 PE 100 PN16 D 110mm</t>
  </si>
  <si>
    <t>-864707089</t>
  </si>
  <si>
    <t>52</t>
  </si>
  <si>
    <t>230209384R</t>
  </si>
  <si>
    <t>Montáž a dodávka tvarovek přechodových ocel/PE</t>
  </si>
  <si>
    <t>-1843297700</t>
  </si>
  <si>
    <t>53</t>
  </si>
  <si>
    <t>230230017</t>
  </si>
  <si>
    <t>Tlakové zkoušky hlavní  vzduchem 0,6 MPa DN 80</t>
  </si>
  <si>
    <t>1885627149</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</si>
  <si>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</si>
  <si>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54</t>
  </si>
  <si>
    <t>230230021</t>
  </si>
  <si>
    <t>Tlakové zkoušky hlavní  vzduchem 0,6 MPa DN 200</t>
  </si>
  <si>
    <t>394207400</t>
  </si>
  <si>
    <t>2,165</t>
  </si>
  <si>
    <t>55</t>
  </si>
  <si>
    <t>230230076</t>
  </si>
  <si>
    <t>Čištění potrubí  DN 200</t>
  </si>
  <si>
    <t>378629890</t>
  </si>
  <si>
    <t xml:space="preserve">Poznámka k souboru cen:
1. Ceny jsou stanoveny za provedení jednoho čištění. Při vyžádaném vícenásobném čištění se cena stanoví násobkem počtu provedení čištění. 2. V cenách jsou započteny náklady na: a) přípravu potrubí k čištění, b) napojení kompresorů, c) zhotovení a montáž přepouštěcích obtoků, d) demontáž přepouštěcích obtoků, e) provizorní uzavření vyčištěného úseku, f) přepouštění tlaku ze sousedního zásobního úseku. </t>
  </si>
  <si>
    <t>"D110" 2,165</t>
  </si>
  <si>
    <t>"d63" 2,165</t>
  </si>
  <si>
    <t>56</t>
  </si>
  <si>
    <t>235674332R</t>
  </si>
  <si>
    <t>Orientační sloupky pro plynovod</t>
  </si>
  <si>
    <t>1518429222</t>
  </si>
  <si>
    <t>57</t>
  </si>
  <si>
    <t>238954114R</t>
  </si>
  <si>
    <t>Demontáž trubního dílu PE elektrovarovky nebo svařovaného na tupo dn 63mm en 5,7 mm</t>
  </si>
  <si>
    <t>-279236717</t>
  </si>
  <si>
    <t>"Tvarovky pro bypass d63" 2,000</t>
  </si>
  <si>
    <t>46-M</t>
  </si>
  <si>
    <t>Zemní práce při extr.mont.pracích</t>
  </si>
  <si>
    <t>58</t>
  </si>
  <si>
    <t>460490014</t>
  </si>
  <si>
    <t>Krytí kabelů, spojek, koncovek a odbočnic  kabelů výstražnou fólií z PVC včetně vyrovnání povrchu rýhy, rozvinutí a uložení fólie do rýhy, fólie šířky do 40cm</t>
  </si>
  <si>
    <t>-1086003238</t>
  </si>
  <si>
    <t>0,50+2,165+0,50</t>
  </si>
  <si>
    <t>59</t>
  </si>
  <si>
    <t>461352667R</t>
  </si>
  <si>
    <t>Ostatní drobné práce při realizaci přeložky plynovodu včetně nákladů na provizorní přepojení (bypass d63)</t>
  </si>
  <si>
    <t>-5287097</t>
  </si>
  <si>
    <t>VRN</t>
  </si>
  <si>
    <t>Vedlejší rozpočtové náklady</t>
  </si>
  <si>
    <t>VRN4</t>
  </si>
  <si>
    <t>Inženýrská činnost</t>
  </si>
  <si>
    <t>60</t>
  </si>
  <si>
    <t>044002000</t>
  </si>
  <si>
    <t>Revize</t>
  </si>
  <si>
    <t>kpl</t>
  </si>
  <si>
    <t>1024</t>
  </si>
  <si>
    <t>-500074616</t>
  </si>
  <si>
    <t xml:space="preserve">Poznámka k souboru cen:
1. Více informací o volbě, obsahu a způsobu ocenění jednotlivých titulů viz příslušné Přílohy 01 až 09. </t>
  </si>
  <si>
    <t>SEZNAM FIGUR</t>
  </si>
  <si>
    <t>Výměra</t>
  </si>
  <si>
    <t xml:space="preserve"> SO 500</t>
  </si>
  <si>
    <t>Použití figury:</t>
  </si>
  <si>
    <t>Hloubení rýh š do 2000 mm v soudržných horninách třídy těžitelnosti I, skupiny 3 ručně</t>
  </si>
  <si>
    <t>Vodorovné přemístění do 10000 m výkopku/sypaniny z horniny třídy těžitelnosti I, skupiny 1 až 3</t>
  </si>
  <si>
    <t>Příplatek k vodorovnému přemístění výkopku/sypaniny z horniny třídy těžitelnosti I, skupiny 1 až 3 ZKD 1000 m přes 10000 m</t>
  </si>
  <si>
    <t>Zásyp jam, šachet rýh nebo kolem objektů sypaninou se zhutněním</t>
  </si>
  <si>
    <t>Hloubení zapažených rýh š do 2000 mm v hornině třídy těžitelnosti I, skupiny 3 objem do 50 m3</t>
  </si>
  <si>
    <t>Příplatek za ztížení vykopávky v blízkosti podzemního vedení</t>
  </si>
  <si>
    <t>Hloubení rýh š do 2000 mm v soudržných horninách třídy těžitelnosti II, skupiny 4 ručně</t>
  </si>
  <si>
    <t>Vodorovné přemístění do 10000 m výkopku/sypaniny z horniny třídy těžitelnosti II, skupiny 4 a 5</t>
  </si>
  <si>
    <t>Příplatek k vodorovnému přemístění výkopku/sypaniny z horniny třídy těžitelnosti II, skupiny 4 a 5 ZKD 1000 m přes 10000 m</t>
  </si>
  <si>
    <t>Hloubení zapažených rýh š do 2000 mm v hornině třídy těžitelnosti II, skupiny 4 objem do 50 m3</t>
  </si>
  <si>
    <t>Chránička</t>
  </si>
  <si>
    <t>"Chránička dn400" 13,500+27,000</t>
  </si>
  <si>
    <t>Lože pod potrubí otevřený výkop ze štěrkopísku</t>
  </si>
  <si>
    <t>Obetonování</t>
  </si>
  <si>
    <t>"Předpoklad Obetonování svislého potrubí" 6,000</t>
  </si>
  <si>
    <t>Obsypání potrubí ručně sypaninou bez prohození, uloženou do 3 m</t>
  </si>
  <si>
    <t>Zřízení příložného pažení a rozepření stěn rýh hl do 2 m</t>
  </si>
  <si>
    <t>Odstranění příložného pažení a rozepření stěn rýh hl do 2 m</t>
  </si>
  <si>
    <t>Potrubí_dn225</t>
  </si>
  <si>
    <t>Potrubí dn225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</si>
</sst>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9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32</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v>
      </c>
      <c r="AO17" s="22"/>
      <c r="AP17" s="22"/>
      <c r="AQ17" s="22"/>
      <c r="AR17" s="20"/>
      <c r="BE17" s="31"/>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36</v>
      </c>
      <c r="AO19" s="22"/>
      <c r="AP19" s="22"/>
      <c r="AQ19" s="22"/>
      <c r="AR19" s="20"/>
      <c r="BE19" s="31"/>
      <c r="BS19" s="17" t="s">
        <v>6</v>
      </c>
    </row>
    <row r="20" spans="2:71" s="1" customFormat="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38</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pans="1:57" s="3" customFormat="1" ht="14.4" customHeight="1">
      <c r="A29" s="3"/>
      <c r="B29" s="46"/>
      <c r="C29" s="47"/>
      <c r="D29" s="32" t="s">
        <v>44</v>
      </c>
      <c r="E29" s="47"/>
      <c r="F29" s="32" t="s">
        <v>45</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46</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47</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48</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49</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53</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54</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55</v>
      </c>
      <c r="E60" s="42"/>
      <c r="F60" s="42"/>
      <c r="G60" s="42"/>
      <c r="H60" s="42"/>
      <c r="I60" s="42"/>
      <c r="J60" s="42"/>
      <c r="K60" s="42"/>
      <c r="L60" s="42"/>
      <c r="M60" s="42"/>
      <c r="N60" s="42"/>
      <c r="O60" s="42"/>
      <c r="P60" s="42"/>
      <c r="Q60" s="42"/>
      <c r="R60" s="42"/>
      <c r="S60" s="42"/>
      <c r="T60" s="42"/>
      <c r="U60" s="42"/>
      <c r="V60" s="64" t="s">
        <v>56</v>
      </c>
      <c r="W60" s="42"/>
      <c r="X60" s="42"/>
      <c r="Y60" s="42"/>
      <c r="Z60" s="42"/>
      <c r="AA60" s="42"/>
      <c r="AB60" s="42"/>
      <c r="AC60" s="42"/>
      <c r="AD60" s="42"/>
      <c r="AE60" s="42"/>
      <c r="AF60" s="42"/>
      <c r="AG60" s="42"/>
      <c r="AH60" s="64" t="s">
        <v>55</v>
      </c>
      <c r="AI60" s="42"/>
      <c r="AJ60" s="42"/>
      <c r="AK60" s="42"/>
      <c r="AL60" s="42"/>
      <c r="AM60" s="64" t="s">
        <v>56</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57</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58</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55</v>
      </c>
      <c r="E75" s="42"/>
      <c r="F75" s="42"/>
      <c r="G75" s="42"/>
      <c r="H75" s="42"/>
      <c r="I75" s="42"/>
      <c r="J75" s="42"/>
      <c r="K75" s="42"/>
      <c r="L75" s="42"/>
      <c r="M75" s="42"/>
      <c r="N75" s="42"/>
      <c r="O75" s="42"/>
      <c r="P75" s="42"/>
      <c r="Q75" s="42"/>
      <c r="R75" s="42"/>
      <c r="S75" s="42"/>
      <c r="T75" s="42"/>
      <c r="U75" s="42"/>
      <c r="V75" s="64" t="s">
        <v>56</v>
      </c>
      <c r="W75" s="42"/>
      <c r="X75" s="42"/>
      <c r="Y75" s="42"/>
      <c r="Z75" s="42"/>
      <c r="AA75" s="42"/>
      <c r="AB75" s="42"/>
      <c r="AC75" s="42"/>
      <c r="AD75" s="42"/>
      <c r="AE75" s="42"/>
      <c r="AF75" s="42"/>
      <c r="AG75" s="42"/>
      <c r="AH75" s="64" t="s">
        <v>55</v>
      </c>
      <c r="AI75" s="42"/>
      <c r="AJ75" s="42"/>
      <c r="AK75" s="42"/>
      <c r="AL75" s="42"/>
      <c r="AM75" s="64" t="s">
        <v>56</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59</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III/083_a_III/0084</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Sedlec, rekonstrukce komunikací - přeložka plynovodu</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Obec Sedlec</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9. 6. 2021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KRAJSKÁ SPRÁVA A ÚDRŽBA SILNIC STŘEDOČESKÉHO KRAJE</v>
      </c>
      <c r="M89" s="40"/>
      <c r="N89" s="40"/>
      <c r="O89" s="40"/>
      <c r="P89" s="40"/>
      <c r="Q89" s="40"/>
      <c r="R89" s="40"/>
      <c r="S89" s="40"/>
      <c r="T89" s="40"/>
      <c r="U89" s="40"/>
      <c r="V89" s="40"/>
      <c r="W89" s="40"/>
      <c r="X89" s="40"/>
      <c r="Y89" s="40"/>
      <c r="Z89" s="40"/>
      <c r="AA89" s="40"/>
      <c r="AB89" s="40"/>
      <c r="AC89" s="40"/>
      <c r="AD89" s="40"/>
      <c r="AE89" s="40"/>
      <c r="AF89" s="40"/>
      <c r="AG89" s="40"/>
      <c r="AH89" s="40"/>
      <c r="AI89" s="32" t="s">
        <v>31</v>
      </c>
      <c r="AJ89" s="40"/>
      <c r="AK89" s="40"/>
      <c r="AL89" s="40"/>
      <c r="AM89" s="80" t="str">
        <f>IF(E17="","",E17)</f>
        <v>PROVOKAP, s.r.o.</v>
      </c>
      <c r="AN89" s="71"/>
      <c r="AO89" s="71"/>
      <c r="AP89" s="71"/>
      <c r="AQ89" s="40"/>
      <c r="AR89" s="44"/>
      <c r="AS89" s="81" t="s">
        <v>60</v>
      </c>
      <c r="AT89" s="82"/>
      <c r="AU89" s="83"/>
      <c r="AV89" s="83"/>
      <c r="AW89" s="83"/>
      <c r="AX89" s="83"/>
      <c r="AY89" s="83"/>
      <c r="AZ89" s="83"/>
      <c r="BA89" s="83"/>
      <c r="BB89" s="83"/>
      <c r="BC89" s="83"/>
      <c r="BD89" s="84"/>
      <c r="BE89" s="38"/>
    </row>
    <row r="90" spans="1:57" s="2" customFormat="1" ht="15.15" customHeight="1">
      <c r="A90" s="38"/>
      <c r="B90" s="39"/>
      <c r="C90" s="32" t="s">
        <v>29</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TMI Building s.r.o.</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61</v>
      </c>
      <c r="D92" s="94"/>
      <c r="E92" s="94"/>
      <c r="F92" s="94"/>
      <c r="G92" s="94"/>
      <c r="H92" s="95"/>
      <c r="I92" s="96" t="s">
        <v>62</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63</v>
      </c>
      <c r="AH92" s="94"/>
      <c r="AI92" s="94"/>
      <c r="AJ92" s="94"/>
      <c r="AK92" s="94"/>
      <c r="AL92" s="94"/>
      <c r="AM92" s="94"/>
      <c r="AN92" s="96" t="s">
        <v>64</v>
      </c>
      <c r="AO92" s="94"/>
      <c r="AP92" s="98"/>
      <c r="AQ92" s="99" t="s">
        <v>65</v>
      </c>
      <c r="AR92" s="44"/>
      <c r="AS92" s="100" t="s">
        <v>66</v>
      </c>
      <c r="AT92" s="101" t="s">
        <v>67</v>
      </c>
      <c r="AU92" s="101" t="s">
        <v>68</v>
      </c>
      <c r="AV92" s="101" t="s">
        <v>69</v>
      </c>
      <c r="AW92" s="101" t="s">
        <v>70</v>
      </c>
      <c r="AX92" s="101" t="s">
        <v>71</v>
      </c>
      <c r="AY92" s="101" t="s">
        <v>72</v>
      </c>
      <c r="AZ92" s="101" t="s">
        <v>73</v>
      </c>
      <c r="BA92" s="101" t="s">
        <v>74</v>
      </c>
      <c r="BB92" s="101" t="s">
        <v>75</v>
      </c>
      <c r="BC92" s="101" t="s">
        <v>76</v>
      </c>
      <c r="BD92" s="102" t="s">
        <v>77</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78</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79</v>
      </c>
      <c r="BT94" s="117" t="s">
        <v>80</v>
      </c>
      <c r="BU94" s="118" t="s">
        <v>81</v>
      </c>
      <c r="BV94" s="117" t="s">
        <v>82</v>
      </c>
      <c r="BW94" s="117" t="s">
        <v>5</v>
      </c>
      <c r="BX94" s="117" t="s">
        <v>83</v>
      </c>
      <c r="CL94" s="117" t="s">
        <v>1</v>
      </c>
    </row>
    <row r="95" spans="1:91" s="7" customFormat="1" ht="16.5" customHeight="1">
      <c r="A95" s="119" t="s">
        <v>84</v>
      </c>
      <c r="B95" s="120"/>
      <c r="C95" s="121"/>
      <c r="D95" s="122" t="s">
        <v>85</v>
      </c>
      <c r="E95" s="122"/>
      <c r="F95" s="122"/>
      <c r="G95" s="122"/>
      <c r="H95" s="122"/>
      <c r="I95" s="123"/>
      <c r="J95" s="122" t="s">
        <v>86</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500 - Přeložka STL ply...'!J30</f>
        <v>0</v>
      </c>
      <c r="AH95" s="123"/>
      <c r="AI95" s="123"/>
      <c r="AJ95" s="123"/>
      <c r="AK95" s="123"/>
      <c r="AL95" s="123"/>
      <c r="AM95" s="123"/>
      <c r="AN95" s="124">
        <f>SUM(AG95,AT95)</f>
        <v>0</v>
      </c>
      <c r="AO95" s="123"/>
      <c r="AP95" s="123"/>
      <c r="AQ95" s="125" t="s">
        <v>87</v>
      </c>
      <c r="AR95" s="126"/>
      <c r="AS95" s="127">
        <v>0</v>
      </c>
      <c r="AT95" s="128">
        <f>ROUND(SUM(AV95:AW95),2)</f>
        <v>0</v>
      </c>
      <c r="AU95" s="129">
        <f>'SO 500 - Přeložka STL ply...'!P129</f>
        <v>0</v>
      </c>
      <c r="AV95" s="128">
        <f>'SO 500 - Přeložka STL ply...'!J33</f>
        <v>0</v>
      </c>
      <c r="AW95" s="128">
        <f>'SO 500 - Přeložka STL ply...'!J34</f>
        <v>0</v>
      </c>
      <c r="AX95" s="128">
        <f>'SO 500 - Přeložka STL ply...'!J35</f>
        <v>0</v>
      </c>
      <c r="AY95" s="128">
        <f>'SO 500 - Přeložka STL ply...'!J36</f>
        <v>0</v>
      </c>
      <c r="AZ95" s="128">
        <f>'SO 500 - Přeložka STL ply...'!F33</f>
        <v>0</v>
      </c>
      <c r="BA95" s="128">
        <f>'SO 500 - Přeložka STL ply...'!F34</f>
        <v>0</v>
      </c>
      <c r="BB95" s="128">
        <f>'SO 500 - Přeložka STL ply...'!F35</f>
        <v>0</v>
      </c>
      <c r="BC95" s="128">
        <f>'SO 500 - Přeložka STL ply...'!F36</f>
        <v>0</v>
      </c>
      <c r="BD95" s="130">
        <f>'SO 500 - Přeložka STL ply...'!F37</f>
        <v>0</v>
      </c>
      <c r="BE95" s="7"/>
      <c r="BT95" s="131" t="s">
        <v>88</v>
      </c>
      <c r="BV95" s="131" t="s">
        <v>82</v>
      </c>
      <c r="BW95" s="131" t="s">
        <v>89</v>
      </c>
      <c r="BX95" s="131" t="s">
        <v>5</v>
      </c>
      <c r="CL95" s="131" t="s">
        <v>1</v>
      </c>
      <c r="CM95" s="131" t="s">
        <v>90</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SO 500 - Přeložka STL pl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89</v>
      </c>
      <c r="AZ2" s="132" t="s">
        <v>91</v>
      </c>
      <c r="BA2" s="132" t="s">
        <v>92</v>
      </c>
      <c r="BB2" s="132" t="s">
        <v>1</v>
      </c>
      <c r="BC2" s="132" t="s">
        <v>93</v>
      </c>
      <c r="BD2" s="132" t="s">
        <v>90</v>
      </c>
    </row>
    <row r="3" spans="2:56" s="1" customFormat="1" ht="6.95" customHeight="1">
      <c r="B3" s="133"/>
      <c r="C3" s="134"/>
      <c r="D3" s="134"/>
      <c r="E3" s="134"/>
      <c r="F3" s="134"/>
      <c r="G3" s="134"/>
      <c r="H3" s="134"/>
      <c r="I3" s="134"/>
      <c r="J3" s="134"/>
      <c r="K3" s="134"/>
      <c r="L3" s="20"/>
      <c r="AT3" s="17" t="s">
        <v>90</v>
      </c>
      <c r="AZ3" s="132" t="s">
        <v>94</v>
      </c>
      <c r="BA3" s="132" t="s">
        <v>95</v>
      </c>
      <c r="BB3" s="132" t="s">
        <v>1</v>
      </c>
      <c r="BC3" s="132" t="s">
        <v>96</v>
      </c>
      <c r="BD3" s="132" t="s">
        <v>90</v>
      </c>
    </row>
    <row r="4" spans="2:56" s="1" customFormat="1" ht="24.95" customHeight="1">
      <c r="B4" s="20"/>
      <c r="D4" s="135" t="s">
        <v>97</v>
      </c>
      <c r="L4" s="20"/>
      <c r="M4" s="136" t="s">
        <v>10</v>
      </c>
      <c r="AT4" s="17" t="s">
        <v>4</v>
      </c>
      <c r="AZ4" s="132" t="s">
        <v>98</v>
      </c>
      <c r="BA4" s="132" t="s">
        <v>99</v>
      </c>
      <c r="BB4" s="132" t="s">
        <v>1</v>
      </c>
      <c r="BC4" s="132" t="s">
        <v>93</v>
      </c>
      <c r="BD4" s="132" t="s">
        <v>90</v>
      </c>
    </row>
    <row r="5" spans="2:56" s="1" customFormat="1" ht="6.95" customHeight="1">
      <c r="B5" s="20"/>
      <c r="L5" s="20"/>
      <c r="AZ5" s="132" t="s">
        <v>100</v>
      </c>
      <c r="BA5" s="132" t="s">
        <v>101</v>
      </c>
      <c r="BB5" s="132" t="s">
        <v>1</v>
      </c>
      <c r="BC5" s="132" t="s">
        <v>96</v>
      </c>
      <c r="BD5" s="132" t="s">
        <v>90</v>
      </c>
    </row>
    <row r="6" spans="2:56" s="1" customFormat="1" ht="12" customHeight="1">
      <c r="B6" s="20"/>
      <c r="D6" s="137" t="s">
        <v>16</v>
      </c>
      <c r="L6" s="20"/>
      <c r="AZ6" s="132" t="s">
        <v>102</v>
      </c>
      <c r="BA6" s="132" t="s">
        <v>102</v>
      </c>
      <c r="BB6" s="132" t="s">
        <v>1</v>
      </c>
      <c r="BC6" s="132" t="s">
        <v>103</v>
      </c>
      <c r="BD6" s="132" t="s">
        <v>90</v>
      </c>
    </row>
    <row r="7" spans="2:56" s="1" customFormat="1" ht="16.5" customHeight="1">
      <c r="B7" s="20"/>
      <c r="E7" s="138" t="str">
        <f>'Rekapitulace stavby'!K6</f>
        <v>Sedlec, rekonstrukce komunikací - přeložka plynovodu</v>
      </c>
      <c r="F7" s="137"/>
      <c r="G7" s="137"/>
      <c r="H7" s="137"/>
      <c r="L7" s="20"/>
      <c r="AZ7" s="132" t="s">
        <v>104</v>
      </c>
      <c r="BA7" s="132" t="s">
        <v>104</v>
      </c>
      <c r="BB7" s="132" t="s">
        <v>1</v>
      </c>
      <c r="BC7" s="132" t="s">
        <v>105</v>
      </c>
      <c r="BD7" s="132" t="s">
        <v>90</v>
      </c>
    </row>
    <row r="8" spans="1:56" s="2" customFormat="1" ht="12" customHeight="1">
      <c r="A8" s="38"/>
      <c r="B8" s="44"/>
      <c r="C8" s="38"/>
      <c r="D8" s="137" t="s">
        <v>106</v>
      </c>
      <c r="E8" s="38"/>
      <c r="F8" s="38"/>
      <c r="G8" s="38"/>
      <c r="H8" s="38"/>
      <c r="I8" s="38"/>
      <c r="J8" s="38"/>
      <c r="K8" s="38"/>
      <c r="L8" s="63"/>
      <c r="S8" s="38"/>
      <c r="T8" s="38"/>
      <c r="U8" s="38"/>
      <c r="V8" s="38"/>
      <c r="W8" s="38"/>
      <c r="X8" s="38"/>
      <c r="Y8" s="38"/>
      <c r="Z8" s="38"/>
      <c r="AA8" s="38"/>
      <c r="AB8" s="38"/>
      <c r="AC8" s="38"/>
      <c r="AD8" s="38"/>
      <c r="AE8" s="38"/>
      <c r="AZ8" s="132" t="s">
        <v>107</v>
      </c>
      <c r="BA8" s="132" t="s">
        <v>107</v>
      </c>
      <c r="BB8" s="132" t="s">
        <v>1</v>
      </c>
      <c r="BC8" s="132" t="s">
        <v>108</v>
      </c>
      <c r="BD8" s="132" t="s">
        <v>90</v>
      </c>
    </row>
    <row r="9" spans="1:31" s="2" customFormat="1" ht="16.5" customHeight="1">
      <c r="A9" s="38"/>
      <c r="B9" s="44"/>
      <c r="C9" s="38"/>
      <c r="D9" s="38"/>
      <c r="E9" s="139" t="s">
        <v>109</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37" t="s">
        <v>18</v>
      </c>
      <c r="E11" s="38"/>
      <c r="F11" s="140" t="s">
        <v>1</v>
      </c>
      <c r="G11" s="38"/>
      <c r="H11" s="38"/>
      <c r="I11" s="137" t="s">
        <v>19</v>
      </c>
      <c r="J11" s="140" t="s">
        <v>1</v>
      </c>
      <c r="K11" s="38"/>
      <c r="L11" s="63"/>
      <c r="S11" s="38"/>
      <c r="T11" s="38"/>
      <c r="U11" s="38"/>
      <c r="V11" s="38"/>
      <c r="W11" s="38"/>
      <c r="X11" s="38"/>
      <c r="Y11" s="38"/>
      <c r="Z11" s="38"/>
      <c r="AA11" s="38"/>
      <c r="AB11" s="38"/>
      <c r="AC11" s="38"/>
      <c r="AD11" s="38"/>
      <c r="AE11" s="38"/>
    </row>
    <row r="12" spans="1:31" s="2" customFormat="1" ht="12" customHeight="1">
      <c r="A12" s="38"/>
      <c r="B12" s="44"/>
      <c r="C12" s="38"/>
      <c r="D12" s="137" t="s">
        <v>20</v>
      </c>
      <c r="E12" s="38"/>
      <c r="F12" s="140" t="s">
        <v>21</v>
      </c>
      <c r="G12" s="38"/>
      <c r="H12" s="38"/>
      <c r="I12" s="137" t="s">
        <v>22</v>
      </c>
      <c r="J12" s="141" t="str">
        <f>'Rekapitulace stavby'!AN8</f>
        <v>9. 6. 2021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37" t="s">
        <v>24</v>
      </c>
      <c r="E14" s="38"/>
      <c r="F14" s="38"/>
      <c r="G14" s="38"/>
      <c r="H14" s="38"/>
      <c r="I14" s="137" t="s">
        <v>25</v>
      </c>
      <c r="J14" s="140" t="s">
        <v>26</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0" t="s">
        <v>27</v>
      </c>
      <c r="F15" s="38"/>
      <c r="G15" s="38"/>
      <c r="H15" s="38"/>
      <c r="I15" s="137" t="s">
        <v>28</v>
      </c>
      <c r="J15" s="140"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37" t="s">
        <v>29</v>
      </c>
      <c r="E17" s="38"/>
      <c r="F17" s="38"/>
      <c r="G17" s="38"/>
      <c r="H17" s="38"/>
      <c r="I17" s="13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0"/>
      <c r="G18" s="140"/>
      <c r="H18" s="140"/>
      <c r="I18" s="137" t="s">
        <v>28</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37" t="s">
        <v>31</v>
      </c>
      <c r="E20" s="38"/>
      <c r="F20" s="38"/>
      <c r="G20" s="38"/>
      <c r="H20" s="38"/>
      <c r="I20" s="137" t="s">
        <v>25</v>
      </c>
      <c r="J20" s="140" t="s">
        <v>32</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0" t="s">
        <v>33</v>
      </c>
      <c r="F21" s="38"/>
      <c r="G21" s="38"/>
      <c r="H21" s="38"/>
      <c r="I21" s="137" t="s">
        <v>28</v>
      </c>
      <c r="J21" s="140"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37" t="s">
        <v>35</v>
      </c>
      <c r="E23" s="38"/>
      <c r="F23" s="38"/>
      <c r="G23" s="38"/>
      <c r="H23" s="38"/>
      <c r="I23" s="137" t="s">
        <v>25</v>
      </c>
      <c r="J23" s="140" t="s">
        <v>36</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0" t="s">
        <v>37</v>
      </c>
      <c r="F24" s="38"/>
      <c r="G24" s="38"/>
      <c r="H24" s="38"/>
      <c r="I24" s="137" t="s">
        <v>28</v>
      </c>
      <c r="J24" s="140" t="s">
        <v>38</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37" t="s">
        <v>39</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2"/>
      <c r="B27" s="143"/>
      <c r="C27" s="142"/>
      <c r="D27" s="142"/>
      <c r="E27" s="144" t="s">
        <v>1</v>
      </c>
      <c r="F27" s="144"/>
      <c r="G27" s="144"/>
      <c r="H27" s="144"/>
      <c r="I27" s="142"/>
      <c r="J27" s="142"/>
      <c r="K27" s="142"/>
      <c r="L27" s="145"/>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6"/>
      <c r="E29" s="146"/>
      <c r="F29" s="146"/>
      <c r="G29" s="146"/>
      <c r="H29" s="146"/>
      <c r="I29" s="146"/>
      <c r="J29" s="146"/>
      <c r="K29" s="146"/>
      <c r="L29" s="63"/>
      <c r="S29" s="38"/>
      <c r="T29" s="38"/>
      <c r="U29" s="38"/>
      <c r="V29" s="38"/>
      <c r="W29" s="38"/>
      <c r="X29" s="38"/>
      <c r="Y29" s="38"/>
      <c r="Z29" s="38"/>
      <c r="AA29" s="38"/>
      <c r="AB29" s="38"/>
      <c r="AC29" s="38"/>
      <c r="AD29" s="38"/>
      <c r="AE29" s="38"/>
    </row>
    <row r="30" spans="1:31" s="2" customFormat="1" ht="25.4" customHeight="1">
      <c r="A30" s="38"/>
      <c r="B30" s="44"/>
      <c r="C30" s="38"/>
      <c r="D30" s="147" t="s">
        <v>40</v>
      </c>
      <c r="E30" s="38"/>
      <c r="F30" s="38"/>
      <c r="G30" s="38"/>
      <c r="H30" s="38"/>
      <c r="I30" s="38"/>
      <c r="J30" s="148">
        <f>ROUND(J129,2)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6"/>
      <c r="E31" s="146"/>
      <c r="F31" s="146"/>
      <c r="G31" s="146"/>
      <c r="H31" s="146"/>
      <c r="I31" s="146"/>
      <c r="J31" s="146"/>
      <c r="K31" s="146"/>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49" t="s">
        <v>42</v>
      </c>
      <c r="G32" s="38"/>
      <c r="H32" s="38"/>
      <c r="I32" s="149" t="s">
        <v>41</v>
      </c>
      <c r="J32" s="149" t="s">
        <v>43</v>
      </c>
      <c r="K32" s="38"/>
      <c r="L32" s="63"/>
      <c r="S32" s="38"/>
      <c r="T32" s="38"/>
      <c r="U32" s="38"/>
      <c r="V32" s="38"/>
      <c r="W32" s="38"/>
      <c r="X32" s="38"/>
      <c r="Y32" s="38"/>
      <c r="Z32" s="38"/>
      <c r="AA32" s="38"/>
      <c r="AB32" s="38"/>
      <c r="AC32" s="38"/>
      <c r="AD32" s="38"/>
      <c r="AE32" s="38"/>
    </row>
    <row r="33" spans="1:31" s="2" customFormat="1" ht="14.4" customHeight="1">
      <c r="A33" s="38"/>
      <c r="B33" s="44"/>
      <c r="C33" s="38"/>
      <c r="D33" s="150" t="s">
        <v>44</v>
      </c>
      <c r="E33" s="137" t="s">
        <v>45</v>
      </c>
      <c r="F33" s="151">
        <f>ROUND((SUM(BE129:BE322)),2)</f>
        <v>0</v>
      </c>
      <c r="G33" s="38"/>
      <c r="H33" s="38"/>
      <c r="I33" s="152">
        <v>0.21</v>
      </c>
      <c r="J33" s="151">
        <f>ROUND(((SUM(BE129:BE322))*I33),2)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37" t="s">
        <v>46</v>
      </c>
      <c r="F34" s="151">
        <f>ROUND((SUM(BF129:BF322)),2)</f>
        <v>0</v>
      </c>
      <c r="G34" s="38"/>
      <c r="H34" s="38"/>
      <c r="I34" s="152">
        <v>0.15</v>
      </c>
      <c r="J34" s="151">
        <f>ROUND(((SUM(BF129:BF322))*I34),2)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7" t="s">
        <v>47</v>
      </c>
      <c r="F35" s="151">
        <f>ROUND((SUM(BG129:BG322)),2)</f>
        <v>0</v>
      </c>
      <c r="G35" s="38"/>
      <c r="H35" s="38"/>
      <c r="I35" s="152">
        <v>0.21</v>
      </c>
      <c r="J35" s="15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37" t="s">
        <v>48</v>
      </c>
      <c r="F36" s="151">
        <f>ROUND((SUM(BH129:BH322)),2)</f>
        <v>0</v>
      </c>
      <c r="G36" s="38"/>
      <c r="H36" s="38"/>
      <c r="I36" s="152">
        <v>0.15</v>
      </c>
      <c r="J36" s="15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37" t="s">
        <v>49</v>
      </c>
      <c r="F37" s="151">
        <f>ROUND((SUM(BI129:BI322)),2)</f>
        <v>0</v>
      </c>
      <c r="G37" s="38"/>
      <c r="H37" s="38"/>
      <c r="I37" s="152">
        <v>0</v>
      </c>
      <c r="J37" s="15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3"/>
      <c r="D39" s="154" t="s">
        <v>50</v>
      </c>
      <c r="E39" s="155"/>
      <c r="F39" s="155"/>
      <c r="G39" s="156" t="s">
        <v>51</v>
      </c>
      <c r="H39" s="157" t="s">
        <v>52</v>
      </c>
      <c r="I39" s="155"/>
      <c r="J39" s="158">
        <f>SUM(J30:J37)</f>
        <v>0</v>
      </c>
      <c r="K39" s="159"/>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0" t="s">
        <v>53</v>
      </c>
      <c r="E50" s="161"/>
      <c r="F50" s="161"/>
      <c r="G50" s="160" t="s">
        <v>54</v>
      </c>
      <c r="H50" s="161"/>
      <c r="I50" s="161"/>
      <c r="J50" s="161"/>
      <c r="K50" s="161"/>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2" t="s">
        <v>55</v>
      </c>
      <c r="E61" s="163"/>
      <c r="F61" s="164" t="s">
        <v>56</v>
      </c>
      <c r="G61" s="162" t="s">
        <v>55</v>
      </c>
      <c r="H61" s="163"/>
      <c r="I61" s="163"/>
      <c r="J61" s="165" t="s">
        <v>56</v>
      </c>
      <c r="K61" s="163"/>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0" t="s">
        <v>57</v>
      </c>
      <c r="E65" s="166"/>
      <c r="F65" s="166"/>
      <c r="G65" s="160" t="s">
        <v>58</v>
      </c>
      <c r="H65" s="166"/>
      <c r="I65" s="166"/>
      <c r="J65" s="166"/>
      <c r="K65" s="166"/>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2" t="s">
        <v>55</v>
      </c>
      <c r="E76" s="163"/>
      <c r="F76" s="164" t="s">
        <v>56</v>
      </c>
      <c r="G76" s="162" t="s">
        <v>55</v>
      </c>
      <c r="H76" s="163"/>
      <c r="I76" s="163"/>
      <c r="J76" s="165" t="s">
        <v>56</v>
      </c>
      <c r="K76" s="163"/>
      <c r="L76" s="63"/>
      <c r="S76" s="38"/>
      <c r="T76" s="38"/>
      <c r="U76" s="38"/>
      <c r="V76" s="38"/>
      <c r="W76" s="38"/>
      <c r="X76" s="38"/>
      <c r="Y76" s="38"/>
      <c r="Z76" s="38"/>
      <c r="AA76" s="38"/>
      <c r="AB76" s="38"/>
      <c r="AC76" s="38"/>
      <c r="AD76" s="38"/>
      <c r="AE76" s="38"/>
    </row>
    <row r="77" spans="1:31" s="2" customFormat="1" ht="14.4" customHeight="1">
      <c r="A77" s="38"/>
      <c r="B77" s="167"/>
      <c r="C77" s="168"/>
      <c r="D77" s="168"/>
      <c r="E77" s="168"/>
      <c r="F77" s="168"/>
      <c r="G77" s="168"/>
      <c r="H77" s="168"/>
      <c r="I77" s="168"/>
      <c r="J77" s="168"/>
      <c r="K77" s="168"/>
      <c r="L77" s="63"/>
      <c r="S77" s="38"/>
      <c r="T77" s="38"/>
      <c r="U77" s="38"/>
      <c r="V77" s="38"/>
      <c r="W77" s="38"/>
      <c r="X77" s="38"/>
      <c r="Y77" s="38"/>
      <c r="Z77" s="38"/>
      <c r="AA77" s="38"/>
      <c r="AB77" s="38"/>
      <c r="AC77" s="38"/>
      <c r="AD77" s="38"/>
      <c r="AE77" s="38"/>
    </row>
    <row r="81" spans="1:31" s="2" customFormat="1" ht="6.95" customHeight="1">
      <c r="A81" s="38"/>
      <c r="B81" s="169"/>
      <c r="C81" s="170"/>
      <c r="D81" s="170"/>
      <c r="E81" s="170"/>
      <c r="F81" s="170"/>
      <c r="G81" s="170"/>
      <c r="H81" s="170"/>
      <c r="I81" s="170"/>
      <c r="J81" s="170"/>
      <c r="K81" s="170"/>
      <c r="L81" s="63"/>
      <c r="S81" s="38"/>
      <c r="T81" s="38"/>
      <c r="U81" s="38"/>
      <c r="V81" s="38"/>
      <c r="W81" s="38"/>
      <c r="X81" s="38"/>
      <c r="Y81" s="38"/>
      <c r="Z81" s="38"/>
      <c r="AA81" s="38"/>
      <c r="AB81" s="38"/>
      <c r="AC81" s="38"/>
      <c r="AD81" s="38"/>
      <c r="AE81" s="38"/>
    </row>
    <row r="82" spans="1:31" s="2" customFormat="1" ht="24.95" customHeight="1">
      <c r="A82" s="38"/>
      <c r="B82" s="39"/>
      <c r="C82" s="23" t="s">
        <v>110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1" t="str">
        <f>E7</f>
        <v>Sedlec, rekonstrukce komunikací - přeložka plynovodu</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106</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500 - Přeložka STL plynovodu</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Obec Sedlec</v>
      </c>
      <c r="G89" s="40"/>
      <c r="H89" s="40"/>
      <c r="I89" s="32" t="s">
        <v>22</v>
      </c>
      <c r="J89" s="79" t="str">
        <f>IF(J12="","",J12)</f>
        <v>9. 6. 2021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KRAJSKÁ SPRÁVA A ÚDRŽBA SILNIC STŘEDOČESKÉHO KRAJE</v>
      </c>
      <c r="G91" s="40"/>
      <c r="H91" s="40"/>
      <c r="I91" s="32" t="s">
        <v>31</v>
      </c>
      <c r="J91" s="36" t="str">
        <f>E21</f>
        <v>PROVOKAP, s.r.o.</v>
      </c>
      <c r="K91" s="40"/>
      <c r="L91" s="63"/>
      <c r="S91" s="38"/>
      <c r="T91" s="38"/>
      <c r="U91" s="38"/>
      <c r="V91" s="38"/>
      <c r="W91" s="38"/>
      <c r="X91" s="38"/>
      <c r="Y91" s="38"/>
      <c r="Z91" s="38"/>
      <c r="AA91" s="38"/>
      <c r="AB91" s="38"/>
      <c r="AC91" s="38"/>
      <c r="AD91" s="38"/>
      <c r="AE91" s="38"/>
    </row>
    <row r="92" spans="1:31" s="2" customFormat="1" ht="15.15" customHeight="1">
      <c r="A92" s="38"/>
      <c r="B92" s="39"/>
      <c r="C92" s="32" t="s">
        <v>29</v>
      </c>
      <c r="D92" s="40"/>
      <c r="E92" s="40"/>
      <c r="F92" s="27" t="str">
        <f>IF(E18="","",E18)</f>
        <v>Vyplň údaj</v>
      </c>
      <c r="G92" s="40"/>
      <c r="H92" s="40"/>
      <c r="I92" s="32" t="s">
        <v>35</v>
      </c>
      <c r="J92" s="36" t="str">
        <f>E24</f>
        <v>TMI Building s.r.o.</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2" t="s">
        <v>111</v>
      </c>
      <c r="D94" s="173"/>
      <c r="E94" s="173"/>
      <c r="F94" s="173"/>
      <c r="G94" s="173"/>
      <c r="H94" s="173"/>
      <c r="I94" s="173"/>
      <c r="J94" s="174" t="s">
        <v>112</v>
      </c>
      <c r="K94" s="173"/>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5" t="s">
        <v>113</v>
      </c>
      <c r="D96" s="40"/>
      <c r="E96" s="40"/>
      <c r="F96" s="40"/>
      <c r="G96" s="40"/>
      <c r="H96" s="40"/>
      <c r="I96" s="40"/>
      <c r="J96" s="110">
        <f>J129</f>
        <v>0</v>
      </c>
      <c r="K96" s="40"/>
      <c r="L96" s="63"/>
      <c r="S96" s="38"/>
      <c r="T96" s="38"/>
      <c r="U96" s="38"/>
      <c r="V96" s="38"/>
      <c r="W96" s="38"/>
      <c r="X96" s="38"/>
      <c r="Y96" s="38"/>
      <c r="Z96" s="38"/>
      <c r="AA96" s="38"/>
      <c r="AB96" s="38"/>
      <c r="AC96" s="38"/>
      <c r="AD96" s="38"/>
      <c r="AE96" s="38"/>
      <c r="AU96" s="17" t="s">
        <v>114</v>
      </c>
    </row>
    <row r="97" spans="1:31" s="9" customFormat="1" ht="24.95" customHeight="1">
      <c r="A97" s="9"/>
      <c r="B97" s="176"/>
      <c r="C97" s="177"/>
      <c r="D97" s="178" t="s">
        <v>115</v>
      </c>
      <c r="E97" s="179"/>
      <c r="F97" s="179"/>
      <c r="G97" s="179"/>
      <c r="H97" s="179"/>
      <c r="I97" s="179"/>
      <c r="J97" s="180">
        <f>J130</f>
        <v>0</v>
      </c>
      <c r="K97" s="177"/>
      <c r="L97" s="181"/>
      <c r="S97" s="9"/>
      <c r="T97" s="9"/>
      <c r="U97" s="9"/>
      <c r="V97" s="9"/>
      <c r="W97" s="9"/>
      <c r="X97" s="9"/>
      <c r="Y97" s="9"/>
      <c r="Z97" s="9"/>
      <c r="AA97" s="9"/>
      <c r="AB97" s="9"/>
      <c r="AC97" s="9"/>
      <c r="AD97" s="9"/>
      <c r="AE97" s="9"/>
    </row>
    <row r="98" spans="1:31" s="10" customFormat="1" ht="19.9" customHeight="1">
      <c r="A98" s="10"/>
      <c r="B98" s="182"/>
      <c r="C98" s="183"/>
      <c r="D98" s="184" t="s">
        <v>116</v>
      </c>
      <c r="E98" s="185"/>
      <c r="F98" s="185"/>
      <c r="G98" s="185"/>
      <c r="H98" s="185"/>
      <c r="I98" s="185"/>
      <c r="J98" s="186">
        <f>J131</f>
        <v>0</v>
      </c>
      <c r="K98" s="183"/>
      <c r="L98" s="187"/>
      <c r="S98" s="10"/>
      <c r="T98" s="10"/>
      <c r="U98" s="10"/>
      <c r="V98" s="10"/>
      <c r="W98" s="10"/>
      <c r="X98" s="10"/>
      <c r="Y98" s="10"/>
      <c r="Z98" s="10"/>
      <c r="AA98" s="10"/>
      <c r="AB98" s="10"/>
      <c r="AC98" s="10"/>
      <c r="AD98" s="10"/>
      <c r="AE98" s="10"/>
    </row>
    <row r="99" spans="1:31" s="10" customFormat="1" ht="19.9" customHeight="1">
      <c r="A99" s="10"/>
      <c r="B99" s="182"/>
      <c r="C99" s="183"/>
      <c r="D99" s="184" t="s">
        <v>117</v>
      </c>
      <c r="E99" s="185"/>
      <c r="F99" s="185"/>
      <c r="G99" s="185"/>
      <c r="H99" s="185"/>
      <c r="I99" s="185"/>
      <c r="J99" s="186">
        <f>J210</f>
        <v>0</v>
      </c>
      <c r="K99" s="183"/>
      <c r="L99" s="187"/>
      <c r="S99" s="10"/>
      <c r="T99" s="10"/>
      <c r="U99" s="10"/>
      <c r="V99" s="10"/>
      <c r="W99" s="10"/>
      <c r="X99" s="10"/>
      <c r="Y99" s="10"/>
      <c r="Z99" s="10"/>
      <c r="AA99" s="10"/>
      <c r="AB99" s="10"/>
      <c r="AC99" s="10"/>
      <c r="AD99" s="10"/>
      <c r="AE99" s="10"/>
    </row>
    <row r="100" spans="1:31" s="10" customFormat="1" ht="19.9" customHeight="1">
      <c r="A100" s="10"/>
      <c r="B100" s="182"/>
      <c r="C100" s="183"/>
      <c r="D100" s="184" t="s">
        <v>118</v>
      </c>
      <c r="E100" s="185"/>
      <c r="F100" s="185"/>
      <c r="G100" s="185"/>
      <c r="H100" s="185"/>
      <c r="I100" s="185"/>
      <c r="J100" s="186">
        <f>J215</f>
        <v>0</v>
      </c>
      <c r="K100" s="183"/>
      <c r="L100" s="187"/>
      <c r="S100" s="10"/>
      <c r="T100" s="10"/>
      <c r="U100" s="10"/>
      <c r="V100" s="10"/>
      <c r="W100" s="10"/>
      <c r="X100" s="10"/>
      <c r="Y100" s="10"/>
      <c r="Z100" s="10"/>
      <c r="AA100" s="10"/>
      <c r="AB100" s="10"/>
      <c r="AC100" s="10"/>
      <c r="AD100" s="10"/>
      <c r="AE100" s="10"/>
    </row>
    <row r="101" spans="1:31" s="10" customFormat="1" ht="19.9" customHeight="1">
      <c r="A101" s="10"/>
      <c r="B101" s="182"/>
      <c r="C101" s="183"/>
      <c r="D101" s="184" t="s">
        <v>119</v>
      </c>
      <c r="E101" s="185"/>
      <c r="F101" s="185"/>
      <c r="G101" s="185"/>
      <c r="H101" s="185"/>
      <c r="I101" s="185"/>
      <c r="J101" s="186">
        <f>J237</f>
        <v>0</v>
      </c>
      <c r="K101" s="183"/>
      <c r="L101" s="187"/>
      <c r="S101" s="10"/>
      <c r="T101" s="10"/>
      <c r="U101" s="10"/>
      <c r="V101" s="10"/>
      <c r="W101" s="10"/>
      <c r="X101" s="10"/>
      <c r="Y101" s="10"/>
      <c r="Z101" s="10"/>
      <c r="AA101" s="10"/>
      <c r="AB101" s="10"/>
      <c r="AC101" s="10"/>
      <c r="AD101" s="10"/>
      <c r="AE101" s="10"/>
    </row>
    <row r="102" spans="1:31" s="10" customFormat="1" ht="19.9" customHeight="1">
      <c r="A102" s="10"/>
      <c r="B102" s="182"/>
      <c r="C102" s="183"/>
      <c r="D102" s="184" t="s">
        <v>120</v>
      </c>
      <c r="E102" s="185"/>
      <c r="F102" s="185"/>
      <c r="G102" s="185"/>
      <c r="H102" s="185"/>
      <c r="I102" s="185"/>
      <c r="J102" s="186">
        <f>J244</f>
        <v>0</v>
      </c>
      <c r="K102" s="183"/>
      <c r="L102" s="187"/>
      <c r="S102" s="10"/>
      <c r="T102" s="10"/>
      <c r="U102" s="10"/>
      <c r="V102" s="10"/>
      <c r="W102" s="10"/>
      <c r="X102" s="10"/>
      <c r="Y102" s="10"/>
      <c r="Z102" s="10"/>
      <c r="AA102" s="10"/>
      <c r="AB102" s="10"/>
      <c r="AC102" s="10"/>
      <c r="AD102" s="10"/>
      <c r="AE102" s="10"/>
    </row>
    <row r="103" spans="1:31" s="10" customFormat="1" ht="19.9" customHeight="1">
      <c r="A103" s="10"/>
      <c r="B103" s="182"/>
      <c r="C103" s="183"/>
      <c r="D103" s="184" t="s">
        <v>121</v>
      </c>
      <c r="E103" s="185"/>
      <c r="F103" s="185"/>
      <c r="G103" s="185"/>
      <c r="H103" s="185"/>
      <c r="I103" s="185"/>
      <c r="J103" s="186">
        <f>J253</f>
        <v>0</v>
      </c>
      <c r="K103" s="183"/>
      <c r="L103" s="187"/>
      <c r="S103" s="10"/>
      <c r="T103" s="10"/>
      <c r="U103" s="10"/>
      <c r="V103" s="10"/>
      <c r="W103" s="10"/>
      <c r="X103" s="10"/>
      <c r="Y103" s="10"/>
      <c r="Z103" s="10"/>
      <c r="AA103" s="10"/>
      <c r="AB103" s="10"/>
      <c r="AC103" s="10"/>
      <c r="AD103" s="10"/>
      <c r="AE103" s="10"/>
    </row>
    <row r="104" spans="1:31" s="10" customFormat="1" ht="19.9" customHeight="1">
      <c r="A104" s="10"/>
      <c r="B104" s="182"/>
      <c r="C104" s="183"/>
      <c r="D104" s="184" t="s">
        <v>122</v>
      </c>
      <c r="E104" s="185"/>
      <c r="F104" s="185"/>
      <c r="G104" s="185"/>
      <c r="H104" s="185"/>
      <c r="I104" s="185"/>
      <c r="J104" s="186">
        <f>J268</f>
        <v>0</v>
      </c>
      <c r="K104" s="183"/>
      <c r="L104" s="187"/>
      <c r="S104" s="10"/>
      <c r="T104" s="10"/>
      <c r="U104" s="10"/>
      <c r="V104" s="10"/>
      <c r="W104" s="10"/>
      <c r="X104" s="10"/>
      <c r="Y104" s="10"/>
      <c r="Z104" s="10"/>
      <c r="AA104" s="10"/>
      <c r="AB104" s="10"/>
      <c r="AC104" s="10"/>
      <c r="AD104" s="10"/>
      <c r="AE104" s="10"/>
    </row>
    <row r="105" spans="1:31" s="9" customFormat="1" ht="24.95" customHeight="1">
      <c r="A105" s="9"/>
      <c r="B105" s="176"/>
      <c r="C105" s="177"/>
      <c r="D105" s="178" t="s">
        <v>123</v>
      </c>
      <c r="E105" s="179"/>
      <c r="F105" s="179"/>
      <c r="G105" s="179"/>
      <c r="H105" s="179"/>
      <c r="I105" s="179"/>
      <c r="J105" s="180">
        <f>J271</f>
        <v>0</v>
      </c>
      <c r="K105" s="177"/>
      <c r="L105" s="181"/>
      <c r="S105" s="9"/>
      <c r="T105" s="9"/>
      <c r="U105" s="9"/>
      <c r="V105" s="9"/>
      <c r="W105" s="9"/>
      <c r="X105" s="9"/>
      <c r="Y105" s="9"/>
      <c r="Z105" s="9"/>
      <c r="AA105" s="9"/>
      <c r="AB105" s="9"/>
      <c r="AC105" s="9"/>
      <c r="AD105" s="9"/>
      <c r="AE105" s="9"/>
    </row>
    <row r="106" spans="1:31" s="10" customFormat="1" ht="19.9" customHeight="1">
      <c r="A106" s="10"/>
      <c r="B106" s="182"/>
      <c r="C106" s="183"/>
      <c r="D106" s="184" t="s">
        <v>124</v>
      </c>
      <c r="E106" s="185"/>
      <c r="F106" s="185"/>
      <c r="G106" s="185"/>
      <c r="H106" s="185"/>
      <c r="I106" s="185"/>
      <c r="J106" s="186">
        <f>J272</f>
        <v>0</v>
      </c>
      <c r="K106" s="183"/>
      <c r="L106" s="187"/>
      <c r="S106" s="10"/>
      <c r="T106" s="10"/>
      <c r="U106" s="10"/>
      <c r="V106" s="10"/>
      <c r="W106" s="10"/>
      <c r="X106" s="10"/>
      <c r="Y106" s="10"/>
      <c r="Z106" s="10"/>
      <c r="AA106" s="10"/>
      <c r="AB106" s="10"/>
      <c r="AC106" s="10"/>
      <c r="AD106" s="10"/>
      <c r="AE106" s="10"/>
    </row>
    <row r="107" spans="1:31" s="10" customFormat="1" ht="19.9" customHeight="1">
      <c r="A107" s="10"/>
      <c r="B107" s="182"/>
      <c r="C107" s="183"/>
      <c r="D107" s="184" t="s">
        <v>125</v>
      </c>
      <c r="E107" s="185"/>
      <c r="F107" s="185"/>
      <c r="G107" s="185"/>
      <c r="H107" s="185"/>
      <c r="I107" s="185"/>
      <c r="J107" s="186">
        <f>J314</f>
        <v>0</v>
      </c>
      <c r="K107" s="183"/>
      <c r="L107" s="187"/>
      <c r="S107" s="10"/>
      <c r="T107" s="10"/>
      <c r="U107" s="10"/>
      <c r="V107" s="10"/>
      <c r="W107" s="10"/>
      <c r="X107" s="10"/>
      <c r="Y107" s="10"/>
      <c r="Z107" s="10"/>
      <c r="AA107" s="10"/>
      <c r="AB107" s="10"/>
      <c r="AC107" s="10"/>
      <c r="AD107" s="10"/>
      <c r="AE107" s="10"/>
    </row>
    <row r="108" spans="1:31" s="9" customFormat="1" ht="24.95" customHeight="1">
      <c r="A108" s="9"/>
      <c r="B108" s="176"/>
      <c r="C108" s="177"/>
      <c r="D108" s="178" t="s">
        <v>126</v>
      </c>
      <c r="E108" s="179"/>
      <c r="F108" s="179"/>
      <c r="G108" s="179"/>
      <c r="H108" s="179"/>
      <c r="I108" s="179"/>
      <c r="J108" s="180">
        <f>J319</f>
        <v>0</v>
      </c>
      <c r="K108" s="177"/>
      <c r="L108" s="181"/>
      <c r="S108" s="9"/>
      <c r="T108" s="9"/>
      <c r="U108" s="9"/>
      <c r="V108" s="9"/>
      <c r="W108" s="9"/>
      <c r="X108" s="9"/>
      <c r="Y108" s="9"/>
      <c r="Z108" s="9"/>
      <c r="AA108" s="9"/>
      <c r="AB108" s="9"/>
      <c r="AC108" s="9"/>
      <c r="AD108" s="9"/>
      <c r="AE108" s="9"/>
    </row>
    <row r="109" spans="1:31" s="10" customFormat="1" ht="19.9" customHeight="1">
      <c r="A109" s="10"/>
      <c r="B109" s="182"/>
      <c r="C109" s="183"/>
      <c r="D109" s="184" t="s">
        <v>127</v>
      </c>
      <c r="E109" s="185"/>
      <c r="F109" s="185"/>
      <c r="G109" s="185"/>
      <c r="H109" s="185"/>
      <c r="I109" s="185"/>
      <c r="J109" s="186">
        <f>J320</f>
        <v>0</v>
      </c>
      <c r="K109" s="183"/>
      <c r="L109" s="187"/>
      <c r="S109" s="10"/>
      <c r="T109" s="10"/>
      <c r="U109" s="10"/>
      <c r="V109" s="10"/>
      <c r="W109" s="10"/>
      <c r="X109" s="10"/>
      <c r="Y109" s="10"/>
      <c r="Z109" s="10"/>
      <c r="AA109" s="10"/>
      <c r="AB109" s="10"/>
      <c r="AC109" s="10"/>
      <c r="AD109" s="10"/>
      <c r="AE109" s="10"/>
    </row>
    <row r="110" spans="1:31" s="2" customFormat="1" ht="21.8"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5" spans="1:31" s="2" customFormat="1" ht="6.95"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pans="1:31" s="2" customFormat="1" ht="24.95" customHeight="1">
      <c r="A116" s="38"/>
      <c r="B116" s="39"/>
      <c r="C116" s="23" t="s">
        <v>128</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171" t="str">
        <f>E7</f>
        <v>Sedlec, rekonstrukce komunikací - přeložka plynovodu</v>
      </c>
      <c r="F119" s="32"/>
      <c r="G119" s="32"/>
      <c r="H119" s="32"/>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106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76" t="str">
        <f>E9</f>
        <v>SO 500 - Přeložka STL plynovodu</v>
      </c>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20</v>
      </c>
      <c r="D123" s="40"/>
      <c r="E123" s="40"/>
      <c r="F123" s="27" t="str">
        <f>F12</f>
        <v>Obec Sedlec</v>
      </c>
      <c r="G123" s="40"/>
      <c r="H123" s="40"/>
      <c r="I123" s="32" t="s">
        <v>22</v>
      </c>
      <c r="J123" s="79" t="str">
        <f>IF(J12="","",J12)</f>
        <v>9. 6. 2021</v>
      </c>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24</v>
      </c>
      <c r="D125" s="40"/>
      <c r="E125" s="40"/>
      <c r="F125" s="27" t="str">
        <f>E15</f>
        <v>KRAJSKÁ SPRÁVA A ÚDRŽBA SILNIC STŘEDOČESKÉHO KRAJE</v>
      </c>
      <c r="G125" s="40"/>
      <c r="H125" s="40"/>
      <c r="I125" s="32" t="s">
        <v>31</v>
      </c>
      <c r="J125" s="36" t="str">
        <f>E21</f>
        <v>PROVOKAP, s.r.o.</v>
      </c>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29</v>
      </c>
      <c r="D126" s="40"/>
      <c r="E126" s="40"/>
      <c r="F126" s="27" t="str">
        <f>IF(E18="","",E18)</f>
        <v>Vyplň údaj</v>
      </c>
      <c r="G126" s="40"/>
      <c r="H126" s="40"/>
      <c r="I126" s="32" t="s">
        <v>35</v>
      </c>
      <c r="J126" s="36" t="str">
        <f>E24</f>
        <v>TMI Building s.r.o.</v>
      </c>
      <c r="K126" s="40"/>
      <c r="L126" s="63"/>
      <c r="S126" s="38"/>
      <c r="T126" s="38"/>
      <c r="U126" s="38"/>
      <c r="V126" s="38"/>
      <c r="W126" s="38"/>
      <c r="X126" s="38"/>
      <c r="Y126" s="38"/>
      <c r="Z126" s="38"/>
      <c r="AA126" s="38"/>
      <c r="AB126" s="38"/>
      <c r="AC126" s="38"/>
      <c r="AD126" s="38"/>
      <c r="AE126" s="38"/>
    </row>
    <row r="127" spans="1:31" s="2" customFormat="1" ht="10.3"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11" customFormat="1" ht="29.25" customHeight="1">
      <c r="A128" s="188"/>
      <c r="B128" s="189"/>
      <c r="C128" s="190" t="s">
        <v>129</v>
      </c>
      <c r="D128" s="191" t="s">
        <v>65</v>
      </c>
      <c r="E128" s="191" t="s">
        <v>61</v>
      </c>
      <c r="F128" s="191" t="s">
        <v>62</v>
      </c>
      <c r="G128" s="191" t="s">
        <v>130</v>
      </c>
      <c r="H128" s="191" t="s">
        <v>131</v>
      </c>
      <c r="I128" s="191" t="s">
        <v>132</v>
      </c>
      <c r="J128" s="191" t="s">
        <v>112</v>
      </c>
      <c r="K128" s="192" t="s">
        <v>133</v>
      </c>
      <c r="L128" s="193"/>
      <c r="M128" s="100" t="s">
        <v>1</v>
      </c>
      <c r="N128" s="101" t="s">
        <v>44</v>
      </c>
      <c r="O128" s="101" t="s">
        <v>134</v>
      </c>
      <c r="P128" s="101" t="s">
        <v>135</v>
      </c>
      <c r="Q128" s="101" t="s">
        <v>136</v>
      </c>
      <c r="R128" s="101" t="s">
        <v>137</v>
      </c>
      <c r="S128" s="101" t="s">
        <v>138</v>
      </c>
      <c r="T128" s="102" t="s">
        <v>139</v>
      </c>
      <c r="U128" s="188"/>
      <c r="V128" s="188"/>
      <c r="W128" s="188"/>
      <c r="X128" s="188"/>
      <c r="Y128" s="188"/>
      <c r="Z128" s="188"/>
      <c r="AA128" s="188"/>
      <c r="AB128" s="188"/>
      <c r="AC128" s="188"/>
      <c r="AD128" s="188"/>
      <c r="AE128" s="188"/>
    </row>
    <row r="129" spans="1:63" s="2" customFormat="1" ht="22.8" customHeight="1">
      <c r="A129" s="38"/>
      <c r="B129" s="39"/>
      <c r="C129" s="107" t="s">
        <v>140</v>
      </c>
      <c r="D129" s="40"/>
      <c r="E129" s="40"/>
      <c r="F129" s="40"/>
      <c r="G129" s="40"/>
      <c r="H129" s="40"/>
      <c r="I129" s="40"/>
      <c r="J129" s="194">
        <f>BK129</f>
        <v>0</v>
      </c>
      <c r="K129" s="40"/>
      <c r="L129" s="44"/>
      <c r="M129" s="103"/>
      <c r="N129" s="195"/>
      <c r="O129" s="104"/>
      <c r="P129" s="196">
        <f>P130+P271+P319</f>
        <v>0</v>
      </c>
      <c r="Q129" s="104"/>
      <c r="R129" s="196">
        <f>R130+R271+R319</f>
        <v>14.7726810342</v>
      </c>
      <c r="S129" s="104"/>
      <c r="T129" s="197">
        <f>T130+T271+T319</f>
        <v>5.417727500000001</v>
      </c>
      <c r="U129" s="38"/>
      <c r="V129" s="38"/>
      <c r="W129" s="38"/>
      <c r="X129" s="38"/>
      <c r="Y129" s="38"/>
      <c r="Z129" s="38"/>
      <c r="AA129" s="38"/>
      <c r="AB129" s="38"/>
      <c r="AC129" s="38"/>
      <c r="AD129" s="38"/>
      <c r="AE129" s="38"/>
      <c r="AT129" s="17" t="s">
        <v>79</v>
      </c>
      <c r="AU129" s="17" t="s">
        <v>114</v>
      </c>
      <c r="BK129" s="198">
        <f>BK130+BK271+BK319</f>
        <v>0</v>
      </c>
    </row>
    <row r="130" spans="1:63" s="12" customFormat="1" ht="25.9" customHeight="1">
      <c r="A130" s="12"/>
      <c r="B130" s="199"/>
      <c r="C130" s="200"/>
      <c r="D130" s="201" t="s">
        <v>79</v>
      </c>
      <c r="E130" s="202" t="s">
        <v>141</v>
      </c>
      <c r="F130" s="202" t="s">
        <v>142</v>
      </c>
      <c r="G130" s="200"/>
      <c r="H130" s="200"/>
      <c r="I130" s="203"/>
      <c r="J130" s="204">
        <f>BK130</f>
        <v>0</v>
      </c>
      <c r="K130" s="200"/>
      <c r="L130" s="205"/>
      <c r="M130" s="206"/>
      <c r="N130" s="207"/>
      <c r="O130" s="207"/>
      <c r="P130" s="208">
        <f>P131+P210+P215+P237+P244+P253+P268</f>
        <v>0</v>
      </c>
      <c r="Q130" s="207"/>
      <c r="R130" s="208">
        <f>R131+R210+R215+R237+R244+R253+R268</f>
        <v>14.73955726</v>
      </c>
      <c r="S130" s="207"/>
      <c r="T130" s="209">
        <f>T131+T210+T215+T237+T244+T253+T268</f>
        <v>5.417727500000001</v>
      </c>
      <c r="U130" s="12"/>
      <c r="V130" s="12"/>
      <c r="W130" s="12"/>
      <c r="X130" s="12"/>
      <c r="Y130" s="12"/>
      <c r="Z130" s="12"/>
      <c r="AA130" s="12"/>
      <c r="AB130" s="12"/>
      <c r="AC130" s="12"/>
      <c r="AD130" s="12"/>
      <c r="AE130" s="12"/>
      <c r="AR130" s="210" t="s">
        <v>88</v>
      </c>
      <c r="AT130" s="211" t="s">
        <v>79</v>
      </c>
      <c r="AU130" s="211" t="s">
        <v>80</v>
      </c>
      <c r="AY130" s="210" t="s">
        <v>143</v>
      </c>
      <c r="BK130" s="212">
        <f>BK131+BK210+BK215+BK237+BK244+BK253+BK268</f>
        <v>0</v>
      </c>
    </row>
    <row r="131" spans="1:63" s="12" customFormat="1" ht="22.8" customHeight="1">
      <c r="A131" s="12"/>
      <c r="B131" s="199"/>
      <c r="C131" s="200"/>
      <c r="D131" s="201" t="s">
        <v>79</v>
      </c>
      <c r="E131" s="213" t="s">
        <v>88</v>
      </c>
      <c r="F131" s="213" t="s">
        <v>144</v>
      </c>
      <c r="G131" s="200"/>
      <c r="H131" s="200"/>
      <c r="I131" s="203"/>
      <c r="J131" s="214">
        <f>BK131</f>
        <v>0</v>
      </c>
      <c r="K131" s="200"/>
      <c r="L131" s="205"/>
      <c r="M131" s="206"/>
      <c r="N131" s="207"/>
      <c r="O131" s="207"/>
      <c r="P131" s="208">
        <f>SUM(P132:P209)</f>
        <v>0</v>
      </c>
      <c r="Q131" s="207"/>
      <c r="R131" s="208">
        <f>SUM(R132:R209)</f>
        <v>14.71186796</v>
      </c>
      <c r="S131" s="207"/>
      <c r="T131" s="209">
        <f>SUM(T132:T209)</f>
        <v>5.40582</v>
      </c>
      <c r="U131" s="12"/>
      <c r="V131" s="12"/>
      <c r="W131" s="12"/>
      <c r="X131" s="12"/>
      <c r="Y131" s="12"/>
      <c r="Z131" s="12"/>
      <c r="AA131" s="12"/>
      <c r="AB131" s="12"/>
      <c r="AC131" s="12"/>
      <c r="AD131" s="12"/>
      <c r="AE131" s="12"/>
      <c r="AR131" s="210" t="s">
        <v>88</v>
      </c>
      <c r="AT131" s="211" t="s">
        <v>79</v>
      </c>
      <c r="AU131" s="211" t="s">
        <v>88</v>
      </c>
      <c r="AY131" s="210" t="s">
        <v>143</v>
      </c>
      <c r="BK131" s="212">
        <f>SUM(BK132:BK209)</f>
        <v>0</v>
      </c>
    </row>
    <row r="132" spans="1:65" s="2" customFormat="1" ht="62.7" customHeight="1">
      <c r="A132" s="38"/>
      <c r="B132" s="39"/>
      <c r="C132" s="215" t="s">
        <v>88</v>
      </c>
      <c r="D132" s="215" t="s">
        <v>145</v>
      </c>
      <c r="E132" s="216" t="s">
        <v>146</v>
      </c>
      <c r="F132" s="217" t="s">
        <v>147</v>
      </c>
      <c r="G132" s="218" t="s">
        <v>148</v>
      </c>
      <c r="H132" s="219">
        <v>5.697</v>
      </c>
      <c r="I132" s="220"/>
      <c r="J132" s="221">
        <f>ROUND(I132*H132,2)</f>
        <v>0</v>
      </c>
      <c r="K132" s="217" t="s">
        <v>149</v>
      </c>
      <c r="L132" s="44"/>
      <c r="M132" s="222" t="s">
        <v>1</v>
      </c>
      <c r="N132" s="223" t="s">
        <v>45</v>
      </c>
      <c r="O132" s="91"/>
      <c r="P132" s="224">
        <f>O132*H132</f>
        <v>0</v>
      </c>
      <c r="Q132" s="224">
        <v>0</v>
      </c>
      <c r="R132" s="224">
        <f>Q132*H132</f>
        <v>0</v>
      </c>
      <c r="S132" s="224">
        <v>0.44</v>
      </c>
      <c r="T132" s="225">
        <f>S132*H132</f>
        <v>2.5066800000000002</v>
      </c>
      <c r="U132" s="38"/>
      <c r="V132" s="38"/>
      <c r="W132" s="38"/>
      <c r="X132" s="38"/>
      <c r="Y132" s="38"/>
      <c r="Z132" s="38"/>
      <c r="AA132" s="38"/>
      <c r="AB132" s="38"/>
      <c r="AC132" s="38"/>
      <c r="AD132" s="38"/>
      <c r="AE132" s="38"/>
      <c r="AR132" s="226" t="s">
        <v>150</v>
      </c>
      <c r="AT132" s="226" t="s">
        <v>145</v>
      </c>
      <c r="AU132" s="226" t="s">
        <v>90</v>
      </c>
      <c r="AY132" s="17" t="s">
        <v>143</v>
      </c>
      <c r="BE132" s="227">
        <f>IF(N132="základní",J132,0)</f>
        <v>0</v>
      </c>
      <c r="BF132" s="227">
        <f>IF(N132="snížená",J132,0)</f>
        <v>0</v>
      </c>
      <c r="BG132" s="227">
        <f>IF(N132="zákl. přenesená",J132,0)</f>
        <v>0</v>
      </c>
      <c r="BH132" s="227">
        <f>IF(N132="sníž. přenesená",J132,0)</f>
        <v>0</v>
      </c>
      <c r="BI132" s="227">
        <f>IF(N132="nulová",J132,0)</f>
        <v>0</v>
      </c>
      <c r="BJ132" s="17" t="s">
        <v>88</v>
      </c>
      <c r="BK132" s="227">
        <f>ROUND(I132*H132,2)</f>
        <v>0</v>
      </c>
      <c r="BL132" s="17" t="s">
        <v>150</v>
      </c>
      <c r="BM132" s="226" t="s">
        <v>151</v>
      </c>
    </row>
    <row r="133" spans="1:47" s="2" customFormat="1" ht="12">
      <c r="A133" s="38"/>
      <c r="B133" s="39"/>
      <c r="C133" s="40"/>
      <c r="D133" s="228" t="s">
        <v>152</v>
      </c>
      <c r="E133" s="40"/>
      <c r="F133" s="229" t="s">
        <v>153</v>
      </c>
      <c r="G133" s="40"/>
      <c r="H133" s="40"/>
      <c r="I133" s="230"/>
      <c r="J133" s="40"/>
      <c r="K133" s="40"/>
      <c r="L133" s="44"/>
      <c r="M133" s="231"/>
      <c r="N133" s="232"/>
      <c r="O133" s="91"/>
      <c r="P133" s="91"/>
      <c r="Q133" s="91"/>
      <c r="R133" s="91"/>
      <c r="S133" s="91"/>
      <c r="T133" s="92"/>
      <c r="U133" s="38"/>
      <c r="V133" s="38"/>
      <c r="W133" s="38"/>
      <c r="X133" s="38"/>
      <c r="Y133" s="38"/>
      <c r="Z133" s="38"/>
      <c r="AA133" s="38"/>
      <c r="AB133" s="38"/>
      <c r="AC133" s="38"/>
      <c r="AD133" s="38"/>
      <c r="AE133" s="38"/>
      <c r="AT133" s="17" t="s">
        <v>152</v>
      </c>
      <c r="AU133" s="17" t="s">
        <v>90</v>
      </c>
    </row>
    <row r="134" spans="1:51" s="13" customFormat="1" ht="12">
      <c r="A134" s="13"/>
      <c r="B134" s="233"/>
      <c r="C134" s="234"/>
      <c r="D134" s="228" t="s">
        <v>154</v>
      </c>
      <c r="E134" s="235" t="s">
        <v>1</v>
      </c>
      <c r="F134" s="236" t="s">
        <v>155</v>
      </c>
      <c r="G134" s="234"/>
      <c r="H134" s="237">
        <v>5.697</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154</v>
      </c>
      <c r="AU134" s="243" t="s">
        <v>90</v>
      </c>
      <c r="AV134" s="13" t="s">
        <v>90</v>
      </c>
      <c r="AW134" s="13" t="s">
        <v>34</v>
      </c>
      <c r="AX134" s="13" t="s">
        <v>80</v>
      </c>
      <c r="AY134" s="243" t="s">
        <v>143</v>
      </c>
    </row>
    <row r="135" spans="1:51" s="14" customFormat="1" ht="12">
      <c r="A135" s="14"/>
      <c r="B135" s="244"/>
      <c r="C135" s="245"/>
      <c r="D135" s="228" t="s">
        <v>154</v>
      </c>
      <c r="E135" s="246" t="s">
        <v>1</v>
      </c>
      <c r="F135" s="247" t="s">
        <v>156</v>
      </c>
      <c r="G135" s="245"/>
      <c r="H135" s="248">
        <v>5.697</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154</v>
      </c>
      <c r="AU135" s="254" t="s">
        <v>90</v>
      </c>
      <c r="AV135" s="14" t="s">
        <v>150</v>
      </c>
      <c r="AW135" s="14" t="s">
        <v>34</v>
      </c>
      <c r="AX135" s="14" t="s">
        <v>88</v>
      </c>
      <c r="AY135" s="254" t="s">
        <v>143</v>
      </c>
    </row>
    <row r="136" spans="1:65" s="2" customFormat="1" ht="62.7" customHeight="1">
      <c r="A136" s="38"/>
      <c r="B136" s="39"/>
      <c r="C136" s="215" t="s">
        <v>90</v>
      </c>
      <c r="D136" s="215" t="s">
        <v>145</v>
      </c>
      <c r="E136" s="216" t="s">
        <v>157</v>
      </c>
      <c r="F136" s="217" t="s">
        <v>158</v>
      </c>
      <c r="G136" s="218" t="s">
        <v>148</v>
      </c>
      <c r="H136" s="219">
        <v>5.697</v>
      </c>
      <c r="I136" s="220"/>
      <c r="J136" s="221">
        <f>ROUND(I136*H136,2)</f>
        <v>0</v>
      </c>
      <c r="K136" s="217" t="s">
        <v>149</v>
      </c>
      <c r="L136" s="44"/>
      <c r="M136" s="222" t="s">
        <v>1</v>
      </c>
      <c r="N136" s="223" t="s">
        <v>45</v>
      </c>
      <c r="O136" s="91"/>
      <c r="P136" s="224">
        <f>O136*H136</f>
        <v>0</v>
      </c>
      <c r="Q136" s="224">
        <v>0</v>
      </c>
      <c r="R136" s="224">
        <f>Q136*H136</f>
        <v>0</v>
      </c>
      <c r="S136" s="224">
        <v>0.24</v>
      </c>
      <c r="T136" s="225">
        <f>S136*H136</f>
        <v>1.36728</v>
      </c>
      <c r="U136" s="38"/>
      <c r="V136" s="38"/>
      <c r="W136" s="38"/>
      <c r="X136" s="38"/>
      <c r="Y136" s="38"/>
      <c r="Z136" s="38"/>
      <c r="AA136" s="38"/>
      <c r="AB136" s="38"/>
      <c r="AC136" s="38"/>
      <c r="AD136" s="38"/>
      <c r="AE136" s="38"/>
      <c r="AR136" s="226" t="s">
        <v>150</v>
      </c>
      <c r="AT136" s="226" t="s">
        <v>145</v>
      </c>
      <c r="AU136" s="226" t="s">
        <v>90</v>
      </c>
      <c r="AY136" s="17" t="s">
        <v>143</v>
      </c>
      <c r="BE136" s="227">
        <f>IF(N136="základní",J136,0)</f>
        <v>0</v>
      </c>
      <c r="BF136" s="227">
        <f>IF(N136="snížená",J136,0)</f>
        <v>0</v>
      </c>
      <c r="BG136" s="227">
        <f>IF(N136="zákl. přenesená",J136,0)</f>
        <v>0</v>
      </c>
      <c r="BH136" s="227">
        <f>IF(N136="sníž. přenesená",J136,0)</f>
        <v>0</v>
      </c>
      <c r="BI136" s="227">
        <f>IF(N136="nulová",J136,0)</f>
        <v>0</v>
      </c>
      <c r="BJ136" s="17" t="s">
        <v>88</v>
      </c>
      <c r="BK136" s="227">
        <f>ROUND(I136*H136,2)</f>
        <v>0</v>
      </c>
      <c r="BL136" s="17" t="s">
        <v>150</v>
      </c>
      <c r="BM136" s="226" t="s">
        <v>159</v>
      </c>
    </row>
    <row r="137" spans="1:47" s="2" customFormat="1" ht="12">
      <c r="A137" s="38"/>
      <c r="B137" s="39"/>
      <c r="C137" s="40"/>
      <c r="D137" s="228" t="s">
        <v>152</v>
      </c>
      <c r="E137" s="40"/>
      <c r="F137" s="229" t="s">
        <v>153</v>
      </c>
      <c r="G137" s="40"/>
      <c r="H137" s="40"/>
      <c r="I137" s="230"/>
      <c r="J137" s="40"/>
      <c r="K137" s="40"/>
      <c r="L137" s="44"/>
      <c r="M137" s="231"/>
      <c r="N137" s="232"/>
      <c r="O137" s="91"/>
      <c r="P137" s="91"/>
      <c r="Q137" s="91"/>
      <c r="R137" s="91"/>
      <c r="S137" s="91"/>
      <c r="T137" s="92"/>
      <c r="U137" s="38"/>
      <c r="V137" s="38"/>
      <c r="W137" s="38"/>
      <c r="X137" s="38"/>
      <c r="Y137" s="38"/>
      <c r="Z137" s="38"/>
      <c r="AA137" s="38"/>
      <c r="AB137" s="38"/>
      <c r="AC137" s="38"/>
      <c r="AD137" s="38"/>
      <c r="AE137" s="38"/>
      <c r="AT137" s="17" t="s">
        <v>152</v>
      </c>
      <c r="AU137" s="17" t="s">
        <v>90</v>
      </c>
    </row>
    <row r="138" spans="1:51" s="13" customFormat="1" ht="12">
      <c r="A138" s="13"/>
      <c r="B138" s="233"/>
      <c r="C138" s="234"/>
      <c r="D138" s="228" t="s">
        <v>154</v>
      </c>
      <c r="E138" s="235" t="s">
        <v>1</v>
      </c>
      <c r="F138" s="236" t="s">
        <v>155</v>
      </c>
      <c r="G138" s="234"/>
      <c r="H138" s="237">
        <v>5.697</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154</v>
      </c>
      <c r="AU138" s="243" t="s">
        <v>90</v>
      </c>
      <c r="AV138" s="13" t="s">
        <v>90</v>
      </c>
      <c r="AW138" s="13" t="s">
        <v>34</v>
      </c>
      <c r="AX138" s="13" t="s">
        <v>80</v>
      </c>
      <c r="AY138" s="243" t="s">
        <v>143</v>
      </c>
    </row>
    <row r="139" spans="1:51" s="14" customFormat="1" ht="12">
      <c r="A139" s="14"/>
      <c r="B139" s="244"/>
      <c r="C139" s="245"/>
      <c r="D139" s="228" t="s">
        <v>154</v>
      </c>
      <c r="E139" s="246" t="s">
        <v>1</v>
      </c>
      <c r="F139" s="247" t="s">
        <v>156</v>
      </c>
      <c r="G139" s="245"/>
      <c r="H139" s="248">
        <v>5.697</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154</v>
      </c>
      <c r="AU139" s="254" t="s">
        <v>90</v>
      </c>
      <c r="AV139" s="14" t="s">
        <v>150</v>
      </c>
      <c r="AW139" s="14" t="s">
        <v>34</v>
      </c>
      <c r="AX139" s="14" t="s">
        <v>88</v>
      </c>
      <c r="AY139" s="254" t="s">
        <v>143</v>
      </c>
    </row>
    <row r="140" spans="1:65" s="2" customFormat="1" ht="62.7" customHeight="1">
      <c r="A140" s="38"/>
      <c r="B140" s="39"/>
      <c r="C140" s="215" t="s">
        <v>160</v>
      </c>
      <c r="D140" s="215" t="s">
        <v>145</v>
      </c>
      <c r="E140" s="216" t="s">
        <v>161</v>
      </c>
      <c r="F140" s="217" t="s">
        <v>162</v>
      </c>
      <c r="G140" s="218" t="s">
        <v>148</v>
      </c>
      <c r="H140" s="219">
        <v>6.963</v>
      </c>
      <c r="I140" s="220"/>
      <c r="J140" s="221">
        <f>ROUND(I140*H140,2)</f>
        <v>0</v>
      </c>
      <c r="K140" s="217" t="s">
        <v>149</v>
      </c>
      <c r="L140" s="44"/>
      <c r="M140" s="222" t="s">
        <v>1</v>
      </c>
      <c r="N140" s="223" t="s">
        <v>45</v>
      </c>
      <c r="O140" s="91"/>
      <c r="P140" s="224">
        <f>O140*H140</f>
        <v>0</v>
      </c>
      <c r="Q140" s="224">
        <v>0</v>
      </c>
      <c r="R140" s="224">
        <f>Q140*H140</f>
        <v>0</v>
      </c>
      <c r="S140" s="224">
        <v>0.22</v>
      </c>
      <c r="T140" s="225">
        <f>S140*H140</f>
        <v>1.53186</v>
      </c>
      <c r="U140" s="38"/>
      <c r="V140" s="38"/>
      <c r="W140" s="38"/>
      <c r="X140" s="38"/>
      <c r="Y140" s="38"/>
      <c r="Z140" s="38"/>
      <c r="AA140" s="38"/>
      <c r="AB140" s="38"/>
      <c r="AC140" s="38"/>
      <c r="AD140" s="38"/>
      <c r="AE140" s="38"/>
      <c r="AR140" s="226" t="s">
        <v>150</v>
      </c>
      <c r="AT140" s="226" t="s">
        <v>145</v>
      </c>
      <c r="AU140" s="226" t="s">
        <v>90</v>
      </c>
      <c r="AY140" s="17" t="s">
        <v>143</v>
      </c>
      <c r="BE140" s="227">
        <f>IF(N140="základní",J140,0)</f>
        <v>0</v>
      </c>
      <c r="BF140" s="227">
        <f>IF(N140="snížená",J140,0)</f>
        <v>0</v>
      </c>
      <c r="BG140" s="227">
        <f>IF(N140="zákl. přenesená",J140,0)</f>
        <v>0</v>
      </c>
      <c r="BH140" s="227">
        <f>IF(N140="sníž. přenesená",J140,0)</f>
        <v>0</v>
      </c>
      <c r="BI140" s="227">
        <f>IF(N140="nulová",J140,0)</f>
        <v>0</v>
      </c>
      <c r="BJ140" s="17" t="s">
        <v>88</v>
      </c>
      <c r="BK140" s="227">
        <f>ROUND(I140*H140,2)</f>
        <v>0</v>
      </c>
      <c r="BL140" s="17" t="s">
        <v>150</v>
      </c>
      <c r="BM140" s="226" t="s">
        <v>163</v>
      </c>
    </row>
    <row r="141" spans="1:47" s="2" customFormat="1" ht="12">
      <c r="A141" s="38"/>
      <c r="B141" s="39"/>
      <c r="C141" s="40"/>
      <c r="D141" s="228" t="s">
        <v>152</v>
      </c>
      <c r="E141" s="40"/>
      <c r="F141" s="229" t="s">
        <v>153</v>
      </c>
      <c r="G141" s="40"/>
      <c r="H141" s="40"/>
      <c r="I141" s="230"/>
      <c r="J141" s="40"/>
      <c r="K141" s="40"/>
      <c r="L141" s="44"/>
      <c r="M141" s="231"/>
      <c r="N141" s="232"/>
      <c r="O141" s="91"/>
      <c r="P141" s="91"/>
      <c r="Q141" s="91"/>
      <c r="R141" s="91"/>
      <c r="S141" s="91"/>
      <c r="T141" s="92"/>
      <c r="U141" s="38"/>
      <c r="V141" s="38"/>
      <c r="W141" s="38"/>
      <c r="X141" s="38"/>
      <c r="Y141" s="38"/>
      <c r="Z141" s="38"/>
      <c r="AA141" s="38"/>
      <c r="AB141" s="38"/>
      <c r="AC141" s="38"/>
      <c r="AD141" s="38"/>
      <c r="AE141" s="38"/>
      <c r="AT141" s="17" t="s">
        <v>152</v>
      </c>
      <c r="AU141" s="17" t="s">
        <v>90</v>
      </c>
    </row>
    <row r="142" spans="1:51" s="13" customFormat="1" ht="12">
      <c r="A142" s="13"/>
      <c r="B142" s="233"/>
      <c r="C142" s="234"/>
      <c r="D142" s="228" t="s">
        <v>154</v>
      </c>
      <c r="E142" s="235" t="s">
        <v>1</v>
      </c>
      <c r="F142" s="236" t="s">
        <v>164</v>
      </c>
      <c r="G142" s="234"/>
      <c r="H142" s="237">
        <v>6.963</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154</v>
      </c>
      <c r="AU142" s="243" t="s">
        <v>90</v>
      </c>
      <c r="AV142" s="13" t="s">
        <v>90</v>
      </c>
      <c r="AW142" s="13" t="s">
        <v>34</v>
      </c>
      <c r="AX142" s="13" t="s">
        <v>80</v>
      </c>
      <c r="AY142" s="243" t="s">
        <v>143</v>
      </c>
    </row>
    <row r="143" spans="1:51" s="14" customFormat="1" ht="12">
      <c r="A143" s="14"/>
      <c r="B143" s="244"/>
      <c r="C143" s="245"/>
      <c r="D143" s="228" t="s">
        <v>154</v>
      </c>
      <c r="E143" s="246" t="s">
        <v>1</v>
      </c>
      <c r="F143" s="247" t="s">
        <v>156</v>
      </c>
      <c r="G143" s="245"/>
      <c r="H143" s="248">
        <v>6.963</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154</v>
      </c>
      <c r="AU143" s="254" t="s">
        <v>90</v>
      </c>
      <c r="AV143" s="14" t="s">
        <v>150</v>
      </c>
      <c r="AW143" s="14" t="s">
        <v>34</v>
      </c>
      <c r="AX143" s="14" t="s">
        <v>88</v>
      </c>
      <c r="AY143" s="254" t="s">
        <v>143</v>
      </c>
    </row>
    <row r="144" spans="1:65" s="2" customFormat="1" ht="49.05" customHeight="1">
      <c r="A144" s="38"/>
      <c r="B144" s="39"/>
      <c r="C144" s="215" t="s">
        <v>150</v>
      </c>
      <c r="D144" s="215" t="s">
        <v>145</v>
      </c>
      <c r="E144" s="216" t="s">
        <v>165</v>
      </c>
      <c r="F144" s="217" t="s">
        <v>166</v>
      </c>
      <c r="G144" s="218" t="s">
        <v>167</v>
      </c>
      <c r="H144" s="219">
        <v>0.76</v>
      </c>
      <c r="I144" s="220"/>
      <c r="J144" s="221">
        <f>ROUND(I144*H144,2)</f>
        <v>0</v>
      </c>
      <c r="K144" s="217" t="s">
        <v>149</v>
      </c>
      <c r="L144" s="44"/>
      <c r="M144" s="222" t="s">
        <v>1</v>
      </c>
      <c r="N144" s="223" t="s">
        <v>45</v>
      </c>
      <c r="O144" s="91"/>
      <c r="P144" s="224">
        <f>O144*H144</f>
        <v>0</v>
      </c>
      <c r="Q144" s="224">
        <v>0</v>
      </c>
      <c r="R144" s="224">
        <f>Q144*H144</f>
        <v>0</v>
      </c>
      <c r="S144" s="224">
        <v>0</v>
      </c>
      <c r="T144" s="225">
        <f>S144*H144</f>
        <v>0</v>
      </c>
      <c r="U144" s="38"/>
      <c r="V144" s="38"/>
      <c r="W144" s="38"/>
      <c r="X144" s="38"/>
      <c r="Y144" s="38"/>
      <c r="Z144" s="38"/>
      <c r="AA144" s="38"/>
      <c r="AB144" s="38"/>
      <c r="AC144" s="38"/>
      <c r="AD144" s="38"/>
      <c r="AE144" s="38"/>
      <c r="AR144" s="226" t="s">
        <v>150</v>
      </c>
      <c r="AT144" s="226" t="s">
        <v>145</v>
      </c>
      <c r="AU144" s="226" t="s">
        <v>90</v>
      </c>
      <c r="AY144" s="17" t="s">
        <v>143</v>
      </c>
      <c r="BE144" s="227">
        <f>IF(N144="základní",J144,0)</f>
        <v>0</v>
      </c>
      <c r="BF144" s="227">
        <f>IF(N144="snížená",J144,0)</f>
        <v>0</v>
      </c>
      <c r="BG144" s="227">
        <f>IF(N144="zákl. přenesená",J144,0)</f>
        <v>0</v>
      </c>
      <c r="BH144" s="227">
        <f>IF(N144="sníž. přenesená",J144,0)</f>
        <v>0</v>
      </c>
      <c r="BI144" s="227">
        <f>IF(N144="nulová",J144,0)</f>
        <v>0</v>
      </c>
      <c r="BJ144" s="17" t="s">
        <v>88</v>
      </c>
      <c r="BK144" s="227">
        <f>ROUND(I144*H144,2)</f>
        <v>0</v>
      </c>
      <c r="BL144" s="17" t="s">
        <v>150</v>
      </c>
      <c r="BM144" s="226" t="s">
        <v>168</v>
      </c>
    </row>
    <row r="145" spans="1:47" s="2" customFormat="1" ht="12">
      <c r="A145" s="38"/>
      <c r="B145" s="39"/>
      <c r="C145" s="40"/>
      <c r="D145" s="228" t="s">
        <v>152</v>
      </c>
      <c r="E145" s="40"/>
      <c r="F145" s="229" t="s">
        <v>169</v>
      </c>
      <c r="G145" s="40"/>
      <c r="H145" s="40"/>
      <c r="I145" s="230"/>
      <c r="J145" s="40"/>
      <c r="K145" s="40"/>
      <c r="L145" s="44"/>
      <c r="M145" s="231"/>
      <c r="N145" s="232"/>
      <c r="O145" s="91"/>
      <c r="P145" s="91"/>
      <c r="Q145" s="91"/>
      <c r="R145" s="91"/>
      <c r="S145" s="91"/>
      <c r="T145" s="92"/>
      <c r="U145" s="38"/>
      <c r="V145" s="38"/>
      <c r="W145" s="38"/>
      <c r="X145" s="38"/>
      <c r="Y145" s="38"/>
      <c r="Z145" s="38"/>
      <c r="AA145" s="38"/>
      <c r="AB145" s="38"/>
      <c r="AC145" s="38"/>
      <c r="AD145" s="38"/>
      <c r="AE145" s="38"/>
      <c r="AT145" s="17" t="s">
        <v>152</v>
      </c>
      <c r="AU145" s="17" t="s">
        <v>90</v>
      </c>
    </row>
    <row r="146" spans="1:51" s="15" customFormat="1" ht="12">
      <c r="A146" s="15"/>
      <c r="B146" s="255"/>
      <c r="C146" s="256"/>
      <c r="D146" s="228" t="s">
        <v>154</v>
      </c>
      <c r="E146" s="257" t="s">
        <v>1</v>
      </c>
      <c r="F146" s="258" t="s">
        <v>170</v>
      </c>
      <c r="G146" s="256"/>
      <c r="H146" s="257" t="s">
        <v>1</v>
      </c>
      <c r="I146" s="259"/>
      <c r="J146" s="256"/>
      <c r="K146" s="256"/>
      <c r="L146" s="260"/>
      <c r="M146" s="261"/>
      <c r="N146" s="262"/>
      <c r="O146" s="262"/>
      <c r="P146" s="262"/>
      <c r="Q146" s="262"/>
      <c r="R146" s="262"/>
      <c r="S146" s="262"/>
      <c r="T146" s="263"/>
      <c r="U146" s="15"/>
      <c r="V146" s="15"/>
      <c r="W146" s="15"/>
      <c r="X146" s="15"/>
      <c r="Y146" s="15"/>
      <c r="Z146" s="15"/>
      <c r="AA146" s="15"/>
      <c r="AB146" s="15"/>
      <c r="AC146" s="15"/>
      <c r="AD146" s="15"/>
      <c r="AE146" s="15"/>
      <c r="AT146" s="264" t="s">
        <v>154</v>
      </c>
      <c r="AU146" s="264" t="s">
        <v>90</v>
      </c>
      <c r="AV146" s="15" t="s">
        <v>88</v>
      </c>
      <c r="AW146" s="15" t="s">
        <v>34</v>
      </c>
      <c r="AX146" s="15" t="s">
        <v>80</v>
      </c>
      <c r="AY146" s="264" t="s">
        <v>143</v>
      </c>
    </row>
    <row r="147" spans="1:51" s="13" customFormat="1" ht="12">
      <c r="A147" s="13"/>
      <c r="B147" s="233"/>
      <c r="C147" s="234"/>
      <c r="D147" s="228" t="s">
        <v>154</v>
      </c>
      <c r="E147" s="235" t="s">
        <v>1</v>
      </c>
      <c r="F147" s="236" t="s">
        <v>171</v>
      </c>
      <c r="G147" s="234"/>
      <c r="H147" s="237">
        <v>0.76</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154</v>
      </c>
      <c r="AU147" s="243" t="s">
        <v>90</v>
      </c>
      <c r="AV147" s="13" t="s">
        <v>90</v>
      </c>
      <c r="AW147" s="13" t="s">
        <v>34</v>
      </c>
      <c r="AX147" s="13" t="s">
        <v>80</v>
      </c>
      <c r="AY147" s="243" t="s">
        <v>143</v>
      </c>
    </row>
    <row r="148" spans="1:51" s="14" customFormat="1" ht="12">
      <c r="A148" s="14"/>
      <c r="B148" s="244"/>
      <c r="C148" s="245"/>
      <c r="D148" s="228" t="s">
        <v>154</v>
      </c>
      <c r="E148" s="246" t="s">
        <v>91</v>
      </c>
      <c r="F148" s="247" t="s">
        <v>156</v>
      </c>
      <c r="G148" s="245"/>
      <c r="H148" s="248">
        <v>0.76</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154</v>
      </c>
      <c r="AU148" s="254" t="s">
        <v>90</v>
      </c>
      <c r="AV148" s="14" t="s">
        <v>150</v>
      </c>
      <c r="AW148" s="14" t="s">
        <v>34</v>
      </c>
      <c r="AX148" s="14" t="s">
        <v>88</v>
      </c>
      <c r="AY148" s="254" t="s">
        <v>143</v>
      </c>
    </row>
    <row r="149" spans="1:65" s="2" customFormat="1" ht="49.05" customHeight="1">
      <c r="A149" s="38"/>
      <c r="B149" s="39"/>
      <c r="C149" s="215" t="s">
        <v>172</v>
      </c>
      <c r="D149" s="215" t="s">
        <v>145</v>
      </c>
      <c r="E149" s="216" t="s">
        <v>173</v>
      </c>
      <c r="F149" s="217" t="s">
        <v>174</v>
      </c>
      <c r="G149" s="218" t="s">
        <v>167</v>
      </c>
      <c r="H149" s="219">
        <v>3.038</v>
      </c>
      <c r="I149" s="220"/>
      <c r="J149" s="221">
        <f>ROUND(I149*H149,2)</f>
        <v>0</v>
      </c>
      <c r="K149" s="217" t="s">
        <v>149</v>
      </c>
      <c r="L149" s="44"/>
      <c r="M149" s="222" t="s">
        <v>1</v>
      </c>
      <c r="N149" s="223" t="s">
        <v>45</v>
      </c>
      <c r="O149" s="91"/>
      <c r="P149" s="224">
        <f>O149*H149</f>
        <v>0</v>
      </c>
      <c r="Q149" s="224">
        <v>0</v>
      </c>
      <c r="R149" s="224">
        <f>Q149*H149</f>
        <v>0</v>
      </c>
      <c r="S149" s="224">
        <v>0</v>
      </c>
      <c r="T149" s="225">
        <f>S149*H149</f>
        <v>0</v>
      </c>
      <c r="U149" s="38"/>
      <c r="V149" s="38"/>
      <c r="W149" s="38"/>
      <c r="X149" s="38"/>
      <c r="Y149" s="38"/>
      <c r="Z149" s="38"/>
      <c r="AA149" s="38"/>
      <c r="AB149" s="38"/>
      <c r="AC149" s="38"/>
      <c r="AD149" s="38"/>
      <c r="AE149" s="38"/>
      <c r="AR149" s="226" t="s">
        <v>150</v>
      </c>
      <c r="AT149" s="226" t="s">
        <v>145</v>
      </c>
      <c r="AU149" s="226" t="s">
        <v>90</v>
      </c>
      <c r="AY149" s="17" t="s">
        <v>143</v>
      </c>
      <c r="BE149" s="227">
        <f>IF(N149="základní",J149,0)</f>
        <v>0</v>
      </c>
      <c r="BF149" s="227">
        <f>IF(N149="snížená",J149,0)</f>
        <v>0</v>
      </c>
      <c r="BG149" s="227">
        <f>IF(N149="zákl. přenesená",J149,0)</f>
        <v>0</v>
      </c>
      <c r="BH149" s="227">
        <f>IF(N149="sníž. přenesená",J149,0)</f>
        <v>0</v>
      </c>
      <c r="BI149" s="227">
        <f>IF(N149="nulová",J149,0)</f>
        <v>0</v>
      </c>
      <c r="BJ149" s="17" t="s">
        <v>88</v>
      </c>
      <c r="BK149" s="227">
        <f>ROUND(I149*H149,2)</f>
        <v>0</v>
      </c>
      <c r="BL149" s="17" t="s">
        <v>150</v>
      </c>
      <c r="BM149" s="226" t="s">
        <v>175</v>
      </c>
    </row>
    <row r="150" spans="1:47" s="2" customFormat="1" ht="12">
      <c r="A150" s="38"/>
      <c r="B150" s="39"/>
      <c r="C150" s="40"/>
      <c r="D150" s="228" t="s">
        <v>152</v>
      </c>
      <c r="E150" s="40"/>
      <c r="F150" s="229" t="s">
        <v>176</v>
      </c>
      <c r="G150" s="40"/>
      <c r="H150" s="40"/>
      <c r="I150" s="230"/>
      <c r="J150" s="40"/>
      <c r="K150" s="40"/>
      <c r="L150" s="44"/>
      <c r="M150" s="231"/>
      <c r="N150" s="232"/>
      <c r="O150" s="91"/>
      <c r="P150" s="91"/>
      <c r="Q150" s="91"/>
      <c r="R150" s="91"/>
      <c r="S150" s="91"/>
      <c r="T150" s="92"/>
      <c r="U150" s="38"/>
      <c r="V150" s="38"/>
      <c r="W150" s="38"/>
      <c r="X150" s="38"/>
      <c r="Y150" s="38"/>
      <c r="Z150" s="38"/>
      <c r="AA150" s="38"/>
      <c r="AB150" s="38"/>
      <c r="AC150" s="38"/>
      <c r="AD150" s="38"/>
      <c r="AE150" s="38"/>
      <c r="AT150" s="17" t="s">
        <v>152</v>
      </c>
      <c r="AU150" s="17" t="s">
        <v>90</v>
      </c>
    </row>
    <row r="151" spans="1:51" s="15" customFormat="1" ht="12">
      <c r="A151" s="15"/>
      <c r="B151" s="255"/>
      <c r="C151" s="256"/>
      <c r="D151" s="228" t="s">
        <v>154</v>
      </c>
      <c r="E151" s="257" t="s">
        <v>1</v>
      </c>
      <c r="F151" s="258" t="s">
        <v>177</v>
      </c>
      <c r="G151" s="256"/>
      <c r="H151" s="257" t="s">
        <v>1</v>
      </c>
      <c r="I151" s="259"/>
      <c r="J151" s="256"/>
      <c r="K151" s="256"/>
      <c r="L151" s="260"/>
      <c r="M151" s="261"/>
      <c r="N151" s="262"/>
      <c r="O151" s="262"/>
      <c r="P151" s="262"/>
      <c r="Q151" s="262"/>
      <c r="R151" s="262"/>
      <c r="S151" s="262"/>
      <c r="T151" s="263"/>
      <c r="U151" s="15"/>
      <c r="V151" s="15"/>
      <c r="W151" s="15"/>
      <c r="X151" s="15"/>
      <c r="Y151" s="15"/>
      <c r="Z151" s="15"/>
      <c r="AA151" s="15"/>
      <c r="AB151" s="15"/>
      <c r="AC151" s="15"/>
      <c r="AD151" s="15"/>
      <c r="AE151" s="15"/>
      <c r="AT151" s="264" t="s">
        <v>154</v>
      </c>
      <c r="AU151" s="264" t="s">
        <v>90</v>
      </c>
      <c r="AV151" s="15" t="s">
        <v>88</v>
      </c>
      <c r="AW151" s="15" t="s">
        <v>34</v>
      </c>
      <c r="AX151" s="15" t="s">
        <v>80</v>
      </c>
      <c r="AY151" s="264" t="s">
        <v>143</v>
      </c>
    </row>
    <row r="152" spans="1:51" s="13" customFormat="1" ht="12">
      <c r="A152" s="13"/>
      <c r="B152" s="233"/>
      <c r="C152" s="234"/>
      <c r="D152" s="228" t="s">
        <v>154</v>
      </c>
      <c r="E152" s="235" t="s">
        <v>1</v>
      </c>
      <c r="F152" s="236" t="s">
        <v>178</v>
      </c>
      <c r="G152" s="234"/>
      <c r="H152" s="237">
        <v>3.038</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154</v>
      </c>
      <c r="AU152" s="243" t="s">
        <v>90</v>
      </c>
      <c r="AV152" s="13" t="s">
        <v>90</v>
      </c>
      <c r="AW152" s="13" t="s">
        <v>34</v>
      </c>
      <c r="AX152" s="13" t="s">
        <v>80</v>
      </c>
      <c r="AY152" s="243" t="s">
        <v>143</v>
      </c>
    </row>
    <row r="153" spans="1:51" s="14" customFormat="1" ht="12">
      <c r="A153" s="14"/>
      <c r="B153" s="244"/>
      <c r="C153" s="245"/>
      <c r="D153" s="228" t="s">
        <v>154</v>
      </c>
      <c r="E153" s="246" t="s">
        <v>94</v>
      </c>
      <c r="F153" s="247" t="s">
        <v>156</v>
      </c>
      <c r="G153" s="245"/>
      <c r="H153" s="248">
        <v>3.038</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154</v>
      </c>
      <c r="AU153" s="254" t="s">
        <v>90</v>
      </c>
      <c r="AV153" s="14" t="s">
        <v>150</v>
      </c>
      <c r="AW153" s="14" t="s">
        <v>34</v>
      </c>
      <c r="AX153" s="14" t="s">
        <v>88</v>
      </c>
      <c r="AY153" s="254" t="s">
        <v>143</v>
      </c>
    </row>
    <row r="154" spans="1:65" s="2" customFormat="1" ht="49.05" customHeight="1">
      <c r="A154" s="38"/>
      <c r="B154" s="39"/>
      <c r="C154" s="215" t="s">
        <v>179</v>
      </c>
      <c r="D154" s="215" t="s">
        <v>145</v>
      </c>
      <c r="E154" s="216" t="s">
        <v>180</v>
      </c>
      <c r="F154" s="217" t="s">
        <v>181</v>
      </c>
      <c r="G154" s="218" t="s">
        <v>167</v>
      </c>
      <c r="H154" s="219">
        <v>0.76</v>
      </c>
      <c r="I154" s="220"/>
      <c r="J154" s="221">
        <f>ROUND(I154*H154,2)</f>
        <v>0</v>
      </c>
      <c r="K154" s="217" t="s">
        <v>149</v>
      </c>
      <c r="L154" s="44"/>
      <c r="M154" s="222" t="s">
        <v>1</v>
      </c>
      <c r="N154" s="223" t="s">
        <v>45</v>
      </c>
      <c r="O154" s="91"/>
      <c r="P154" s="224">
        <f>O154*H154</f>
        <v>0</v>
      </c>
      <c r="Q154" s="224">
        <v>0</v>
      </c>
      <c r="R154" s="224">
        <f>Q154*H154</f>
        <v>0</v>
      </c>
      <c r="S154" s="224">
        <v>0</v>
      </c>
      <c r="T154" s="225">
        <f>S154*H154</f>
        <v>0</v>
      </c>
      <c r="U154" s="38"/>
      <c r="V154" s="38"/>
      <c r="W154" s="38"/>
      <c r="X154" s="38"/>
      <c r="Y154" s="38"/>
      <c r="Z154" s="38"/>
      <c r="AA154" s="38"/>
      <c r="AB154" s="38"/>
      <c r="AC154" s="38"/>
      <c r="AD154" s="38"/>
      <c r="AE154" s="38"/>
      <c r="AR154" s="226" t="s">
        <v>150</v>
      </c>
      <c r="AT154" s="226" t="s">
        <v>145</v>
      </c>
      <c r="AU154" s="226" t="s">
        <v>90</v>
      </c>
      <c r="AY154" s="17" t="s">
        <v>143</v>
      </c>
      <c r="BE154" s="227">
        <f>IF(N154="základní",J154,0)</f>
        <v>0</v>
      </c>
      <c r="BF154" s="227">
        <f>IF(N154="snížená",J154,0)</f>
        <v>0</v>
      </c>
      <c r="BG154" s="227">
        <f>IF(N154="zákl. přenesená",J154,0)</f>
        <v>0</v>
      </c>
      <c r="BH154" s="227">
        <f>IF(N154="sníž. přenesená",J154,0)</f>
        <v>0</v>
      </c>
      <c r="BI154" s="227">
        <f>IF(N154="nulová",J154,0)</f>
        <v>0</v>
      </c>
      <c r="BJ154" s="17" t="s">
        <v>88</v>
      </c>
      <c r="BK154" s="227">
        <f>ROUND(I154*H154,2)</f>
        <v>0</v>
      </c>
      <c r="BL154" s="17" t="s">
        <v>150</v>
      </c>
      <c r="BM154" s="226" t="s">
        <v>182</v>
      </c>
    </row>
    <row r="155" spans="1:47" s="2" customFormat="1" ht="12">
      <c r="A155" s="38"/>
      <c r="B155" s="39"/>
      <c r="C155" s="40"/>
      <c r="D155" s="228" t="s">
        <v>152</v>
      </c>
      <c r="E155" s="40"/>
      <c r="F155" s="229" t="s">
        <v>169</v>
      </c>
      <c r="G155" s="40"/>
      <c r="H155" s="40"/>
      <c r="I155" s="230"/>
      <c r="J155" s="40"/>
      <c r="K155" s="40"/>
      <c r="L155" s="44"/>
      <c r="M155" s="231"/>
      <c r="N155" s="232"/>
      <c r="O155" s="91"/>
      <c r="P155" s="91"/>
      <c r="Q155" s="91"/>
      <c r="R155" s="91"/>
      <c r="S155" s="91"/>
      <c r="T155" s="92"/>
      <c r="U155" s="38"/>
      <c r="V155" s="38"/>
      <c r="W155" s="38"/>
      <c r="X155" s="38"/>
      <c r="Y155" s="38"/>
      <c r="Z155" s="38"/>
      <c r="AA155" s="38"/>
      <c r="AB155" s="38"/>
      <c r="AC155" s="38"/>
      <c r="AD155" s="38"/>
      <c r="AE155" s="38"/>
      <c r="AT155" s="17" t="s">
        <v>152</v>
      </c>
      <c r="AU155" s="17" t="s">
        <v>90</v>
      </c>
    </row>
    <row r="156" spans="1:51" s="15" customFormat="1" ht="12">
      <c r="A156" s="15"/>
      <c r="B156" s="255"/>
      <c r="C156" s="256"/>
      <c r="D156" s="228" t="s">
        <v>154</v>
      </c>
      <c r="E156" s="257" t="s">
        <v>1</v>
      </c>
      <c r="F156" s="258" t="s">
        <v>183</v>
      </c>
      <c r="G156" s="256"/>
      <c r="H156" s="257" t="s">
        <v>1</v>
      </c>
      <c r="I156" s="259"/>
      <c r="J156" s="256"/>
      <c r="K156" s="256"/>
      <c r="L156" s="260"/>
      <c r="M156" s="261"/>
      <c r="N156" s="262"/>
      <c r="O156" s="262"/>
      <c r="P156" s="262"/>
      <c r="Q156" s="262"/>
      <c r="R156" s="262"/>
      <c r="S156" s="262"/>
      <c r="T156" s="263"/>
      <c r="U156" s="15"/>
      <c r="V156" s="15"/>
      <c r="W156" s="15"/>
      <c r="X156" s="15"/>
      <c r="Y156" s="15"/>
      <c r="Z156" s="15"/>
      <c r="AA156" s="15"/>
      <c r="AB156" s="15"/>
      <c r="AC156" s="15"/>
      <c r="AD156" s="15"/>
      <c r="AE156" s="15"/>
      <c r="AT156" s="264" t="s">
        <v>154</v>
      </c>
      <c r="AU156" s="264" t="s">
        <v>90</v>
      </c>
      <c r="AV156" s="15" t="s">
        <v>88</v>
      </c>
      <c r="AW156" s="15" t="s">
        <v>34</v>
      </c>
      <c r="AX156" s="15" t="s">
        <v>80</v>
      </c>
      <c r="AY156" s="264" t="s">
        <v>143</v>
      </c>
    </row>
    <row r="157" spans="1:51" s="13" customFormat="1" ht="12">
      <c r="A157" s="13"/>
      <c r="B157" s="233"/>
      <c r="C157" s="234"/>
      <c r="D157" s="228" t="s">
        <v>154</v>
      </c>
      <c r="E157" s="235" t="s">
        <v>1</v>
      </c>
      <c r="F157" s="236" t="s">
        <v>171</v>
      </c>
      <c r="G157" s="234"/>
      <c r="H157" s="237">
        <v>0.76</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154</v>
      </c>
      <c r="AU157" s="243" t="s">
        <v>90</v>
      </c>
      <c r="AV157" s="13" t="s">
        <v>90</v>
      </c>
      <c r="AW157" s="13" t="s">
        <v>34</v>
      </c>
      <c r="AX157" s="13" t="s">
        <v>80</v>
      </c>
      <c r="AY157" s="243" t="s">
        <v>143</v>
      </c>
    </row>
    <row r="158" spans="1:51" s="14" customFormat="1" ht="12">
      <c r="A158" s="14"/>
      <c r="B158" s="244"/>
      <c r="C158" s="245"/>
      <c r="D158" s="228" t="s">
        <v>154</v>
      </c>
      <c r="E158" s="246" t="s">
        <v>98</v>
      </c>
      <c r="F158" s="247" t="s">
        <v>156</v>
      </c>
      <c r="G158" s="245"/>
      <c r="H158" s="248">
        <v>0.76</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154</v>
      </c>
      <c r="AU158" s="254" t="s">
        <v>90</v>
      </c>
      <c r="AV158" s="14" t="s">
        <v>150</v>
      </c>
      <c r="AW158" s="14" t="s">
        <v>34</v>
      </c>
      <c r="AX158" s="14" t="s">
        <v>88</v>
      </c>
      <c r="AY158" s="254" t="s">
        <v>143</v>
      </c>
    </row>
    <row r="159" spans="1:65" s="2" customFormat="1" ht="49.05" customHeight="1">
      <c r="A159" s="38"/>
      <c r="B159" s="39"/>
      <c r="C159" s="215" t="s">
        <v>184</v>
      </c>
      <c r="D159" s="215" t="s">
        <v>145</v>
      </c>
      <c r="E159" s="216" t="s">
        <v>185</v>
      </c>
      <c r="F159" s="217" t="s">
        <v>186</v>
      </c>
      <c r="G159" s="218" t="s">
        <v>167</v>
      </c>
      <c r="H159" s="219">
        <v>3.038</v>
      </c>
      <c r="I159" s="220"/>
      <c r="J159" s="221">
        <f>ROUND(I159*H159,2)</f>
        <v>0</v>
      </c>
      <c r="K159" s="217" t="s">
        <v>149</v>
      </c>
      <c r="L159" s="44"/>
      <c r="M159" s="222" t="s">
        <v>1</v>
      </c>
      <c r="N159" s="223" t="s">
        <v>45</v>
      </c>
      <c r="O159" s="91"/>
      <c r="P159" s="224">
        <f>O159*H159</f>
        <v>0</v>
      </c>
      <c r="Q159" s="224">
        <v>0</v>
      </c>
      <c r="R159" s="224">
        <f>Q159*H159</f>
        <v>0</v>
      </c>
      <c r="S159" s="224">
        <v>0</v>
      </c>
      <c r="T159" s="225">
        <f>S159*H159</f>
        <v>0</v>
      </c>
      <c r="U159" s="38"/>
      <c r="V159" s="38"/>
      <c r="W159" s="38"/>
      <c r="X159" s="38"/>
      <c r="Y159" s="38"/>
      <c r="Z159" s="38"/>
      <c r="AA159" s="38"/>
      <c r="AB159" s="38"/>
      <c r="AC159" s="38"/>
      <c r="AD159" s="38"/>
      <c r="AE159" s="38"/>
      <c r="AR159" s="226" t="s">
        <v>150</v>
      </c>
      <c r="AT159" s="226" t="s">
        <v>145</v>
      </c>
      <c r="AU159" s="226" t="s">
        <v>90</v>
      </c>
      <c r="AY159" s="17" t="s">
        <v>143</v>
      </c>
      <c r="BE159" s="227">
        <f>IF(N159="základní",J159,0)</f>
        <v>0</v>
      </c>
      <c r="BF159" s="227">
        <f>IF(N159="snížená",J159,0)</f>
        <v>0</v>
      </c>
      <c r="BG159" s="227">
        <f>IF(N159="zákl. přenesená",J159,0)</f>
        <v>0</v>
      </c>
      <c r="BH159" s="227">
        <f>IF(N159="sníž. přenesená",J159,0)</f>
        <v>0</v>
      </c>
      <c r="BI159" s="227">
        <f>IF(N159="nulová",J159,0)</f>
        <v>0</v>
      </c>
      <c r="BJ159" s="17" t="s">
        <v>88</v>
      </c>
      <c r="BK159" s="227">
        <f>ROUND(I159*H159,2)</f>
        <v>0</v>
      </c>
      <c r="BL159" s="17" t="s">
        <v>150</v>
      </c>
      <c r="BM159" s="226" t="s">
        <v>187</v>
      </c>
    </row>
    <row r="160" spans="1:47" s="2" customFormat="1" ht="12">
      <c r="A160" s="38"/>
      <c r="B160" s="39"/>
      <c r="C160" s="40"/>
      <c r="D160" s="228" t="s">
        <v>152</v>
      </c>
      <c r="E160" s="40"/>
      <c r="F160" s="229" t="s">
        <v>176</v>
      </c>
      <c r="G160" s="40"/>
      <c r="H160" s="40"/>
      <c r="I160" s="230"/>
      <c r="J160" s="40"/>
      <c r="K160" s="40"/>
      <c r="L160" s="44"/>
      <c r="M160" s="231"/>
      <c r="N160" s="232"/>
      <c r="O160" s="91"/>
      <c r="P160" s="91"/>
      <c r="Q160" s="91"/>
      <c r="R160" s="91"/>
      <c r="S160" s="91"/>
      <c r="T160" s="92"/>
      <c r="U160" s="38"/>
      <c r="V160" s="38"/>
      <c r="W160" s="38"/>
      <c r="X160" s="38"/>
      <c r="Y160" s="38"/>
      <c r="Z160" s="38"/>
      <c r="AA160" s="38"/>
      <c r="AB160" s="38"/>
      <c r="AC160" s="38"/>
      <c r="AD160" s="38"/>
      <c r="AE160" s="38"/>
      <c r="AT160" s="17" t="s">
        <v>152</v>
      </c>
      <c r="AU160" s="17" t="s">
        <v>90</v>
      </c>
    </row>
    <row r="161" spans="1:51" s="15" customFormat="1" ht="12">
      <c r="A161" s="15"/>
      <c r="B161" s="255"/>
      <c r="C161" s="256"/>
      <c r="D161" s="228" t="s">
        <v>154</v>
      </c>
      <c r="E161" s="257" t="s">
        <v>1</v>
      </c>
      <c r="F161" s="258" t="s">
        <v>188</v>
      </c>
      <c r="G161" s="256"/>
      <c r="H161" s="257" t="s">
        <v>1</v>
      </c>
      <c r="I161" s="259"/>
      <c r="J161" s="256"/>
      <c r="K161" s="256"/>
      <c r="L161" s="260"/>
      <c r="M161" s="261"/>
      <c r="N161" s="262"/>
      <c r="O161" s="262"/>
      <c r="P161" s="262"/>
      <c r="Q161" s="262"/>
      <c r="R161" s="262"/>
      <c r="S161" s="262"/>
      <c r="T161" s="263"/>
      <c r="U161" s="15"/>
      <c r="V161" s="15"/>
      <c r="W161" s="15"/>
      <c r="X161" s="15"/>
      <c r="Y161" s="15"/>
      <c r="Z161" s="15"/>
      <c r="AA161" s="15"/>
      <c r="AB161" s="15"/>
      <c r="AC161" s="15"/>
      <c r="AD161" s="15"/>
      <c r="AE161" s="15"/>
      <c r="AT161" s="264" t="s">
        <v>154</v>
      </c>
      <c r="AU161" s="264" t="s">
        <v>90</v>
      </c>
      <c r="AV161" s="15" t="s">
        <v>88</v>
      </c>
      <c r="AW161" s="15" t="s">
        <v>34</v>
      </c>
      <c r="AX161" s="15" t="s">
        <v>80</v>
      </c>
      <c r="AY161" s="264" t="s">
        <v>143</v>
      </c>
    </row>
    <row r="162" spans="1:51" s="13" customFormat="1" ht="12">
      <c r="A162" s="13"/>
      <c r="B162" s="233"/>
      <c r="C162" s="234"/>
      <c r="D162" s="228" t="s">
        <v>154</v>
      </c>
      <c r="E162" s="235" t="s">
        <v>1</v>
      </c>
      <c r="F162" s="236" t="s">
        <v>178</v>
      </c>
      <c r="G162" s="234"/>
      <c r="H162" s="237">
        <v>3.038</v>
      </c>
      <c r="I162" s="238"/>
      <c r="J162" s="234"/>
      <c r="K162" s="234"/>
      <c r="L162" s="239"/>
      <c r="M162" s="240"/>
      <c r="N162" s="241"/>
      <c r="O162" s="241"/>
      <c r="P162" s="241"/>
      <c r="Q162" s="241"/>
      <c r="R162" s="241"/>
      <c r="S162" s="241"/>
      <c r="T162" s="242"/>
      <c r="U162" s="13"/>
      <c r="V162" s="13"/>
      <c r="W162" s="13"/>
      <c r="X162" s="13"/>
      <c r="Y162" s="13"/>
      <c r="Z162" s="13"/>
      <c r="AA162" s="13"/>
      <c r="AB162" s="13"/>
      <c r="AC162" s="13"/>
      <c r="AD162" s="13"/>
      <c r="AE162" s="13"/>
      <c r="AT162" s="243" t="s">
        <v>154</v>
      </c>
      <c r="AU162" s="243" t="s">
        <v>90</v>
      </c>
      <c r="AV162" s="13" t="s">
        <v>90</v>
      </c>
      <c r="AW162" s="13" t="s">
        <v>34</v>
      </c>
      <c r="AX162" s="13" t="s">
        <v>80</v>
      </c>
      <c r="AY162" s="243" t="s">
        <v>143</v>
      </c>
    </row>
    <row r="163" spans="1:51" s="14" customFormat="1" ht="12">
      <c r="A163" s="14"/>
      <c r="B163" s="244"/>
      <c r="C163" s="245"/>
      <c r="D163" s="228" t="s">
        <v>154</v>
      </c>
      <c r="E163" s="246" t="s">
        <v>100</v>
      </c>
      <c r="F163" s="247" t="s">
        <v>156</v>
      </c>
      <c r="G163" s="245"/>
      <c r="H163" s="248">
        <v>3.038</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154</v>
      </c>
      <c r="AU163" s="254" t="s">
        <v>90</v>
      </c>
      <c r="AV163" s="14" t="s">
        <v>150</v>
      </c>
      <c r="AW163" s="14" t="s">
        <v>34</v>
      </c>
      <c r="AX163" s="14" t="s">
        <v>88</v>
      </c>
      <c r="AY163" s="254" t="s">
        <v>143</v>
      </c>
    </row>
    <row r="164" spans="1:65" s="2" customFormat="1" ht="37.8" customHeight="1">
      <c r="A164" s="38"/>
      <c r="B164" s="39"/>
      <c r="C164" s="215" t="s">
        <v>189</v>
      </c>
      <c r="D164" s="215" t="s">
        <v>145</v>
      </c>
      <c r="E164" s="216" t="s">
        <v>190</v>
      </c>
      <c r="F164" s="217" t="s">
        <v>191</v>
      </c>
      <c r="G164" s="218" t="s">
        <v>167</v>
      </c>
      <c r="H164" s="219">
        <v>1.215</v>
      </c>
      <c r="I164" s="220"/>
      <c r="J164" s="221">
        <f>ROUND(I164*H164,2)</f>
        <v>0</v>
      </c>
      <c r="K164" s="217" t="s">
        <v>149</v>
      </c>
      <c r="L164" s="44"/>
      <c r="M164" s="222" t="s">
        <v>1</v>
      </c>
      <c r="N164" s="223" t="s">
        <v>45</v>
      </c>
      <c r="O164" s="91"/>
      <c r="P164" s="224">
        <f>O164*H164</f>
        <v>0</v>
      </c>
      <c r="Q164" s="224">
        <v>0</v>
      </c>
      <c r="R164" s="224">
        <f>Q164*H164</f>
        <v>0</v>
      </c>
      <c r="S164" s="224">
        <v>0</v>
      </c>
      <c r="T164" s="225">
        <f>S164*H164</f>
        <v>0</v>
      </c>
      <c r="U164" s="38"/>
      <c r="V164" s="38"/>
      <c r="W164" s="38"/>
      <c r="X164" s="38"/>
      <c r="Y164" s="38"/>
      <c r="Z164" s="38"/>
      <c r="AA164" s="38"/>
      <c r="AB164" s="38"/>
      <c r="AC164" s="38"/>
      <c r="AD164" s="38"/>
      <c r="AE164" s="38"/>
      <c r="AR164" s="226" t="s">
        <v>150</v>
      </c>
      <c r="AT164" s="226" t="s">
        <v>145</v>
      </c>
      <c r="AU164" s="226" t="s">
        <v>90</v>
      </c>
      <c r="AY164" s="17" t="s">
        <v>143</v>
      </c>
      <c r="BE164" s="227">
        <f>IF(N164="základní",J164,0)</f>
        <v>0</v>
      </c>
      <c r="BF164" s="227">
        <f>IF(N164="snížená",J164,0)</f>
        <v>0</v>
      </c>
      <c r="BG164" s="227">
        <f>IF(N164="zákl. přenesená",J164,0)</f>
        <v>0</v>
      </c>
      <c r="BH164" s="227">
        <f>IF(N164="sníž. přenesená",J164,0)</f>
        <v>0</v>
      </c>
      <c r="BI164" s="227">
        <f>IF(N164="nulová",J164,0)</f>
        <v>0</v>
      </c>
      <c r="BJ164" s="17" t="s">
        <v>88</v>
      </c>
      <c r="BK164" s="227">
        <f>ROUND(I164*H164,2)</f>
        <v>0</v>
      </c>
      <c r="BL164" s="17" t="s">
        <v>150</v>
      </c>
      <c r="BM164" s="226" t="s">
        <v>192</v>
      </c>
    </row>
    <row r="165" spans="1:47" s="2" customFormat="1" ht="12">
      <c r="A165" s="38"/>
      <c r="B165" s="39"/>
      <c r="C165" s="40"/>
      <c r="D165" s="228" t="s">
        <v>152</v>
      </c>
      <c r="E165" s="40"/>
      <c r="F165" s="229" t="s">
        <v>193</v>
      </c>
      <c r="G165" s="40"/>
      <c r="H165" s="40"/>
      <c r="I165" s="230"/>
      <c r="J165" s="40"/>
      <c r="K165" s="40"/>
      <c r="L165" s="44"/>
      <c r="M165" s="231"/>
      <c r="N165" s="232"/>
      <c r="O165" s="91"/>
      <c r="P165" s="91"/>
      <c r="Q165" s="91"/>
      <c r="R165" s="91"/>
      <c r="S165" s="91"/>
      <c r="T165" s="92"/>
      <c r="U165" s="38"/>
      <c r="V165" s="38"/>
      <c r="W165" s="38"/>
      <c r="X165" s="38"/>
      <c r="Y165" s="38"/>
      <c r="Z165" s="38"/>
      <c r="AA165" s="38"/>
      <c r="AB165" s="38"/>
      <c r="AC165" s="38"/>
      <c r="AD165" s="38"/>
      <c r="AE165" s="38"/>
      <c r="AT165" s="17" t="s">
        <v>152</v>
      </c>
      <c r="AU165" s="17" t="s">
        <v>90</v>
      </c>
    </row>
    <row r="166" spans="1:51" s="13" customFormat="1" ht="12">
      <c r="A166" s="13"/>
      <c r="B166" s="233"/>
      <c r="C166" s="234"/>
      <c r="D166" s="228" t="s">
        <v>154</v>
      </c>
      <c r="E166" s="235" t="s">
        <v>1</v>
      </c>
      <c r="F166" s="236" t="s">
        <v>194</v>
      </c>
      <c r="G166" s="234"/>
      <c r="H166" s="237">
        <v>1.215</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154</v>
      </c>
      <c r="AU166" s="243" t="s">
        <v>90</v>
      </c>
      <c r="AV166" s="13" t="s">
        <v>90</v>
      </c>
      <c r="AW166" s="13" t="s">
        <v>34</v>
      </c>
      <c r="AX166" s="13" t="s">
        <v>80</v>
      </c>
      <c r="AY166" s="243" t="s">
        <v>143</v>
      </c>
    </row>
    <row r="167" spans="1:51" s="14" customFormat="1" ht="12">
      <c r="A167" s="14"/>
      <c r="B167" s="244"/>
      <c r="C167" s="245"/>
      <c r="D167" s="228" t="s">
        <v>154</v>
      </c>
      <c r="E167" s="246" t="s">
        <v>1</v>
      </c>
      <c r="F167" s="247" t="s">
        <v>156</v>
      </c>
      <c r="G167" s="245"/>
      <c r="H167" s="248">
        <v>1.215</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154</v>
      </c>
      <c r="AU167" s="254" t="s">
        <v>90</v>
      </c>
      <c r="AV167" s="14" t="s">
        <v>150</v>
      </c>
      <c r="AW167" s="14" t="s">
        <v>34</v>
      </c>
      <c r="AX167" s="14" t="s">
        <v>88</v>
      </c>
      <c r="AY167" s="254" t="s">
        <v>143</v>
      </c>
    </row>
    <row r="168" spans="1:65" s="2" customFormat="1" ht="37.8" customHeight="1">
      <c r="A168" s="38"/>
      <c r="B168" s="39"/>
      <c r="C168" s="215" t="s">
        <v>195</v>
      </c>
      <c r="D168" s="215" t="s">
        <v>145</v>
      </c>
      <c r="E168" s="216" t="s">
        <v>196</v>
      </c>
      <c r="F168" s="217" t="s">
        <v>197</v>
      </c>
      <c r="G168" s="218" t="s">
        <v>148</v>
      </c>
      <c r="H168" s="219">
        <v>15.319</v>
      </c>
      <c r="I168" s="220"/>
      <c r="J168" s="221">
        <f>ROUND(I168*H168,2)</f>
        <v>0</v>
      </c>
      <c r="K168" s="217" t="s">
        <v>149</v>
      </c>
      <c r="L168" s="44"/>
      <c r="M168" s="222" t="s">
        <v>1</v>
      </c>
      <c r="N168" s="223" t="s">
        <v>45</v>
      </c>
      <c r="O168" s="91"/>
      <c r="P168" s="224">
        <f>O168*H168</f>
        <v>0</v>
      </c>
      <c r="Q168" s="224">
        <v>0.00084</v>
      </c>
      <c r="R168" s="224">
        <f>Q168*H168</f>
        <v>0.012867960000000001</v>
      </c>
      <c r="S168" s="224">
        <v>0</v>
      </c>
      <c r="T168" s="225">
        <f>S168*H168</f>
        <v>0</v>
      </c>
      <c r="U168" s="38"/>
      <c r="V168" s="38"/>
      <c r="W168" s="38"/>
      <c r="X168" s="38"/>
      <c r="Y168" s="38"/>
      <c r="Z168" s="38"/>
      <c r="AA168" s="38"/>
      <c r="AB168" s="38"/>
      <c r="AC168" s="38"/>
      <c r="AD168" s="38"/>
      <c r="AE168" s="38"/>
      <c r="AR168" s="226" t="s">
        <v>150</v>
      </c>
      <c r="AT168" s="226" t="s">
        <v>145</v>
      </c>
      <c r="AU168" s="226" t="s">
        <v>90</v>
      </c>
      <c r="AY168" s="17" t="s">
        <v>143</v>
      </c>
      <c r="BE168" s="227">
        <f>IF(N168="základní",J168,0)</f>
        <v>0</v>
      </c>
      <c r="BF168" s="227">
        <f>IF(N168="snížená",J168,0)</f>
        <v>0</v>
      </c>
      <c r="BG168" s="227">
        <f>IF(N168="zákl. přenesená",J168,0)</f>
        <v>0</v>
      </c>
      <c r="BH168" s="227">
        <f>IF(N168="sníž. přenesená",J168,0)</f>
        <v>0</v>
      </c>
      <c r="BI168" s="227">
        <f>IF(N168="nulová",J168,0)</f>
        <v>0</v>
      </c>
      <c r="BJ168" s="17" t="s">
        <v>88</v>
      </c>
      <c r="BK168" s="227">
        <f>ROUND(I168*H168,2)</f>
        <v>0</v>
      </c>
      <c r="BL168" s="17" t="s">
        <v>150</v>
      </c>
      <c r="BM168" s="226" t="s">
        <v>198</v>
      </c>
    </row>
    <row r="169" spans="1:47" s="2" customFormat="1" ht="12">
      <c r="A169" s="38"/>
      <c r="B169" s="39"/>
      <c r="C169" s="40"/>
      <c r="D169" s="228" t="s">
        <v>152</v>
      </c>
      <c r="E169" s="40"/>
      <c r="F169" s="229" t="s">
        <v>199</v>
      </c>
      <c r="G169" s="40"/>
      <c r="H169" s="40"/>
      <c r="I169" s="230"/>
      <c r="J169" s="40"/>
      <c r="K169" s="40"/>
      <c r="L169" s="44"/>
      <c r="M169" s="231"/>
      <c r="N169" s="232"/>
      <c r="O169" s="91"/>
      <c r="P169" s="91"/>
      <c r="Q169" s="91"/>
      <c r="R169" s="91"/>
      <c r="S169" s="91"/>
      <c r="T169" s="92"/>
      <c r="U169" s="38"/>
      <c r="V169" s="38"/>
      <c r="W169" s="38"/>
      <c r="X169" s="38"/>
      <c r="Y169" s="38"/>
      <c r="Z169" s="38"/>
      <c r="AA169" s="38"/>
      <c r="AB169" s="38"/>
      <c r="AC169" s="38"/>
      <c r="AD169" s="38"/>
      <c r="AE169" s="38"/>
      <c r="AT169" s="17" t="s">
        <v>152</v>
      </c>
      <c r="AU169" s="17" t="s">
        <v>90</v>
      </c>
    </row>
    <row r="170" spans="1:51" s="15" customFormat="1" ht="12">
      <c r="A170" s="15"/>
      <c r="B170" s="255"/>
      <c r="C170" s="256"/>
      <c r="D170" s="228" t="s">
        <v>154</v>
      </c>
      <c r="E170" s="257" t="s">
        <v>1</v>
      </c>
      <c r="F170" s="258" t="s">
        <v>200</v>
      </c>
      <c r="G170" s="256"/>
      <c r="H170" s="257" t="s">
        <v>1</v>
      </c>
      <c r="I170" s="259"/>
      <c r="J170" s="256"/>
      <c r="K170" s="256"/>
      <c r="L170" s="260"/>
      <c r="M170" s="261"/>
      <c r="N170" s="262"/>
      <c r="O170" s="262"/>
      <c r="P170" s="262"/>
      <c r="Q170" s="262"/>
      <c r="R170" s="262"/>
      <c r="S170" s="262"/>
      <c r="T170" s="263"/>
      <c r="U170" s="15"/>
      <c r="V170" s="15"/>
      <c r="W170" s="15"/>
      <c r="X170" s="15"/>
      <c r="Y170" s="15"/>
      <c r="Z170" s="15"/>
      <c r="AA170" s="15"/>
      <c r="AB170" s="15"/>
      <c r="AC170" s="15"/>
      <c r="AD170" s="15"/>
      <c r="AE170" s="15"/>
      <c r="AT170" s="264" t="s">
        <v>154</v>
      </c>
      <c r="AU170" s="264" t="s">
        <v>90</v>
      </c>
      <c r="AV170" s="15" t="s">
        <v>88</v>
      </c>
      <c r="AW170" s="15" t="s">
        <v>34</v>
      </c>
      <c r="AX170" s="15" t="s">
        <v>80</v>
      </c>
      <c r="AY170" s="264" t="s">
        <v>143</v>
      </c>
    </row>
    <row r="171" spans="1:51" s="13" customFormat="1" ht="12">
      <c r="A171" s="13"/>
      <c r="B171" s="233"/>
      <c r="C171" s="234"/>
      <c r="D171" s="228" t="s">
        <v>154</v>
      </c>
      <c r="E171" s="235" t="s">
        <v>1</v>
      </c>
      <c r="F171" s="236" t="s">
        <v>201</v>
      </c>
      <c r="G171" s="234"/>
      <c r="H171" s="237">
        <v>15.319</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154</v>
      </c>
      <c r="AU171" s="243" t="s">
        <v>90</v>
      </c>
      <c r="AV171" s="13" t="s">
        <v>90</v>
      </c>
      <c r="AW171" s="13" t="s">
        <v>34</v>
      </c>
      <c r="AX171" s="13" t="s">
        <v>80</v>
      </c>
      <c r="AY171" s="243" t="s">
        <v>143</v>
      </c>
    </row>
    <row r="172" spans="1:51" s="14" customFormat="1" ht="12">
      <c r="A172" s="14"/>
      <c r="B172" s="244"/>
      <c r="C172" s="245"/>
      <c r="D172" s="228" t="s">
        <v>154</v>
      </c>
      <c r="E172" s="246" t="s">
        <v>102</v>
      </c>
      <c r="F172" s="247" t="s">
        <v>156</v>
      </c>
      <c r="G172" s="245"/>
      <c r="H172" s="248">
        <v>15.319</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154</v>
      </c>
      <c r="AU172" s="254" t="s">
        <v>90</v>
      </c>
      <c r="AV172" s="14" t="s">
        <v>150</v>
      </c>
      <c r="AW172" s="14" t="s">
        <v>34</v>
      </c>
      <c r="AX172" s="14" t="s">
        <v>88</v>
      </c>
      <c r="AY172" s="254" t="s">
        <v>143</v>
      </c>
    </row>
    <row r="173" spans="1:65" s="2" customFormat="1" ht="37.8" customHeight="1">
      <c r="A173" s="38"/>
      <c r="B173" s="39"/>
      <c r="C173" s="215" t="s">
        <v>202</v>
      </c>
      <c r="D173" s="215" t="s">
        <v>145</v>
      </c>
      <c r="E173" s="216" t="s">
        <v>203</v>
      </c>
      <c r="F173" s="217" t="s">
        <v>204</v>
      </c>
      <c r="G173" s="218" t="s">
        <v>148</v>
      </c>
      <c r="H173" s="219">
        <v>15.319</v>
      </c>
      <c r="I173" s="220"/>
      <c r="J173" s="221">
        <f>ROUND(I173*H173,2)</f>
        <v>0</v>
      </c>
      <c r="K173" s="217" t="s">
        <v>149</v>
      </c>
      <c r="L173" s="44"/>
      <c r="M173" s="222" t="s">
        <v>1</v>
      </c>
      <c r="N173" s="223" t="s">
        <v>45</v>
      </c>
      <c r="O173" s="91"/>
      <c r="P173" s="224">
        <f>O173*H173</f>
        <v>0</v>
      </c>
      <c r="Q173" s="224">
        <v>0</v>
      </c>
      <c r="R173" s="224">
        <f>Q173*H173</f>
        <v>0</v>
      </c>
      <c r="S173" s="224">
        <v>0</v>
      </c>
      <c r="T173" s="225">
        <f>S173*H173</f>
        <v>0</v>
      </c>
      <c r="U173" s="38"/>
      <c r="V173" s="38"/>
      <c r="W173" s="38"/>
      <c r="X173" s="38"/>
      <c r="Y173" s="38"/>
      <c r="Z173" s="38"/>
      <c r="AA173" s="38"/>
      <c r="AB173" s="38"/>
      <c r="AC173" s="38"/>
      <c r="AD173" s="38"/>
      <c r="AE173" s="38"/>
      <c r="AR173" s="226" t="s">
        <v>150</v>
      </c>
      <c r="AT173" s="226" t="s">
        <v>145</v>
      </c>
      <c r="AU173" s="226" t="s">
        <v>90</v>
      </c>
      <c r="AY173" s="17" t="s">
        <v>143</v>
      </c>
      <c r="BE173" s="227">
        <f>IF(N173="základní",J173,0)</f>
        <v>0</v>
      </c>
      <c r="BF173" s="227">
        <f>IF(N173="snížená",J173,0)</f>
        <v>0</v>
      </c>
      <c r="BG173" s="227">
        <f>IF(N173="zákl. přenesená",J173,0)</f>
        <v>0</v>
      </c>
      <c r="BH173" s="227">
        <f>IF(N173="sníž. přenesená",J173,0)</f>
        <v>0</v>
      </c>
      <c r="BI173" s="227">
        <f>IF(N173="nulová",J173,0)</f>
        <v>0</v>
      </c>
      <c r="BJ173" s="17" t="s">
        <v>88</v>
      </c>
      <c r="BK173" s="227">
        <f>ROUND(I173*H173,2)</f>
        <v>0</v>
      </c>
      <c r="BL173" s="17" t="s">
        <v>150</v>
      </c>
      <c r="BM173" s="226" t="s">
        <v>205</v>
      </c>
    </row>
    <row r="174" spans="1:51" s="13" customFormat="1" ht="12">
      <c r="A174" s="13"/>
      <c r="B174" s="233"/>
      <c r="C174" s="234"/>
      <c r="D174" s="228" t="s">
        <v>154</v>
      </c>
      <c r="E174" s="235" t="s">
        <v>1</v>
      </c>
      <c r="F174" s="236" t="s">
        <v>102</v>
      </c>
      <c r="G174" s="234"/>
      <c r="H174" s="237">
        <v>15.319</v>
      </c>
      <c r="I174" s="238"/>
      <c r="J174" s="234"/>
      <c r="K174" s="234"/>
      <c r="L174" s="239"/>
      <c r="M174" s="240"/>
      <c r="N174" s="241"/>
      <c r="O174" s="241"/>
      <c r="P174" s="241"/>
      <c r="Q174" s="241"/>
      <c r="R174" s="241"/>
      <c r="S174" s="241"/>
      <c r="T174" s="242"/>
      <c r="U174" s="13"/>
      <c r="V174" s="13"/>
      <c r="W174" s="13"/>
      <c r="X174" s="13"/>
      <c r="Y174" s="13"/>
      <c r="Z174" s="13"/>
      <c r="AA174" s="13"/>
      <c r="AB174" s="13"/>
      <c r="AC174" s="13"/>
      <c r="AD174" s="13"/>
      <c r="AE174" s="13"/>
      <c r="AT174" s="243" t="s">
        <v>154</v>
      </c>
      <c r="AU174" s="243" t="s">
        <v>90</v>
      </c>
      <c r="AV174" s="13" t="s">
        <v>90</v>
      </c>
      <c r="AW174" s="13" t="s">
        <v>34</v>
      </c>
      <c r="AX174" s="13" t="s">
        <v>88</v>
      </c>
      <c r="AY174" s="243" t="s">
        <v>143</v>
      </c>
    </row>
    <row r="175" spans="1:65" s="2" customFormat="1" ht="62.7" customHeight="1">
      <c r="A175" s="38"/>
      <c r="B175" s="39"/>
      <c r="C175" s="215" t="s">
        <v>206</v>
      </c>
      <c r="D175" s="215" t="s">
        <v>145</v>
      </c>
      <c r="E175" s="216" t="s">
        <v>207</v>
      </c>
      <c r="F175" s="217" t="s">
        <v>208</v>
      </c>
      <c r="G175" s="218" t="s">
        <v>167</v>
      </c>
      <c r="H175" s="219">
        <v>3.798</v>
      </c>
      <c r="I175" s="220"/>
      <c r="J175" s="221">
        <f>ROUND(I175*H175,2)</f>
        <v>0</v>
      </c>
      <c r="K175" s="217" t="s">
        <v>149</v>
      </c>
      <c r="L175" s="44"/>
      <c r="M175" s="222" t="s">
        <v>1</v>
      </c>
      <c r="N175" s="223" t="s">
        <v>45</v>
      </c>
      <c r="O175" s="91"/>
      <c r="P175" s="224">
        <f>O175*H175</f>
        <v>0</v>
      </c>
      <c r="Q175" s="224">
        <v>0</v>
      </c>
      <c r="R175" s="224">
        <f>Q175*H175</f>
        <v>0</v>
      </c>
      <c r="S175" s="224">
        <v>0</v>
      </c>
      <c r="T175" s="225">
        <f>S175*H175</f>
        <v>0</v>
      </c>
      <c r="U175" s="38"/>
      <c r="V175" s="38"/>
      <c r="W175" s="38"/>
      <c r="X175" s="38"/>
      <c r="Y175" s="38"/>
      <c r="Z175" s="38"/>
      <c r="AA175" s="38"/>
      <c r="AB175" s="38"/>
      <c r="AC175" s="38"/>
      <c r="AD175" s="38"/>
      <c r="AE175" s="38"/>
      <c r="AR175" s="226" t="s">
        <v>150</v>
      </c>
      <c r="AT175" s="226" t="s">
        <v>145</v>
      </c>
      <c r="AU175" s="226" t="s">
        <v>90</v>
      </c>
      <c r="AY175" s="17" t="s">
        <v>143</v>
      </c>
      <c r="BE175" s="227">
        <f>IF(N175="základní",J175,0)</f>
        <v>0</v>
      </c>
      <c r="BF175" s="227">
        <f>IF(N175="snížená",J175,0)</f>
        <v>0</v>
      </c>
      <c r="BG175" s="227">
        <f>IF(N175="zákl. přenesená",J175,0)</f>
        <v>0</v>
      </c>
      <c r="BH175" s="227">
        <f>IF(N175="sníž. přenesená",J175,0)</f>
        <v>0</v>
      </c>
      <c r="BI175" s="227">
        <f>IF(N175="nulová",J175,0)</f>
        <v>0</v>
      </c>
      <c r="BJ175" s="17" t="s">
        <v>88</v>
      </c>
      <c r="BK175" s="227">
        <f>ROUND(I175*H175,2)</f>
        <v>0</v>
      </c>
      <c r="BL175" s="17" t="s">
        <v>150</v>
      </c>
      <c r="BM175" s="226" t="s">
        <v>209</v>
      </c>
    </row>
    <row r="176" spans="1:47" s="2" customFormat="1" ht="12">
      <c r="A176" s="38"/>
      <c r="B176" s="39"/>
      <c r="C176" s="40"/>
      <c r="D176" s="228" t="s">
        <v>152</v>
      </c>
      <c r="E176" s="40"/>
      <c r="F176" s="229" t="s">
        <v>210</v>
      </c>
      <c r="G176" s="40"/>
      <c r="H176" s="40"/>
      <c r="I176" s="230"/>
      <c r="J176" s="40"/>
      <c r="K176" s="40"/>
      <c r="L176" s="44"/>
      <c r="M176" s="231"/>
      <c r="N176" s="232"/>
      <c r="O176" s="91"/>
      <c r="P176" s="91"/>
      <c r="Q176" s="91"/>
      <c r="R176" s="91"/>
      <c r="S176" s="91"/>
      <c r="T176" s="92"/>
      <c r="U176" s="38"/>
      <c r="V176" s="38"/>
      <c r="W176" s="38"/>
      <c r="X176" s="38"/>
      <c r="Y176" s="38"/>
      <c r="Z176" s="38"/>
      <c r="AA176" s="38"/>
      <c r="AB176" s="38"/>
      <c r="AC176" s="38"/>
      <c r="AD176" s="38"/>
      <c r="AE176" s="38"/>
      <c r="AT176" s="17" t="s">
        <v>152</v>
      </c>
      <c r="AU176" s="17" t="s">
        <v>90</v>
      </c>
    </row>
    <row r="177" spans="1:51" s="13" customFormat="1" ht="12">
      <c r="A177" s="13"/>
      <c r="B177" s="233"/>
      <c r="C177" s="234"/>
      <c r="D177" s="228" t="s">
        <v>154</v>
      </c>
      <c r="E177" s="235" t="s">
        <v>1</v>
      </c>
      <c r="F177" s="236" t="s">
        <v>211</v>
      </c>
      <c r="G177" s="234"/>
      <c r="H177" s="237">
        <v>3.798</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154</v>
      </c>
      <c r="AU177" s="243" t="s">
        <v>90</v>
      </c>
      <c r="AV177" s="13" t="s">
        <v>90</v>
      </c>
      <c r="AW177" s="13" t="s">
        <v>34</v>
      </c>
      <c r="AX177" s="13" t="s">
        <v>80</v>
      </c>
      <c r="AY177" s="243" t="s">
        <v>143</v>
      </c>
    </row>
    <row r="178" spans="1:51" s="14" customFormat="1" ht="12">
      <c r="A178" s="14"/>
      <c r="B178" s="244"/>
      <c r="C178" s="245"/>
      <c r="D178" s="228" t="s">
        <v>154</v>
      </c>
      <c r="E178" s="246" t="s">
        <v>1</v>
      </c>
      <c r="F178" s="247" t="s">
        <v>156</v>
      </c>
      <c r="G178" s="245"/>
      <c r="H178" s="248">
        <v>3.798</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154</v>
      </c>
      <c r="AU178" s="254" t="s">
        <v>90</v>
      </c>
      <c r="AV178" s="14" t="s">
        <v>150</v>
      </c>
      <c r="AW178" s="14" t="s">
        <v>34</v>
      </c>
      <c r="AX178" s="14" t="s">
        <v>88</v>
      </c>
      <c r="AY178" s="254" t="s">
        <v>143</v>
      </c>
    </row>
    <row r="179" spans="1:65" s="2" customFormat="1" ht="62.7" customHeight="1">
      <c r="A179" s="38"/>
      <c r="B179" s="39"/>
      <c r="C179" s="215" t="s">
        <v>212</v>
      </c>
      <c r="D179" s="215" t="s">
        <v>145</v>
      </c>
      <c r="E179" s="216" t="s">
        <v>213</v>
      </c>
      <c r="F179" s="217" t="s">
        <v>214</v>
      </c>
      <c r="G179" s="218" t="s">
        <v>167</v>
      </c>
      <c r="H179" s="219">
        <v>15.192</v>
      </c>
      <c r="I179" s="220"/>
      <c r="J179" s="221">
        <f>ROUND(I179*H179,2)</f>
        <v>0</v>
      </c>
      <c r="K179" s="217" t="s">
        <v>149</v>
      </c>
      <c r="L179" s="44"/>
      <c r="M179" s="222" t="s">
        <v>1</v>
      </c>
      <c r="N179" s="223" t="s">
        <v>45</v>
      </c>
      <c r="O179" s="91"/>
      <c r="P179" s="224">
        <f>O179*H179</f>
        <v>0</v>
      </c>
      <c r="Q179" s="224">
        <v>0</v>
      </c>
      <c r="R179" s="224">
        <f>Q179*H179</f>
        <v>0</v>
      </c>
      <c r="S179" s="224">
        <v>0</v>
      </c>
      <c r="T179" s="225">
        <f>S179*H179</f>
        <v>0</v>
      </c>
      <c r="U179" s="38"/>
      <c r="V179" s="38"/>
      <c r="W179" s="38"/>
      <c r="X179" s="38"/>
      <c r="Y179" s="38"/>
      <c r="Z179" s="38"/>
      <c r="AA179" s="38"/>
      <c r="AB179" s="38"/>
      <c r="AC179" s="38"/>
      <c r="AD179" s="38"/>
      <c r="AE179" s="38"/>
      <c r="AR179" s="226" t="s">
        <v>150</v>
      </c>
      <c r="AT179" s="226" t="s">
        <v>145</v>
      </c>
      <c r="AU179" s="226" t="s">
        <v>90</v>
      </c>
      <c r="AY179" s="17" t="s">
        <v>143</v>
      </c>
      <c r="BE179" s="227">
        <f>IF(N179="základní",J179,0)</f>
        <v>0</v>
      </c>
      <c r="BF179" s="227">
        <f>IF(N179="snížená",J179,0)</f>
        <v>0</v>
      </c>
      <c r="BG179" s="227">
        <f>IF(N179="zákl. přenesená",J179,0)</f>
        <v>0</v>
      </c>
      <c r="BH179" s="227">
        <f>IF(N179="sníž. přenesená",J179,0)</f>
        <v>0</v>
      </c>
      <c r="BI179" s="227">
        <f>IF(N179="nulová",J179,0)</f>
        <v>0</v>
      </c>
      <c r="BJ179" s="17" t="s">
        <v>88</v>
      </c>
      <c r="BK179" s="227">
        <f>ROUND(I179*H179,2)</f>
        <v>0</v>
      </c>
      <c r="BL179" s="17" t="s">
        <v>150</v>
      </c>
      <c r="BM179" s="226" t="s">
        <v>215</v>
      </c>
    </row>
    <row r="180" spans="1:47" s="2" customFormat="1" ht="12">
      <c r="A180" s="38"/>
      <c r="B180" s="39"/>
      <c r="C180" s="40"/>
      <c r="D180" s="228" t="s">
        <v>152</v>
      </c>
      <c r="E180" s="40"/>
      <c r="F180" s="229" t="s">
        <v>210</v>
      </c>
      <c r="G180" s="40"/>
      <c r="H180" s="40"/>
      <c r="I180" s="230"/>
      <c r="J180" s="40"/>
      <c r="K180" s="40"/>
      <c r="L180" s="44"/>
      <c r="M180" s="231"/>
      <c r="N180" s="232"/>
      <c r="O180" s="91"/>
      <c r="P180" s="91"/>
      <c r="Q180" s="91"/>
      <c r="R180" s="91"/>
      <c r="S180" s="91"/>
      <c r="T180" s="92"/>
      <c r="U180" s="38"/>
      <c r="V180" s="38"/>
      <c r="W180" s="38"/>
      <c r="X180" s="38"/>
      <c r="Y180" s="38"/>
      <c r="Z180" s="38"/>
      <c r="AA180" s="38"/>
      <c r="AB180" s="38"/>
      <c r="AC180" s="38"/>
      <c r="AD180" s="38"/>
      <c r="AE180" s="38"/>
      <c r="AT180" s="17" t="s">
        <v>152</v>
      </c>
      <c r="AU180" s="17" t="s">
        <v>90</v>
      </c>
    </row>
    <row r="181" spans="1:51" s="13" customFormat="1" ht="12">
      <c r="A181" s="13"/>
      <c r="B181" s="233"/>
      <c r="C181" s="234"/>
      <c r="D181" s="228" t="s">
        <v>154</v>
      </c>
      <c r="E181" s="235" t="s">
        <v>1</v>
      </c>
      <c r="F181" s="236" t="s">
        <v>216</v>
      </c>
      <c r="G181" s="234"/>
      <c r="H181" s="237">
        <v>15.192</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154</v>
      </c>
      <c r="AU181" s="243" t="s">
        <v>90</v>
      </c>
      <c r="AV181" s="13" t="s">
        <v>90</v>
      </c>
      <c r="AW181" s="13" t="s">
        <v>34</v>
      </c>
      <c r="AX181" s="13" t="s">
        <v>88</v>
      </c>
      <c r="AY181" s="243" t="s">
        <v>143</v>
      </c>
    </row>
    <row r="182" spans="1:65" s="2" customFormat="1" ht="62.7" customHeight="1">
      <c r="A182" s="38"/>
      <c r="B182" s="39"/>
      <c r="C182" s="215" t="s">
        <v>217</v>
      </c>
      <c r="D182" s="215" t="s">
        <v>145</v>
      </c>
      <c r="E182" s="216" t="s">
        <v>218</v>
      </c>
      <c r="F182" s="217" t="s">
        <v>219</v>
      </c>
      <c r="G182" s="218" t="s">
        <v>167</v>
      </c>
      <c r="H182" s="219">
        <v>3.798</v>
      </c>
      <c r="I182" s="220"/>
      <c r="J182" s="221">
        <f>ROUND(I182*H182,2)</f>
        <v>0</v>
      </c>
      <c r="K182" s="217" t="s">
        <v>149</v>
      </c>
      <c r="L182" s="44"/>
      <c r="M182" s="222" t="s">
        <v>1</v>
      </c>
      <c r="N182" s="223" t="s">
        <v>45</v>
      </c>
      <c r="O182" s="91"/>
      <c r="P182" s="224">
        <f>O182*H182</f>
        <v>0</v>
      </c>
      <c r="Q182" s="224">
        <v>0</v>
      </c>
      <c r="R182" s="224">
        <f>Q182*H182</f>
        <v>0</v>
      </c>
      <c r="S182" s="224">
        <v>0</v>
      </c>
      <c r="T182" s="225">
        <f>S182*H182</f>
        <v>0</v>
      </c>
      <c r="U182" s="38"/>
      <c r="V182" s="38"/>
      <c r="W182" s="38"/>
      <c r="X182" s="38"/>
      <c r="Y182" s="38"/>
      <c r="Z182" s="38"/>
      <c r="AA182" s="38"/>
      <c r="AB182" s="38"/>
      <c r="AC182" s="38"/>
      <c r="AD182" s="38"/>
      <c r="AE182" s="38"/>
      <c r="AR182" s="226" t="s">
        <v>150</v>
      </c>
      <c r="AT182" s="226" t="s">
        <v>145</v>
      </c>
      <c r="AU182" s="226" t="s">
        <v>90</v>
      </c>
      <c r="AY182" s="17" t="s">
        <v>143</v>
      </c>
      <c r="BE182" s="227">
        <f>IF(N182="základní",J182,0)</f>
        <v>0</v>
      </c>
      <c r="BF182" s="227">
        <f>IF(N182="snížená",J182,0)</f>
        <v>0</v>
      </c>
      <c r="BG182" s="227">
        <f>IF(N182="zákl. přenesená",J182,0)</f>
        <v>0</v>
      </c>
      <c r="BH182" s="227">
        <f>IF(N182="sníž. přenesená",J182,0)</f>
        <v>0</v>
      </c>
      <c r="BI182" s="227">
        <f>IF(N182="nulová",J182,0)</f>
        <v>0</v>
      </c>
      <c r="BJ182" s="17" t="s">
        <v>88</v>
      </c>
      <c r="BK182" s="227">
        <f>ROUND(I182*H182,2)</f>
        <v>0</v>
      </c>
      <c r="BL182" s="17" t="s">
        <v>150</v>
      </c>
      <c r="BM182" s="226" t="s">
        <v>220</v>
      </c>
    </row>
    <row r="183" spans="1:47" s="2" customFormat="1" ht="12">
      <c r="A183" s="38"/>
      <c r="B183" s="39"/>
      <c r="C183" s="40"/>
      <c r="D183" s="228" t="s">
        <v>152</v>
      </c>
      <c r="E183" s="40"/>
      <c r="F183" s="229" t="s">
        <v>210</v>
      </c>
      <c r="G183" s="40"/>
      <c r="H183" s="40"/>
      <c r="I183" s="230"/>
      <c r="J183" s="40"/>
      <c r="K183" s="40"/>
      <c r="L183" s="44"/>
      <c r="M183" s="231"/>
      <c r="N183" s="232"/>
      <c r="O183" s="91"/>
      <c r="P183" s="91"/>
      <c r="Q183" s="91"/>
      <c r="R183" s="91"/>
      <c r="S183" s="91"/>
      <c r="T183" s="92"/>
      <c r="U183" s="38"/>
      <c r="V183" s="38"/>
      <c r="W183" s="38"/>
      <c r="X183" s="38"/>
      <c r="Y183" s="38"/>
      <c r="Z183" s="38"/>
      <c r="AA183" s="38"/>
      <c r="AB183" s="38"/>
      <c r="AC183" s="38"/>
      <c r="AD183" s="38"/>
      <c r="AE183" s="38"/>
      <c r="AT183" s="17" t="s">
        <v>152</v>
      </c>
      <c r="AU183" s="17" t="s">
        <v>90</v>
      </c>
    </row>
    <row r="184" spans="1:51" s="13" customFormat="1" ht="12">
      <c r="A184" s="13"/>
      <c r="B184" s="233"/>
      <c r="C184" s="234"/>
      <c r="D184" s="228" t="s">
        <v>154</v>
      </c>
      <c r="E184" s="235" t="s">
        <v>1</v>
      </c>
      <c r="F184" s="236" t="s">
        <v>221</v>
      </c>
      <c r="G184" s="234"/>
      <c r="H184" s="237">
        <v>3.798</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154</v>
      </c>
      <c r="AU184" s="243" t="s">
        <v>90</v>
      </c>
      <c r="AV184" s="13" t="s">
        <v>90</v>
      </c>
      <c r="AW184" s="13" t="s">
        <v>34</v>
      </c>
      <c r="AX184" s="13" t="s">
        <v>88</v>
      </c>
      <c r="AY184" s="243" t="s">
        <v>143</v>
      </c>
    </row>
    <row r="185" spans="1:65" s="2" customFormat="1" ht="62.7" customHeight="1">
      <c r="A185" s="38"/>
      <c r="B185" s="39"/>
      <c r="C185" s="215" t="s">
        <v>222</v>
      </c>
      <c r="D185" s="215" t="s">
        <v>145</v>
      </c>
      <c r="E185" s="216" t="s">
        <v>223</v>
      </c>
      <c r="F185" s="217" t="s">
        <v>224</v>
      </c>
      <c r="G185" s="218" t="s">
        <v>167</v>
      </c>
      <c r="H185" s="219">
        <v>15.192</v>
      </c>
      <c r="I185" s="220"/>
      <c r="J185" s="221">
        <f>ROUND(I185*H185,2)</f>
        <v>0</v>
      </c>
      <c r="K185" s="217" t="s">
        <v>149</v>
      </c>
      <c r="L185" s="44"/>
      <c r="M185" s="222" t="s">
        <v>1</v>
      </c>
      <c r="N185" s="223" t="s">
        <v>45</v>
      </c>
      <c r="O185" s="91"/>
      <c r="P185" s="224">
        <f>O185*H185</f>
        <v>0</v>
      </c>
      <c r="Q185" s="224">
        <v>0</v>
      </c>
      <c r="R185" s="224">
        <f>Q185*H185</f>
        <v>0</v>
      </c>
      <c r="S185" s="224">
        <v>0</v>
      </c>
      <c r="T185" s="225">
        <f>S185*H185</f>
        <v>0</v>
      </c>
      <c r="U185" s="38"/>
      <c r="V185" s="38"/>
      <c r="W185" s="38"/>
      <c r="X185" s="38"/>
      <c r="Y185" s="38"/>
      <c r="Z185" s="38"/>
      <c r="AA185" s="38"/>
      <c r="AB185" s="38"/>
      <c r="AC185" s="38"/>
      <c r="AD185" s="38"/>
      <c r="AE185" s="38"/>
      <c r="AR185" s="226" t="s">
        <v>150</v>
      </c>
      <c r="AT185" s="226" t="s">
        <v>145</v>
      </c>
      <c r="AU185" s="226" t="s">
        <v>90</v>
      </c>
      <c r="AY185" s="17" t="s">
        <v>143</v>
      </c>
      <c r="BE185" s="227">
        <f>IF(N185="základní",J185,0)</f>
        <v>0</v>
      </c>
      <c r="BF185" s="227">
        <f>IF(N185="snížená",J185,0)</f>
        <v>0</v>
      </c>
      <c r="BG185" s="227">
        <f>IF(N185="zákl. přenesená",J185,0)</f>
        <v>0</v>
      </c>
      <c r="BH185" s="227">
        <f>IF(N185="sníž. přenesená",J185,0)</f>
        <v>0</v>
      </c>
      <c r="BI185" s="227">
        <f>IF(N185="nulová",J185,0)</f>
        <v>0</v>
      </c>
      <c r="BJ185" s="17" t="s">
        <v>88</v>
      </c>
      <c r="BK185" s="227">
        <f>ROUND(I185*H185,2)</f>
        <v>0</v>
      </c>
      <c r="BL185" s="17" t="s">
        <v>150</v>
      </c>
      <c r="BM185" s="226" t="s">
        <v>225</v>
      </c>
    </row>
    <row r="186" spans="1:47" s="2" customFormat="1" ht="12">
      <c r="A186" s="38"/>
      <c r="B186" s="39"/>
      <c r="C186" s="40"/>
      <c r="D186" s="228" t="s">
        <v>152</v>
      </c>
      <c r="E186" s="40"/>
      <c r="F186" s="229" t="s">
        <v>210</v>
      </c>
      <c r="G186" s="40"/>
      <c r="H186" s="40"/>
      <c r="I186" s="230"/>
      <c r="J186" s="40"/>
      <c r="K186" s="40"/>
      <c r="L186" s="44"/>
      <c r="M186" s="231"/>
      <c r="N186" s="232"/>
      <c r="O186" s="91"/>
      <c r="P186" s="91"/>
      <c r="Q186" s="91"/>
      <c r="R186" s="91"/>
      <c r="S186" s="91"/>
      <c r="T186" s="92"/>
      <c r="U186" s="38"/>
      <c r="V186" s="38"/>
      <c r="W186" s="38"/>
      <c r="X186" s="38"/>
      <c r="Y186" s="38"/>
      <c r="Z186" s="38"/>
      <c r="AA186" s="38"/>
      <c r="AB186" s="38"/>
      <c r="AC186" s="38"/>
      <c r="AD186" s="38"/>
      <c r="AE186" s="38"/>
      <c r="AT186" s="17" t="s">
        <v>152</v>
      </c>
      <c r="AU186" s="17" t="s">
        <v>90</v>
      </c>
    </row>
    <row r="187" spans="1:51" s="13" customFormat="1" ht="12">
      <c r="A187" s="13"/>
      <c r="B187" s="233"/>
      <c r="C187" s="234"/>
      <c r="D187" s="228" t="s">
        <v>154</v>
      </c>
      <c r="E187" s="235" t="s">
        <v>1</v>
      </c>
      <c r="F187" s="236" t="s">
        <v>226</v>
      </c>
      <c r="G187" s="234"/>
      <c r="H187" s="237">
        <v>15.192</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154</v>
      </c>
      <c r="AU187" s="243" t="s">
        <v>90</v>
      </c>
      <c r="AV187" s="13" t="s">
        <v>90</v>
      </c>
      <c r="AW187" s="13" t="s">
        <v>34</v>
      </c>
      <c r="AX187" s="13" t="s">
        <v>88</v>
      </c>
      <c r="AY187" s="243" t="s">
        <v>143</v>
      </c>
    </row>
    <row r="188" spans="1:65" s="2" customFormat="1" ht="37.8" customHeight="1">
      <c r="A188" s="38"/>
      <c r="B188" s="39"/>
      <c r="C188" s="215" t="s">
        <v>8</v>
      </c>
      <c r="D188" s="215" t="s">
        <v>145</v>
      </c>
      <c r="E188" s="216" t="s">
        <v>227</v>
      </c>
      <c r="F188" s="217" t="s">
        <v>228</v>
      </c>
      <c r="G188" s="218" t="s">
        <v>167</v>
      </c>
      <c r="H188" s="219">
        <v>6.047</v>
      </c>
      <c r="I188" s="220"/>
      <c r="J188" s="221">
        <f>ROUND(I188*H188,2)</f>
        <v>0</v>
      </c>
      <c r="K188" s="217" t="s">
        <v>149</v>
      </c>
      <c r="L188" s="44"/>
      <c r="M188" s="222" t="s">
        <v>1</v>
      </c>
      <c r="N188" s="223" t="s">
        <v>45</v>
      </c>
      <c r="O188" s="91"/>
      <c r="P188" s="224">
        <f>O188*H188</f>
        <v>0</v>
      </c>
      <c r="Q188" s="224">
        <v>0</v>
      </c>
      <c r="R188" s="224">
        <f>Q188*H188</f>
        <v>0</v>
      </c>
      <c r="S188" s="224">
        <v>0</v>
      </c>
      <c r="T188" s="225">
        <f>S188*H188</f>
        <v>0</v>
      </c>
      <c r="U188" s="38"/>
      <c r="V188" s="38"/>
      <c r="W188" s="38"/>
      <c r="X188" s="38"/>
      <c r="Y188" s="38"/>
      <c r="Z188" s="38"/>
      <c r="AA188" s="38"/>
      <c r="AB188" s="38"/>
      <c r="AC188" s="38"/>
      <c r="AD188" s="38"/>
      <c r="AE188" s="38"/>
      <c r="AR188" s="226" t="s">
        <v>150</v>
      </c>
      <c r="AT188" s="226" t="s">
        <v>145</v>
      </c>
      <c r="AU188" s="226" t="s">
        <v>90</v>
      </c>
      <c r="AY188" s="17" t="s">
        <v>143</v>
      </c>
      <c r="BE188" s="227">
        <f>IF(N188="základní",J188,0)</f>
        <v>0</v>
      </c>
      <c r="BF188" s="227">
        <f>IF(N188="snížená",J188,0)</f>
        <v>0</v>
      </c>
      <c r="BG188" s="227">
        <f>IF(N188="zákl. přenesená",J188,0)</f>
        <v>0</v>
      </c>
      <c r="BH188" s="227">
        <f>IF(N188="sníž. přenesená",J188,0)</f>
        <v>0</v>
      </c>
      <c r="BI188" s="227">
        <f>IF(N188="nulová",J188,0)</f>
        <v>0</v>
      </c>
      <c r="BJ188" s="17" t="s">
        <v>88</v>
      </c>
      <c r="BK188" s="227">
        <f>ROUND(I188*H188,2)</f>
        <v>0</v>
      </c>
      <c r="BL188" s="17" t="s">
        <v>150</v>
      </c>
      <c r="BM188" s="226" t="s">
        <v>229</v>
      </c>
    </row>
    <row r="189" spans="1:47" s="2" customFormat="1" ht="12">
      <c r="A189" s="38"/>
      <c r="B189" s="39"/>
      <c r="C189" s="40"/>
      <c r="D189" s="228" t="s">
        <v>152</v>
      </c>
      <c r="E189" s="40"/>
      <c r="F189" s="229" t="s">
        <v>230</v>
      </c>
      <c r="G189" s="40"/>
      <c r="H189" s="40"/>
      <c r="I189" s="230"/>
      <c r="J189" s="40"/>
      <c r="K189" s="40"/>
      <c r="L189" s="44"/>
      <c r="M189" s="231"/>
      <c r="N189" s="232"/>
      <c r="O189" s="91"/>
      <c r="P189" s="91"/>
      <c r="Q189" s="91"/>
      <c r="R189" s="91"/>
      <c r="S189" s="91"/>
      <c r="T189" s="92"/>
      <c r="U189" s="38"/>
      <c r="V189" s="38"/>
      <c r="W189" s="38"/>
      <c r="X189" s="38"/>
      <c r="Y189" s="38"/>
      <c r="Z189" s="38"/>
      <c r="AA189" s="38"/>
      <c r="AB189" s="38"/>
      <c r="AC189" s="38"/>
      <c r="AD189" s="38"/>
      <c r="AE189" s="38"/>
      <c r="AT189" s="17" t="s">
        <v>152</v>
      </c>
      <c r="AU189" s="17" t="s">
        <v>90</v>
      </c>
    </row>
    <row r="190" spans="1:51" s="13" customFormat="1" ht="12">
      <c r="A190" s="13"/>
      <c r="B190" s="233"/>
      <c r="C190" s="234"/>
      <c r="D190" s="228" t="s">
        <v>154</v>
      </c>
      <c r="E190" s="235" t="s">
        <v>1</v>
      </c>
      <c r="F190" s="236" t="s">
        <v>231</v>
      </c>
      <c r="G190" s="234"/>
      <c r="H190" s="237">
        <v>7.596</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154</v>
      </c>
      <c r="AU190" s="243" t="s">
        <v>90</v>
      </c>
      <c r="AV190" s="13" t="s">
        <v>90</v>
      </c>
      <c r="AW190" s="13" t="s">
        <v>34</v>
      </c>
      <c r="AX190" s="13" t="s">
        <v>80</v>
      </c>
      <c r="AY190" s="243" t="s">
        <v>143</v>
      </c>
    </row>
    <row r="191" spans="1:51" s="13" customFormat="1" ht="12">
      <c r="A191" s="13"/>
      <c r="B191" s="233"/>
      <c r="C191" s="234"/>
      <c r="D191" s="228" t="s">
        <v>154</v>
      </c>
      <c r="E191" s="235" t="s">
        <v>1</v>
      </c>
      <c r="F191" s="236" t="s">
        <v>232</v>
      </c>
      <c r="G191" s="234"/>
      <c r="H191" s="237">
        <v>-0.38</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154</v>
      </c>
      <c r="AU191" s="243" t="s">
        <v>90</v>
      </c>
      <c r="AV191" s="13" t="s">
        <v>90</v>
      </c>
      <c r="AW191" s="13" t="s">
        <v>34</v>
      </c>
      <c r="AX191" s="13" t="s">
        <v>80</v>
      </c>
      <c r="AY191" s="243" t="s">
        <v>143</v>
      </c>
    </row>
    <row r="192" spans="1:51" s="13" customFormat="1" ht="12">
      <c r="A192" s="13"/>
      <c r="B192" s="233"/>
      <c r="C192" s="234"/>
      <c r="D192" s="228" t="s">
        <v>154</v>
      </c>
      <c r="E192" s="235" t="s">
        <v>1</v>
      </c>
      <c r="F192" s="236" t="s">
        <v>233</v>
      </c>
      <c r="G192" s="234"/>
      <c r="H192" s="237">
        <v>-1.139</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154</v>
      </c>
      <c r="AU192" s="243" t="s">
        <v>90</v>
      </c>
      <c r="AV192" s="13" t="s">
        <v>90</v>
      </c>
      <c r="AW192" s="13" t="s">
        <v>34</v>
      </c>
      <c r="AX192" s="13" t="s">
        <v>80</v>
      </c>
      <c r="AY192" s="243" t="s">
        <v>143</v>
      </c>
    </row>
    <row r="193" spans="1:51" s="13" customFormat="1" ht="12">
      <c r="A193" s="13"/>
      <c r="B193" s="233"/>
      <c r="C193" s="234"/>
      <c r="D193" s="228" t="s">
        <v>154</v>
      </c>
      <c r="E193" s="235" t="s">
        <v>1</v>
      </c>
      <c r="F193" s="236" t="s">
        <v>234</v>
      </c>
      <c r="G193" s="234"/>
      <c r="H193" s="237">
        <v>-0.009</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154</v>
      </c>
      <c r="AU193" s="243" t="s">
        <v>90</v>
      </c>
      <c r="AV193" s="13" t="s">
        <v>90</v>
      </c>
      <c r="AW193" s="13" t="s">
        <v>34</v>
      </c>
      <c r="AX193" s="13" t="s">
        <v>80</v>
      </c>
      <c r="AY193" s="243" t="s">
        <v>143</v>
      </c>
    </row>
    <row r="194" spans="1:51" s="13" customFormat="1" ht="12">
      <c r="A194" s="13"/>
      <c r="B194" s="233"/>
      <c r="C194" s="234"/>
      <c r="D194" s="228" t="s">
        <v>154</v>
      </c>
      <c r="E194" s="235" t="s">
        <v>1</v>
      </c>
      <c r="F194" s="236" t="s">
        <v>235</v>
      </c>
      <c r="G194" s="234"/>
      <c r="H194" s="237">
        <v>-0.021</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154</v>
      </c>
      <c r="AU194" s="243" t="s">
        <v>90</v>
      </c>
      <c r="AV194" s="13" t="s">
        <v>90</v>
      </c>
      <c r="AW194" s="13" t="s">
        <v>34</v>
      </c>
      <c r="AX194" s="13" t="s">
        <v>80</v>
      </c>
      <c r="AY194" s="243" t="s">
        <v>143</v>
      </c>
    </row>
    <row r="195" spans="1:51" s="14" customFormat="1" ht="12">
      <c r="A195" s="14"/>
      <c r="B195" s="244"/>
      <c r="C195" s="245"/>
      <c r="D195" s="228" t="s">
        <v>154</v>
      </c>
      <c r="E195" s="246" t="s">
        <v>1</v>
      </c>
      <c r="F195" s="247" t="s">
        <v>156</v>
      </c>
      <c r="G195" s="245"/>
      <c r="H195" s="248">
        <v>6.047</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154</v>
      </c>
      <c r="AU195" s="254" t="s">
        <v>90</v>
      </c>
      <c r="AV195" s="14" t="s">
        <v>150</v>
      </c>
      <c r="AW195" s="14" t="s">
        <v>34</v>
      </c>
      <c r="AX195" s="14" t="s">
        <v>88</v>
      </c>
      <c r="AY195" s="254" t="s">
        <v>143</v>
      </c>
    </row>
    <row r="196" spans="1:65" s="2" customFormat="1" ht="14.4" customHeight="1">
      <c r="A196" s="38"/>
      <c r="B196" s="39"/>
      <c r="C196" s="265" t="s">
        <v>236</v>
      </c>
      <c r="D196" s="265" t="s">
        <v>237</v>
      </c>
      <c r="E196" s="266" t="s">
        <v>238</v>
      </c>
      <c r="F196" s="267" t="s">
        <v>239</v>
      </c>
      <c r="G196" s="268" t="s">
        <v>240</v>
      </c>
      <c r="H196" s="269">
        <v>12.421</v>
      </c>
      <c r="I196" s="270"/>
      <c r="J196" s="271">
        <f>ROUND(I196*H196,2)</f>
        <v>0</v>
      </c>
      <c r="K196" s="267" t="s">
        <v>149</v>
      </c>
      <c r="L196" s="272"/>
      <c r="M196" s="273" t="s">
        <v>1</v>
      </c>
      <c r="N196" s="274" t="s">
        <v>45</v>
      </c>
      <c r="O196" s="91"/>
      <c r="P196" s="224">
        <f>O196*H196</f>
        <v>0</v>
      </c>
      <c r="Q196" s="224">
        <v>1</v>
      </c>
      <c r="R196" s="224">
        <f>Q196*H196</f>
        <v>12.421</v>
      </c>
      <c r="S196" s="224">
        <v>0</v>
      </c>
      <c r="T196" s="225">
        <f>S196*H196</f>
        <v>0</v>
      </c>
      <c r="U196" s="38"/>
      <c r="V196" s="38"/>
      <c r="W196" s="38"/>
      <c r="X196" s="38"/>
      <c r="Y196" s="38"/>
      <c r="Z196" s="38"/>
      <c r="AA196" s="38"/>
      <c r="AB196" s="38"/>
      <c r="AC196" s="38"/>
      <c r="AD196" s="38"/>
      <c r="AE196" s="38"/>
      <c r="AR196" s="226" t="s">
        <v>189</v>
      </c>
      <c r="AT196" s="226" t="s">
        <v>237</v>
      </c>
      <c r="AU196" s="226" t="s">
        <v>90</v>
      </c>
      <c r="AY196" s="17" t="s">
        <v>143</v>
      </c>
      <c r="BE196" s="227">
        <f>IF(N196="základní",J196,0)</f>
        <v>0</v>
      </c>
      <c r="BF196" s="227">
        <f>IF(N196="snížená",J196,0)</f>
        <v>0</v>
      </c>
      <c r="BG196" s="227">
        <f>IF(N196="zákl. přenesená",J196,0)</f>
        <v>0</v>
      </c>
      <c r="BH196" s="227">
        <f>IF(N196="sníž. přenesená",J196,0)</f>
        <v>0</v>
      </c>
      <c r="BI196" s="227">
        <f>IF(N196="nulová",J196,0)</f>
        <v>0</v>
      </c>
      <c r="BJ196" s="17" t="s">
        <v>88</v>
      </c>
      <c r="BK196" s="227">
        <f>ROUND(I196*H196,2)</f>
        <v>0</v>
      </c>
      <c r="BL196" s="17" t="s">
        <v>150</v>
      </c>
      <c r="BM196" s="226" t="s">
        <v>241</v>
      </c>
    </row>
    <row r="197" spans="1:51" s="13" customFormat="1" ht="12">
      <c r="A197" s="13"/>
      <c r="B197" s="233"/>
      <c r="C197" s="234"/>
      <c r="D197" s="228" t="s">
        <v>154</v>
      </c>
      <c r="E197" s="235" t="s">
        <v>1</v>
      </c>
      <c r="F197" s="236" t="s">
        <v>242</v>
      </c>
      <c r="G197" s="234"/>
      <c r="H197" s="237">
        <v>12.421</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154</v>
      </c>
      <c r="AU197" s="243" t="s">
        <v>90</v>
      </c>
      <c r="AV197" s="13" t="s">
        <v>90</v>
      </c>
      <c r="AW197" s="13" t="s">
        <v>34</v>
      </c>
      <c r="AX197" s="13" t="s">
        <v>80</v>
      </c>
      <c r="AY197" s="243" t="s">
        <v>143</v>
      </c>
    </row>
    <row r="198" spans="1:51" s="14" customFormat="1" ht="12">
      <c r="A198" s="14"/>
      <c r="B198" s="244"/>
      <c r="C198" s="245"/>
      <c r="D198" s="228" t="s">
        <v>154</v>
      </c>
      <c r="E198" s="246" t="s">
        <v>1</v>
      </c>
      <c r="F198" s="247" t="s">
        <v>156</v>
      </c>
      <c r="G198" s="245"/>
      <c r="H198" s="248">
        <v>12.421</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154</v>
      </c>
      <c r="AU198" s="254" t="s">
        <v>90</v>
      </c>
      <c r="AV198" s="14" t="s">
        <v>150</v>
      </c>
      <c r="AW198" s="14" t="s">
        <v>34</v>
      </c>
      <c r="AX198" s="14" t="s">
        <v>88</v>
      </c>
      <c r="AY198" s="254" t="s">
        <v>143</v>
      </c>
    </row>
    <row r="199" spans="1:65" s="2" customFormat="1" ht="62.7" customHeight="1">
      <c r="A199" s="38"/>
      <c r="B199" s="39"/>
      <c r="C199" s="215" t="s">
        <v>243</v>
      </c>
      <c r="D199" s="215" t="s">
        <v>145</v>
      </c>
      <c r="E199" s="216" t="s">
        <v>244</v>
      </c>
      <c r="F199" s="217" t="s">
        <v>245</v>
      </c>
      <c r="G199" s="218" t="s">
        <v>167</v>
      </c>
      <c r="H199" s="219">
        <v>1.139</v>
      </c>
      <c r="I199" s="220"/>
      <c r="J199" s="221">
        <f>ROUND(I199*H199,2)</f>
        <v>0</v>
      </c>
      <c r="K199" s="217" t="s">
        <v>149</v>
      </c>
      <c r="L199" s="44"/>
      <c r="M199" s="222" t="s">
        <v>1</v>
      </c>
      <c r="N199" s="223" t="s">
        <v>45</v>
      </c>
      <c r="O199" s="91"/>
      <c r="P199" s="224">
        <f>O199*H199</f>
        <v>0</v>
      </c>
      <c r="Q199" s="224">
        <v>0</v>
      </c>
      <c r="R199" s="224">
        <f>Q199*H199</f>
        <v>0</v>
      </c>
      <c r="S199" s="224">
        <v>0</v>
      </c>
      <c r="T199" s="225">
        <f>S199*H199</f>
        <v>0</v>
      </c>
      <c r="U199" s="38"/>
      <c r="V199" s="38"/>
      <c r="W199" s="38"/>
      <c r="X199" s="38"/>
      <c r="Y199" s="38"/>
      <c r="Z199" s="38"/>
      <c r="AA199" s="38"/>
      <c r="AB199" s="38"/>
      <c r="AC199" s="38"/>
      <c r="AD199" s="38"/>
      <c r="AE199" s="38"/>
      <c r="AR199" s="226" t="s">
        <v>150</v>
      </c>
      <c r="AT199" s="226" t="s">
        <v>145</v>
      </c>
      <c r="AU199" s="226" t="s">
        <v>90</v>
      </c>
      <c r="AY199" s="17" t="s">
        <v>143</v>
      </c>
      <c r="BE199" s="227">
        <f>IF(N199="základní",J199,0)</f>
        <v>0</v>
      </c>
      <c r="BF199" s="227">
        <f>IF(N199="snížená",J199,0)</f>
        <v>0</v>
      </c>
      <c r="BG199" s="227">
        <f>IF(N199="zákl. přenesená",J199,0)</f>
        <v>0</v>
      </c>
      <c r="BH199" s="227">
        <f>IF(N199="sníž. přenesená",J199,0)</f>
        <v>0</v>
      </c>
      <c r="BI199" s="227">
        <f>IF(N199="nulová",J199,0)</f>
        <v>0</v>
      </c>
      <c r="BJ199" s="17" t="s">
        <v>88</v>
      </c>
      <c r="BK199" s="227">
        <f>ROUND(I199*H199,2)</f>
        <v>0</v>
      </c>
      <c r="BL199" s="17" t="s">
        <v>150</v>
      </c>
      <c r="BM199" s="226" t="s">
        <v>246</v>
      </c>
    </row>
    <row r="200" spans="1:47" s="2" customFormat="1" ht="12">
      <c r="A200" s="38"/>
      <c r="B200" s="39"/>
      <c r="C200" s="40"/>
      <c r="D200" s="228" t="s">
        <v>152</v>
      </c>
      <c r="E200" s="40"/>
      <c r="F200" s="229" t="s">
        <v>247</v>
      </c>
      <c r="G200" s="40"/>
      <c r="H200" s="40"/>
      <c r="I200" s="230"/>
      <c r="J200" s="40"/>
      <c r="K200" s="40"/>
      <c r="L200" s="44"/>
      <c r="M200" s="231"/>
      <c r="N200" s="232"/>
      <c r="O200" s="91"/>
      <c r="P200" s="91"/>
      <c r="Q200" s="91"/>
      <c r="R200" s="91"/>
      <c r="S200" s="91"/>
      <c r="T200" s="92"/>
      <c r="U200" s="38"/>
      <c r="V200" s="38"/>
      <c r="W200" s="38"/>
      <c r="X200" s="38"/>
      <c r="Y200" s="38"/>
      <c r="Z200" s="38"/>
      <c r="AA200" s="38"/>
      <c r="AB200" s="38"/>
      <c r="AC200" s="38"/>
      <c r="AD200" s="38"/>
      <c r="AE200" s="38"/>
      <c r="AT200" s="17" t="s">
        <v>152</v>
      </c>
      <c r="AU200" s="17" t="s">
        <v>90</v>
      </c>
    </row>
    <row r="201" spans="1:51" s="15" customFormat="1" ht="12">
      <c r="A201" s="15"/>
      <c r="B201" s="255"/>
      <c r="C201" s="256"/>
      <c r="D201" s="228" t="s">
        <v>154</v>
      </c>
      <c r="E201" s="257" t="s">
        <v>1</v>
      </c>
      <c r="F201" s="258" t="s">
        <v>248</v>
      </c>
      <c r="G201" s="256"/>
      <c r="H201" s="257" t="s">
        <v>1</v>
      </c>
      <c r="I201" s="259"/>
      <c r="J201" s="256"/>
      <c r="K201" s="256"/>
      <c r="L201" s="260"/>
      <c r="M201" s="261"/>
      <c r="N201" s="262"/>
      <c r="O201" s="262"/>
      <c r="P201" s="262"/>
      <c r="Q201" s="262"/>
      <c r="R201" s="262"/>
      <c r="S201" s="262"/>
      <c r="T201" s="263"/>
      <c r="U201" s="15"/>
      <c r="V201" s="15"/>
      <c r="W201" s="15"/>
      <c r="X201" s="15"/>
      <c r="Y201" s="15"/>
      <c r="Z201" s="15"/>
      <c r="AA201" s="15"/>
      <c r="AB201" s="15"/>
      <c r="AC201" s="15"/>
      <c r="AD201" s="15"/>
      <c r="AE201" s="15"/>
      <c r="AT201" s="264" t="s">
        <v>154</v>
      </c>
      <c r="AU201" s="264" t="s">
        <v>90</v>
      </c>
      <c r="AV201" s="15" t="s">
        <v>88</v>
      </c>
      <c r="AW201" s="15" t="s">
        <v>34</v>
      </c>
      <c r="AX201" s="15" t="s">
        <v>80</v>
      </c>
      <c r="AY201" s="264" t="s">
        <v>143</v>
      </c>
    </row>
    <row r="202" spans="1:51" s="13" customFormat="1" ht="12">
      <c r="A202" s="13"/>
      <c r="B202" s="233"/>
      <c r="C202" s="234"/>
      <c r="D202" s="228" t="s">
        <v>154</v>
      </c>
      <c r="E202" s="235" t="s">
        <v>1</v>
      </c>
      <c r="F202" s="236" t="s">
        <v>249</v>
      </c>
      <c r="G202" s="234"/>
      <c r="H202" s="237">
        <v>1.139</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154</v>
      </c>
      <c r="AU202" s="243" t="s">
        <v>90</v>
      </c>
      <c r="AV202" s="13" t="s">
        <v>90</v>
      </c>
      <c r="AW202" s="13" t="s">
        <v>34</v>
      </c>
      <c r="AX202" s="13" t="s">
        <v>80</v>
      </c>
      <c r="AY202" s="243" t="s">
        <v>143</v>
      </c>
    </row>
    <row r="203" spans="1:51" s="14" customFormat="1" ht="12">
      <c r="A203" s="14"/>
      <c r="B203" s="244"/>
      <c r="C203" s="245"/>
      <c r="D203" s="228" t="s">
        <v>154</v>
      </c>
      <c r="E203" s="246" t="s">
        <v>107</v>
      </c>
      <c r="F203" s="247" t="s">
        <v>156</v>
      </c>
      <c r="G203" s="245"/>
      <c r="H203" s="248">
        <v>1.139</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154</v>
      </c>
      <c r="AU203" s="254" t="s">
        <v>90</v>
      </c>
      <c r="AV203" s="14" t="s">
        <v>150</v>
      </c>
      <c r="AW203" s="14" t="s">
        <v>34</v>
      </c>
      <c r="AX203" s="14" t="s">
        <v>88</v>
      </c>
      <c r="AY203" s="254" t="s">
        <v>143</v>
      </c>
    </row>
    <row r="204" spans="1:65" s="2" customFormat="1" ht="14.4" customHeight="1">
      <c r="A204" s="38"/>
      <c r="B204" s="39"/>
      <c r="C204" s="265" t="s">
        <v>250</v>
      </c>
      <c r="D204" s="265" t="s">
        <v>237</v>
      </c>
      <c r="E204" s="266" t="s">
        <v>251</v>
      </c>
      <c r="F204" s="267" t="s">
        <v>252</v>
      </c>
      <c r="G204" s="268" t="s">
        <v>240</v>
      </c>
      <c r="H204" s="269">
        <v>2.278</v>
      </c>
      <c r="I204" s="270"/>
      <c r="J204" s="271">
        <f>ROUND(I204*H204,2)</f>
        <v>0</v>
      </c>
      <c r="K204" s="267" t="s">
        <v>149</v>
      </c>
      <c r="L204" s="272"/>
      <c r="M204" s="273" t="s">
        <v>1</v>
      </c>
      <c r="N204" s="274" t="s">
        <v>45</v>
      </c>
      <c r="O204" s="91"/>
      <c r="P204" s="224">
        <f>O204*H204</f>
        <v>0</v>
      </c>
      <c r="Q204" s="224">
        <v>1</v>
      </c>
      <c r="R204" s="224">
        <f>Q204*H204</f>
        <v>2.278</v>
      </c>
      <c r="S204" s="224">
        <v>0</v>
      </c>
      <c r="T204" s="225">
        <f>S204*H204</f>
        <v>0</v>
      </c>
      <c r="U204" s="38"/>
      <c r="V204" s="38"/>
      <c r="W204" s="38"/>
      <c r="X204" s="38"/>
      <c r="Y204" s="38"/>
      <c r="Z204" s="38"/>
      <c r="AA204" s="38"/>
      <c r="AB204" s="38"/>
      <c r="AC204" s="38"/>
      <c r="AD204" s="38"/>
      <c r="AE204" s="38"/>
      <c r="AR204" s="226" t="s">
        <v>189</v>
      </c>
      <c r="AT204" s="226" t="s">
        <v>237</v>
      </c>
      <c r="AU204" s="226" t="s">
        <v>90</v>
      </c>
      <c r="AY204" s="17" t="s">
        <v>143</v>
      </c>
      <c r="BE204" s="227">
        <f>IF(N204="základní",J204,0)</f>
        <v>0</v>
      </c>
      <c r="BF204" s="227">
        <f>IF(N204="snížená",J204,0)</f>
        <v>0</v>
      </c>
      <c r="BG204" s="227">
        <f>IF(N204="zákl. přenesená",J204,0)</f>
        <v>0</v>
      </c>
      <c r="BH204" s="227">
        <f>IF(N204="sníž. přenesená",J204,0)</f>
        <v>0</v>
      </c>
      <c r="BI204" s="227">
        <f>IF(N204="nulová",J204,0)</f>
        <v>0</v>
      </c>
      <c r="BJ204" s="17" t="s">
        <v>88</v>
      </c>
      <c r="BK204" s="227">
        <f>ROUND(I204*H204,2)</f>
        <v>0</v>
      </c>
      <c r="BL204" s="17" t="s">
        <v>150</v>
      </c>
      <c r="BM204" s="226" t="s">
        <v>253</v>
      </c>
    </row>
    <row r="205" spans="1:51" s="13" customFormat="1" ht="12">
      <c r="A205" s="13"/>
      <c r="B205" s="233"/>
      <c r="C205" s="234"/>
      <c r="D205" s="228" t="s">
        <v>154</v>
      </c>
      <c r="E205" s="234"/>
      <c r="F205" s="236" t="s">
        <v>254</v>
      </c>
      <c r="G205" s="234"/>
      <c r="H205" s="237">
        <v>2.278</v>
      </c>
      <c r="I205" s="238"/>
      <c r="J205" s="234"/>
      <c r="K205" s="234"/>
      <c r="L205" s="239"/>
      <c r="M205" s="240"/>
      <c r="N205" s="241"/>
      <c r="O205" s="241"/>
      <c r="P205" s="241"/>
      <c r="Q205" s="241"/>
      <c r="R205" s="241"/>
      <c r="S205" s="241"/>
      <c r="T205" s="242"/>
      <c r="U205" s="13"/>
      <c r="V205" s="13"/>
      <c r="W205" s="13"/>
      <c r="X205" s="13"/>
      <c r="Y205" s="13"/>
      <c r="Z205" s="13"/>
      <c r="AA205" s="13"/>
      <c r="AB205" s="13"/>
      <c r="AC205" s="13"/>
      <c r="AD205" s="13"/>
      <c r="AE205" s="13"/>
      <c r="AT205" s="243" t="s">
        <v>154</v>
      </c>
      <c r="AU205" s="243" t="s">
        <v>90</v>
      </c>
      <c r="AV205" s="13" t="s">
        <v>90</v>
      </c>
      <c r="AW205" s="13" t="s">
        <v>4</v>
      </c>
      <c r="AX205" s="13" t="s">
        <v>88</v>
      </c>
      <c r="AY205" s="243" t="s">
        <v>143</v>
      </c>
    </row>
    <row r="206" spans="1:65" s="2" customFormat="1" ht="24.15" customHeight="1">
      <c r="A206" s="38"/>
      <c r="B206" s="39"/>
      <c r="C206" s="215" t="s">
        <v>255</v>
      </c>
      <c r="D206" s="215" t="s">
        <v>145</v>
      </c>
      <c r="E206" s="216" t="s">
        <v>256</v>
      </c>
      <c r="F206" s="217" t="s">
        <v>257</v>
      </c>
      <c r="G206" s="218" t="s">
        <v>148</v>
      </c>
      <c r="H206" s="219">
        <v>5.697</v>
      </c>
      <c r="I206" s="220"/>
      <c r="J206" s="221">
        <f>ROUND(I206*H206,2)</f>
        <v>0</v>
      </c>
      <c r="K206" s="217" t="s">
        <v>149</v>
      </c>
      <c r="L206" s="44"/>
      <c r="M206" s="222" t="s">
        <v>1</v>
      </c>
      <c r="N206" s="223" t="s">
        <v>45</v>
      </c>
      <c r="O206" s="91"/>
      <c r="P206" s="224">
        <f>O206*H206</f>
        <v>0</v>
      </c>
      <c r="Q206" s="224">
        <v>0</v>
      </c>
      <c r="R206" s="224">
        <f>Q206*H206</f>
        <v>0</v>
      </c>
      <c r="S206" s="224">
        <v>0</v>
      </c>
      <c r="T206" s="225">
        <f>S206*H206</f>
        <v>0</v>
      </c>
      <c r="U206" s="38"/>
      <c r="V206" s="38"/>
      <c r="W206" s="38"/>
      <c r="X206" s="38"/>
      <c r="Y206" s="38"/>
      <c r="Z206" s="38"/>
      <c r="AA206" s="38"/>
      <c r="AB206" s="38"/>
      <c r="AC206" s="38"/>
      <c r="AD206" s="38"/>
      <c r="AE206" s="38"/>
      <c r="AR206" s="226" t="s">
        <v>150</v>
      </c>
      <c r="AT206" s="226" t="s">
        <v>145</v>
      </c>
      <c r="AU206" s="226" t="s">
        <v>90</v>
      </c>
      <c r="AY206" s="17" t="s">
        <v>143</v>
      </c>
      <c r="BE206" s="227">
        <f>IF(N206="základní",J206,0)</f>
        <v>0</v>
      </c>
      <c r="BF206" s="227">
        <f>IF(N206="snížená",J206,0)</f>
        <v>0</v>
      </c>
      <c r="BG206" s="227">
        <f>IF(N206="zákl. přenesená",J206,0)</f>
        <v>0</v>
      </c>
      <c r="BH206" s="227">
        <f>IF(N206="sníž. přenesená",J206,0)</f>
        <v>0</v>
      </c>
      <c r="BI206" s="227">
        <f>IF(N206="nulová",J206,0)</f>
        <v>0</v>
      </c>
      <c r="BJ206" s="17" t="s">
        <v>88</v>
      </c>
      <c r="BK206" s="227">
        <f>ROUND(I206*H206,2)</f>
        <v>0</v>
      </c>
      <c r="BL206" s="17" t="s">
        <v>150</v>
      </c>
      <c r="BM206" s="226" t="s">
        <v>258</v>
      </c>
    </row>
    <row r="207" spans="1:47" s="2" customFormat="1" ht="12">
      <c r="A207" s="38"/>
      <c r="B207" s="39"/>
      <c r="C207" s="40"/>
      <c r="D207" s="228" t="s">
        <v>152</v>
      </c>
      <c r="E207" s="40"/>
      <c r="F207" s="229" t="s">
        <v>259</v>
      </c>
      <c r="G207" s="40"/>
      <c r="H207" s="40"/>
      <c r="I207" s="230"/>
      <c r="J207" s="40"/>
      <c r="K207" s="40"/>
      <c r="L207" s="44"/>
      <c r="M207" s="231"/>
      <c r="N207" s="232"/>
      <c r="O207" s="91"/>
      <c r="P207" s="91"/>
      <c r="Q207" s="91"/>
      <c r="R207" s="91"/>
      <c r="S207" s="91"/>
      <c r="T207" s="92"/>
      <c r="U207" s="38"/>
      <c r="V207" s="38"/>
      <c r="W207" s="38"/>
      <c r="X207" s="38"/>
      <c r="Y207" s="38"/>
      <c r="Z207" s="38"/>
      <c r="AA207" s="38"/>
      <c r="AB207" s="38"/>
      <c r="AC207" s="38"/>
      <c r="AD207" s="38"/>
      <c r="AE207" s="38"/>
      <c r="AT207" s="17" t="s">
        <v>152</v>
      </c>
      <c r="AU207" s="17" t="s">
        <v>90</v>
      </c>
    </row>
    <row r="208" spans="1:51" s="13" customFormat="1" ht="12">
      <c r="A208" s="13"/>
      <c r="B208" s="233"/>
      <c r="C208" s="234"/>
      <c r="D208" s="228" t="s">
        <v>154</v>
      </c>
      <c r="E208" s="235" t="s">
        <v>1</v>
      </c>
      <c r="F208" s="236" t="s">
        <v>155</v>
      </c>
      <c r="G208" s="234"/>
      <c r="H208" s="237">
        <v>5.697</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154</v>
      </c>
      <c r="AU208" s="243" t="s">
        <v>90</v>
      </c>
      <c r="AV208" s="13" t="s">
        <v>90</v>
      </c>
      <c r="AW208" s="13" t="s">
        <v>34</v>
      </c>
      <c r="AX208" s="13" t="s">
        <v>80</v>
      </c>
      <c r="AY208" s="243" t="s">
        <v>143</v>
      </c>
    </row>
    <row r="209" spans="1:51" s="14" customFormat="1" ht="12">
      <c r="A209" s="14"/>
      <c r="B209" s="244"/>
      <c r="C209" s="245"/>
      <c r="D209" s="228" t="s">
        <v>154</v>
      </c>
      <c r="E209" s="246" t="s">
        <v>1</v>
      </c>
      <c r="F209" s="247" t="s">
        <v>156</v>
      </c>
      <c r="G209" s="245"/>
      <c r="H209" s="248">
        <v>5.697</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154</v>
      </c>
      <c r="AU209" s="254" t="s">
        <v>90</v>
      </c>
      <c r="AV209" s="14" t="s">
        <v>150</v>
      </c>
      <c r="AW209" s="14" t="s">
        <v>34</v>
      </c>
      <c r="AX209" s="14" t="s">
        <v>88</v>
      </c>
      <c r="AY209" s="254" t="s">
        <v>143</v>
      </c>
    </row>
    <row r="210" spans="1:63" s="12" customFormat="1" ht="22.8" customHeight="1">
      <c r="A210" s="12"/>
      <c r="B210" s="199"/>
      <c r="C210" s="200"/>
      <c r="D210" s="201" t="s">
        <v>79</v>
      </c>
      <c r="E210" s="213" t="s">
        <v>150</v>
      </c>
      <c r="F210" s="213" t="s">
        <v>260</v>
      </c>
      <c r="G210" s="200"/>
      <c r="H210" s="200"/>
      <c r="I210" s="203"/>
      <c r="J210" s="214">
        <f>BK210</f>
        <v>0</v>
      </c>
      <c r="K210" s="200"/>
      <c r="L210" s="205"/>
      <c r="M210" s="206"/>
      <c r="N210" s="207"/>
      <c r="O210" s="207"/>
      <c r="P210" s="208">
        <f>SUM(P211:P214)</f>
        <v>0</v>
      </c>
      <c r="Q210" s="207"/>
      <c r="R210" s="208">
        <f>SUM(R211:R214)</f>
        <v>0</v>
      </c>
      <c r="S210" s="207"/>
      <c r="T210" s="209">
        <f>SUM(T211:T214)</f>
        <v>0</v>
      </c>
      <c r="U210" s="12"/>
      <c r="V210" s="12"/>
      <c r="W210" s="12"/>
      <c r="X210" s="12"/>
      <c r="Y210" s="12"/>
      <c r="Z210" s="12"/>
      <c r="AA210" s="12"/>
      <c r="AB210" s="12"/>
      <c r="AC210" s="12"/>
      <c r="AD210" s="12"/>
      <c r="AE210" s="12"/>
      <c r="AR210" s="210" t="s">
        <v>88</v>
      </c>
      <c r="AT210" s="211" t="s">
        <v>79</v>
      </c>
      <c r="AU210" s="211" t="s">
        <v>88</v>
      </c>
      <c r="AY210" s="210" t="s">
        <v>143</v>
      </c>
      <c r="BK210" s="212">
        <f>SUM(BK211:BK214)</f>
        <v>0</v>
      </c>
    </row>
    <row r="211" spans="1:65" s="2" customFormat="1" ht="24.15" customHeight="1">
      <c r="A211" s="38"/>
      <c r="B211" s="39"/>
      <c r="C211" s="215" t="s">
        <v>261</v>
      </c>
      <c r="D211" s="215" t="s">
        <v>145</v>
      </c>
      <c r="E211" s="216" t="s">
        <v>262</v>
      </c>
      <c r="F211" s="217" t="s">
        <v>263</v>
      </c>
      <c r="G211" s="218" t="s">
        <v>167</v>
      </c>
      <c r="H211" s="219">
        <v>0.38</v>
      </c>
      <c r="I211" s="220"/>
      <c r="J211" s="221">
        <f>ROUND(I211*H211,2)</f>
        <v>0</v>
      </c>
      <c r="K211" s="217" t="s">
        <v>149</v>
      </c>
      <c r="L211" s="44"/>
      <c r="M211" s="222" t="s">
        <v>1</v>
      </c>
      <c r="N211" s="223" t="s">
        <v>45</v>
      </c>
      <c r="O211" s="91"/>
      <c r="P211" s="224">
        <f>O211*H211</f>
        <v>0</v>
      </c>
      <c r="Q211" s="224">
        <v>0</v>
      </c>
      <c r="R211" s="224">
        <f>Q211*H211</f>
        <v>0</v>
      </c>
      <c r="S211" s="224">
        <v>0</v>
      </c>
      <c r="T211" s="225">
        <f>S211*H211</f>
        <v>0</v>
      </c>
      <c r="U211" s="38"/>
      <c r="V211" s="38"/>
      <c r="W211" s="38"/>
      <c r="X211" s="38"/>
      <c r="Y211" s="38"/>
      <c r="Z211" s="38"/>
      <c r="AA211" s="38"/>
      <c r="AB211" s="38"/>
      <c r="AC211" s="38"/>
      <c r="AD211" s="38"/>
      <c r="AE211" s="38"/>
      <c r="AR211" s="226" t="s">
        <v>150</v>
      </c>
      <c r="AT211" s="226" t="s">
        <v>145</v>
      </c>
      <c r="AU211" s="226" t="s">
        <v>90</v>
      </c>
      <c r="AY211" s="17" t="s">
        <v>143</v>
      </c>
      <c r="BE211" s="227">
        <f>IF(N211="základní",J211,0)</f>
        <v>0</v>
      </c>
      <c r="BF211" s="227">
        <f>IF(N211="snížená",J211,0)</f>
        <v>0</v>
      </c>
      <c r="BG211" s="227">
        <f>IF(N211="zákl. přenesená",J211,0)</f>
        <v>0</v>
      </c>
      <c r="BH211" s="227">
        <f>IF(N211="sníž. přenesená",J211,0)</f>
        <v>0</v>
      </c>
      <c r="BI211" s="227">
        <f>IF(N211="nulová",J211,0)</f>
        <v>0</v>
      </c>
      <c r="BJ211" s="17" t="s">
        <v>88</v>
      </c>
      <c r="BK211" s="227">
        <f>ROUND(I211*H211,2)</f>
        <v>0</v>
      </c>
      <c r="BL211" s="17" t="s">
        <v>150</v>
      </c>
      <c r="BM211" s="226" t="s">
        <v>264</v>
      </c>
    </row>
    <row r="212" spans="1:47" s="2" customFormat="1" ht="12">
      <c r="A212" s="38"/>
      <c r="B212" s="39"/>
      <c r="C212" s="40"/>
      <c r="D212" s="228" t="s">
        <v>152</v>
      </c>
      <c r="E212" s="40"/>
      <c r="F212" s="229" t="s">
        <v>265</v>
      </c>
      <c r="G212" s="40"/>
      <c r="H212" s="40"/>
      <c r="I212" s="230"/>
      <c r="J212" s="40"/>
      <c r="K212" s="40"/>
      <c r="L212" s="44"/>
      <c r="M212" s="231"/>
      <c r="N212" s="232"/>
      <c r="O212" s="91"/>
      <c r="P212" s="91"/>
      <c r="Q212" s="91"/>
      <c r="R212" s="91"/>
      <c r="S212" s="91"/>
      <c r="T212" s="92"/>
      <c r="U212" s="38"/>
      <c r="V212" s="38"/>
      <c r="W212" s="38"/>
      <c r="X212" s="38"/>
      <c r="Y212" s="38"/>
      <c r="Z212" s="38"/>
      <c r="AA212" s="38"/>
      <c r="AB212" s="38"/>
      <c r="AC212" s="38"/>
      <c r="AD212" s="38"/>
      <c r="AE212" s="38"/>
      <c r="AT212" s="17" t="s">
        <v>152</v>
      </c>
      <c r="AU212" s="17" t="s">
        <v>90</v>
      </c>
    </row>
    <row r="213" spans="1:51" s="13" customFormat="1" ht="12">
      <c r="A213" s="13"/>
      <c r="B213" s="233"/>
      <c r="C213" s="234"/>
      <c r="D213" s="228" t="s">
        <v>154</v>
      </c>
      <c r="E213" s="235" t="s">
        <v>1</v>
      </c>
      <c r="F213" s="236" t="s">
        <v>266</v>
      </c>
      <c r="G213" s="234"/>
      <c r="H213" s="237">
        <v>0.38</v>
      </c>
      <c r="I213" s="238"/>
      <c r="J213" s="234"/>
      <c r="K213" s="234"/>
      <c r="L213" s="239"/>
      <c r="M213" s="240"/>
      <c r="N213" s="241"/>
      <c r="O213" s="241"/>
      <c r="P213" s="241"/>
      <c r="Q213" s="241"/>
      <c r="R213" s="241"/>
      <c r="S213" s="241"/>
      <c r="T213" s="242"/>
      <c r="U213" s="13"/>
      <c r="V213" s="13"/>
      <c r="W213" s="13"/>
      <c r="X213" s="13"/>
      <c r="Y213" s="13"/>
      <c r="Z213" s="13"/>
      <c r="AA213" s="13"/>
      <c r="AB213" s="13"/>
      <c r="AC213" s="13"/>
      <c r="AD213" s="13"/>
      <c r="AE213" s="13"/>
      <c r="AT213" s="243" t="s">
        <v>154</v>
      </c>
      <c r="AU213" s="243" t="s">
        <v>90</v>
      </c>
      <c r="AV213" s="13" t="s">
        <v>90</v>
      </c>
      <c r="AW213" s="13" t="s">
        <v>34</v>
      </c>
      <c r="AX213" s="13" t="s">
        <v>80</v>
      </c>
      <c r="AY213" s="243" t="s">
        <v>143</v>
      </c>
    </row>
    <row r="214" spans="1:51" s="14" customFormat="1" ht="12">
      <c r="A214" s="14"/>
      <c r="B214" s="244"/>
      <c r="C214" s="245"/>
      <c r="D214" s="228" t="s">
        <v>154</v>
      </c>
      <c r="E214" s="246" t="s">
        <v>104</v>
      </c>
      <c r="F214" s="247" t="s">
        <v>156</v>
      </c>
      <c r="G214" s="245"/>
      <c r="H214" s="248">
        <v>0.38</v>
      </c>
      <c r="I214" s="249"/>
      <c r="J214" s="245"/>
      <c r="K214" s="245"/>
      <c r="L214" s="250"/>
      <c r="M214" s="251"/>
      <c r="N214" s="252"/>
      <c r="O214" s="252"/>
      <c r="P214" s="252"/>
      <c r="Q214" s="252"/>
      <c r="R214" s="252"/>
      <c r="S214" s="252"/>
      <c r="T214" s="253"/>
      <c r="U214" s="14"/>
      <c r="V214" s="14"/>
      <c r="W214" s="14"/>
      <c r="X214" s="14"/>
      <c r="Y214" s="14"/>
      <c r="Z214" s="14"/>
      <c r="AA214" s="14"/>
      <c r="AB214" s="14"/>
      <c r="AC214" s="14"/>
      <c r="AD214" s="14"/>
      <c r="AE214" s="14"/>
      <c r="AT214" s="254" t="s">
        <v>154</v>
      </c>
      <c r="AU214" s="254" t="s">
        <v>90</v>
      </c>
      <c r="AV214" s="14" t="s">
        <v>150</v>
      </c>
      <c r="AW214" s="14" t="s">
        <v>34</v>
      </c>
      <c r="AX214" s="14" t="s">
        <v>88</v>
      </c>
      <c r="AY214" s="254" t="s">
        <v>143</v>
      </c>
    </row>
    <row r="215" spans="1:63" s="12" customFormat="1" ht="22.8" customHeight="1">
      <c r="A215" s="12"/>
      <c r="B215" s="199"/>
      <c r="C215" s="200"/>
      <c r="D215" s="201" t="s">
        <v>79</v>
      </c>
      <c r="E215" s="213" t="s">
        <v>172</v>
      </c>
      <c r="F215" s="213" t="s">
        <v>267</v>
      </c>
      <c r="G215" s="200"/>
      <c r="H215" s="200"/>
      <c r="I215" s="203"/>
      <c r="J215" s="214">
        <f>BK215</f>
        <v>0</v>
      </c>
      <c r="K215" s="200"/>
      <c r="L215" s="205"/>
      <c r="M215" s="206"/>
      <c r="N215" s="207"/>
      <c r="O215" s="207"/>
      <c r="P215" s="208">
        <f>SUM(P216:P236)</f>
        <v>0</v>
      </c>
      <c r="Q215" s="207"/>
      <c r="R215" s="208">
        <f>SUM(R216:R236)</f>
        <v>0</v>
      </c>
      <c r="S215" s="207"/>
      <c r="T215" s="209">
        <f>SUM(T216:T236)</f>
        <v>0</v>
      </c>
      <c r="U215" s="12"/>
      <c r="V215" s="12"/>
      <c r="W215" s="12"/>
      <c r="X215" s="12"/>
      <c r="Y215" s="12"/>
      <c r="Z215" s="12"/>
      <c r="AA215" s="12"/>
      <c r="AB215" s="12"/>
      <c r="AC215" s="12"/>
      <c r="AD215" s="12"/>
      <c r="AE215" s="12"/>
      <c r="AR215" s="210" t="s">
        <v>88</v>
      </c>
      <c r="AT215" s="211" t="s">
        <v>79</v>
      </c>
      <c r="AU215" s="211" t="s">
        <v>88</v>
      </c>
      <c r="AY215" s="210" t="s">
        <v>143</v>
      </c>
      <c r="BK215" s="212">
        <f>SUM(BK216:BK236)</f>
        <v>0</v>
      </c>
    </row>
    <row r="216" spans="1:65" s="2" customFormat="1" ht="24.15" customHeight="1">
      <c r="A216" s="38"/>
      <c r="B216" s="39"/>
      <c r="C216" s="215" t="s">
        <v>7</v>
      </c>
      <c r="D216" s="215" t="s">
        <v>145</v>
      </c>
      <c r="E216" s="216" t="s">
        <v>268</v>
      </c>
      <c r="F216" s="217" t="s">
        <v>269</v>
      </c>
      <c r="G216" s="218" t="s">
        <v>148</v>
      </c>
      <c r="H216" s="219">
        <v>5.697</v>
      </c>
      <c r="I216" s="220"/>
      <c r="J216" s="221">
        <f>ROUND(I216*H216,2)</f>
        <v>0</v>
      </c>
      <c r="K216" s="217" t="s">
        <v>149</v>
      </c>
      <c r="L216" s="44"/>
      <c r="M216" s="222" t="s">
        <v>1</v>
      </c>
      <c r="N216" s="223" t="s">
        <v>45</v>
      </c>
      <c r="O216" s="91"/>
      <c r="P216" s="224">
        <f>O216*H216</f>
        <v>0</v>
      </c>
      <c r="Q216" s="224">
        <v>0</v>
      </c>
      <c r="R216" s="224">
        <f>Q216*H216</f>
        <v>0</v>
      </c>
      <c r="S216" s="224">
        <v>0</v>
      </c>
      <c r="T216" s="225">
        <f>S216*H216</f>
        <v>0</v>
      </c>
      <c r="U216" s="38"/>
      <c r="V216" s="38"/>
      <c r="W216" s="38"/>
      <c r="X216" s="38"/>
      <c r="Y216" s="38"/>
      <c r="Z216" s="38"/>
      <c r="AA216" s="38"/>
      <c r="AB216" s="38"/>
      <c r="AC216" s="38"/>
      <c r="AD216" s="38"/>
      <c r="AE216" s="38"/>
      <c r="AR216" s="226" t="s">
        <v>150</v>
      </c>
      <c r="AT216" s="226" t="s">
        <v>145</v>
      </c>
      <c r="AU216" s="226" t="s">
        <v>90</v>
      </c>
      <c r="AY216" s="17" t="s">
        <v>143</v>
      </c>
      <c r="BE216" s="227">
        <f>IF(N216="základní",J216,0)</f>
        <v>0</v>
      </c>
      <c r="BF216" s="227">
        <f>IF(N216="snížená",J216,0)</f>
        <v>0</v>
      </c>
      <c r="BG216" s="227">
        <f>IF(N216="zákl. přenesená",J216,0)</f>
        <v>0</v>
      </c>
      <c r="BH216" s="227">
        <f>IF(N216="sníž. přenesená",J216,0)</f>
        <v>0</v>
      </c>
      <c r="BI216" s="227">
        <f>IF(N216="nulová",J216,0)</f>
        <v>0</v>
      </c>
      <c r="BJ216" s="17" t="s">
        <v>88</v>
      </c>
      <c r="BK216" s="227">
        <f>ROUND(I216*H216,2)</f>
        <v>0</v>
      </c>
      <c r="BL216" s="17" t="s">
        <v>150</v>
      </c>
      <c r="BM216" s="226" t="s">
        <v>270</v>
      </c>
    </row>
    <row r="217" spans="1:51" s="13" customFormat="1" ht="12">
      <c r="A217" s="13"/>
      <c r="B217" s="233"/>
      <c r="C217" s="234"/>
      <c r="D217" s="228" t="s">
        <v>154</v>
      </c>
      <c r="E217" s="235" t="s">
        <v>1</v>
      </c>
      <c r="F217" s="236" t="s">
        <v>155</v>
      </c>
      <c r="G217" s="234"/>
      <c r="H217" s="237">
        <v>5.697</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154</v>
      </c>
      <c r="AU217" s="243" t="s">
        <v>90</v>
      </c>
      <c r="AV217" s="13" t="s">
        <v>90</v>
      </c>
      <c r="AW217" s="13" t="s">
        <v>34</v>
      </c>
      <c r="AX217" s="13" t="s">
        <v>80</v>
      </c>
      <c r="AY217" s="243" t="s">
        <v>143</v>
      </c>
    </row>
    <row r="218" spans="1:51" s="14" customFormat="1" ht="12">
      <c r="A218" s="14"/>
      <c r="B218" s="244"/>
      <c r="C218" s="245"/>
      <c r="D218" s="228" t="s">
        <v>154</v>
      </c>
      <c r="E218" s="246" t="s">
        <v>1</v>
      </c>
      <c r="F218" s="247" t="s">
        <v>156</v>
      </c>
      <c r="G218" s="245"/>
      <c r="H218" s="248">
        <v>5.697</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154</v>
      </c>
      <c r="AU218" s="254" t="s">
        <v>90</v>
      </c>
      <c r="AV218" s="14" t="s">
        <v>150</v>
      </c>
      <c r="AW218" s="14" t="s">
        <v>34</v>
      </c>
      <c r="AX218" s="14" t="s">
        <v>88</v>
      </c>
      <c r="AY218" s="254" t="s">
        <v>143</v>
      </c>
    </row>
    <row r="219" spans="1:65" s="2" customFormat="1" ht="49.05" customHeight="1">
      <c r="A219" s="38"/>
      <c r="B219" s="39"/>
      <c r="C219" s="215" t="s">
        <v>271</v>
      </c>
      <c r="D219" s="215" t="s">
        <v>145</v>
      </c>
      <c r="E219" s="216" t="s">
        <v>272</v>
      </c>
      <c r="F219" s="217" t="s">
        <v>273</v>
      </c>
      <c r="G219" s="218" t="s">
        <v>148</v>
      </c>
      <c r="H219" s="219">
        <v>6.963</v>
      </c>
      <c r="I219" s="220"/>
      <c r="J219" s="221">
        <f>ROUND(I219*H219,2)</f>
        <v>0</v>
      </c>
      <c r="K219" s="217" t="s">
        <v>149</v>
      </c>
      <c r="L219" s="44"/>
      <c r="M219" s="222" t="s">
        <v>1</v>
      </c>
      <c r="N219" s="223" t="s">
        <v>45</v>
      </c>
      <c r="O219" s="91"/>
      <c r="P219" s="224">
        <f>O219*H219</f>
        <v>0</v>
      </c>
      <c r="Q219" s="224">
        <v>0</v>
      </c>
      <c r="R219" s="224">
        <f>Q219*H219</f>
        <v>0</v>
      </c>
      <c r="S219" s="224">
        <v>0</v>
      </c>
      <c r="T219" s="225">
        <f>S219*H219</f>
        <v>0</v>
      </c>
      <c r="U219" s="38"/>
      <c r="V219" s="38"/>
      <c r="W219" s="38"/>
      <c r="X219" s="38"/>
      <c r="Y219" s="38"/>
      <c r="Z219" s="38"/>
      <c r="AA219" s="38"/>
      <c r="AB219" s="38"/>
      <c r="AC219" s="38"/>
      <c r="AD219" s="38"/>
      <c r="AE219" s="38"/>
      <c r="AR219" s="226" t="s">
        <v>150</v>
      </c>
      <c r="AT219" s="226" t="s">
        <v>145</v>
      </c>
      <c r="AU219" s="226" t="s">
        <v>90</v>
      </c>
      <c r="AY219" s="17" t="s">
        <v>143</v>
      </c>
      <c r="BE219" s="227">
        <f>IF(N219="základní",J219,0)</f>
        <v>0</v>
      </c>
      <c r="BF219" s="227">
        <f>IF(N219="snížená",J219,0)</f>
        <v>0</v>
      </c>
      <c r="BG219" s="227">
        <f>IF(N219="zákl. přenesená",J219,0)</f>
        <v>0</v>
      </c>
      <c r="BH219" s="227">
        <f>IF(N219="sníž. přenesená",J219,0)</f>
        <v>0</v>
      </c>
      <c r="BI219" s="227">
        <f>IF(N219="nulová",J219,0)</f>
        <v>0</v>
      </c>
      <c r="BJ219" s="17" t="s">
        <v>88</v>
      </c>
      <c r="BK219" s="227">
        <f>ROUND(I219*H219,2)</f>
        <v>0</v>
      </c>
      <c r="BL219" s="17" t="s">
        <v>150</v>
      </c>
      <c r="BM219" s="226" t="s">
        <v>274</v>
      </c>
    </row>
    <row r="220" spans="1:47" s="2" customFormat="1" ht="12">
      <c r="A220" s="38"/>
      <c r="B220" s="39"/>
      <c r="C220" s="40"/>
      <c r="D220" s="228" t="s">
        <v>152</v>
      </c>
      <c r="E220" s="40"/>
      <c r="F220" s="229" t="s">
        <v>275</v>
      </c>
      <c r="G220" s="40"/>
      <c r="H220" s="40"/>
      <c r="I220" s="230"/>
      <c r="J220" s="40"/>
      <c r="K220" s="40"/>
      <c r="L220" s="44"/>
      <c r="M220" s="231"/>
      <c r="N220" s="232"/>
      <c r="O220" s="91"/>
      <c r="P220" s="91"/>
      <c r="Q220" s="91"/>
      <c r="R220" s="91"/>
      <c r="S220" s="91"/>
      <c r="T220" s="92"/>
      <c r="U220" s="38"/>
      <c r="V220" s="38"/>
      <c r="W220" s="38"/>
      <c r="X220" s="38"/>
      <c r="Y220" s="38"/>
      <c r="Z220" s="38"/>
      <c r="AA220" s="38"/>
      <c r="AB220" s="38"/>
      <c r="AC220" s="38"/>
      <c r="AD220" s="38"/>
      <c r="AE220" s="38"/>
      <c r="AT220" s="17" t="s">
        <v>152</v>
      </c>
      <c r="AU220" s="17" t="s">
        <v>90</v>
      </c>
    </row>
    <row r="221" spans="1:51" s="13" customFormat="1" ht="12">
      <c r="A221" s="13"/>
      <c r="B221" s="233"/>
      <c r="C221" s="234"/>
      <c r="D221" s="228" t="s">
        <v>154</v>
      </c>
      <c r="E221" s="235" t="s">
        <v>1</v>
      </c>
      <c r="F221" s="236" t="s">
        <v>164</v>
      </c>
      <c r="G221" s="234"/>
      <c r="H221" s="237">
        <v>6.963</v>
      </c>
      <c r="I221" s="238"/>
      <c r="J221" s="234"/>
      <c r="K221" s="234"/>
      <c r="L221" s="239"/>
      <c r="M221" s="240"/>
      <c r="N221" s="241"/>
      <c r="O221" s="241"/>
      <c r="P221" s="241"/>
      <c r="Q221" s="241"/>
      <c r="R221" s="241"/>
      <c r="S221" s="241"/>
      <c r="T221" s="242"/>
      <c r="U221" s="13"/>
      <c r="V221" s="13"/>
      <c r="W221" s="13"/>
      <c r="X221" s="13"/>
      <c r="Y221" s="13"/>
      <c r="Z221" s="13"/>
      <c r="AA221" s="13"/>
      <c r="AB221" s="13"/>
      <c r="AC221" s="13"/>
      <c r="AD221" s="13"/>
      <c r="AE221" s="13"/>
      <c r="AT221" s="243" t="s">
        <v>154</v>
      </c>
      <c r="AU221" s="243" t="s">
        <v>90</v>
      </c>
      <c r="AV221" s="13" t="s">
        <v>90</v>
      </c>
      <c r="AW221" s="13" t="s">
        <v>34</v>
      </c>
      <c r="AX221" s="13" t="s">
        <v>80</v>
      </c>
      <c r="AY221" s="243" t="s">
        <v>143</v>
      </c>
    </row>
    <row r="222" spans="1:51" s="14" customFormat="1" ht="12">
      <c r="A222" s="14"/>
      <c r="B222" s="244"/>
      <c r="C222" s="245"/>
      <c r="D222" s="228" t="s">
        <v>154</v>
      </c>
      <c r="E222" s="246" t="s">
        <v>1</v>
      </c>
      <c r="F222" s="247" t="s">
        <v>156</v>
      </c>
      <c r="G222" s="245"/>
      <c r="H222" s="248">
        <v>6.963</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154</v>
      </c>
      <c r="AU222" s="254" t="s">
        <v>90</v>
      </c>
      <c r="AV222" s="14" t="s">
        <v>150</v>
      </c>
      <c r="AW222" s="14" t="s">
        <v>34</v>
      </c>
      <c r="AX222" s="14" t="s">
        <v>88</v>
      </c>
      <c r="AY222" s="254" t="s">
        <v>143</v>
      </c>
    </row>
    <row r="223" spans="1:65" s="2" customFormat="1" ht="37.8" customHeight="1">
      <c r="A223" s="38"/>
      <c r="B223" s="39"/>
      <c r="C223" s="215" t="s">
        <v>276</v>
      </c>
      <c r="D223" s="215" t="s">
        <v>145</v>
      </c>
      <c r="E223" s="216" t="s">
        <v>277</v>
      </c>
      <c r="F223" s="217" t="s">
        <v>278</v>
      </c>
      <c r="G223" s="218" t="s">
        <v>148</v>
      </c>
      <c r="H223" s="219">
        <v>5.697</v>
      </c>
      <c r="I223" s="220"/>
      <c r="J223" s="221">
        <f>ROUND(I223*H223,2)</f>
        <v>0</v>
      </c>
      <c r="K223" s="217" t="s">
        <v>149</v>
      </c>
      <c r="L223" s="44"/>
      <c r="M223" s="222" t="s">
        <v>1</v>
      </c>
      <c r="N223" s="223" t="s">
        <v>45</v>
      </c>
      <c r="O223" s="91"/>
      <c r="P223" s="224">
        <f>O223*H223</f>
        <v>0</v>
      </c>
      <c r="Q223" s="224">
        <v>0</v>
      </c>
      <c r="R223" s="224">
        <f>Q223*H223</f>
        <v>0</v>
      </c>
      <c r="S223" s="224">
        <v>0</v>
      </c>
      <c r="T223" s="225">
        <f>S223*H223</f>
        <v>0</v>
      </c>
      <c r="U223" s="38"/>
      <c r="V223" s="38"/>
      <c r="W223" s="38"/>
      <c r="X223" s="38"/>
      <c r="Y223" s="38"/>
      <c r="Z223" s="38"/>
      <c r="AA223" s="38"/>
      <c r="AB223" s="38"/>
      <c r="AC223" s="38"/>
      <c r="AD223" s="38"/>
      <c r="AE223" s="38"/>
      <c r="AR223" s="226" t="s">
        <v>150</v>
      </c>
      <c r="AT223" s="226" t="s">
        <v>145</v>
      </c>
      <c r="AU223" s="226" t="s">
        <v>90</v>
      </c>
      <c r="AY223" s="17" t="s">
        <v>143</v>
      </c>
      <c r="BE223" s="227">
        <f>IF(N223="základní",J223,0)</f>
        <v>0</v>
      </c>
      <c r="BF223" s="227">
        <f>IF(N223="snížená",J223,0)</f>
        <v>0</v>
      </c>
      <c r="BG223" s="227">
        <f>IF(N223="zákl. přenesená",J223,0)</f>
        <v>0</v>
      </c>
      <c r="BH223" s="227">
        <f>IF(N223="sníž. přenesená",J223,0)</f>
        <v>0</v>
      </c>
      <c r="BI223" s="227">
        <f>IF(N223="nulová",J223,0)</f>
        <v>0</v>
      </c>
      <c r="BJ223" s="17" t="s">
        <v>88</v>
      </c>
      <c r="BK223" s="227">
        <f>ROUND(I223*H223,2)</f>
        <v>0</v>
      </c>
      <c r="BL223" s="17" t="s">
        <v>150</v>
      </c>
      <c r="BM223" s="226" t="s">
        <v>279</v>
      </c>
    </row>
    <row r="224" spans="1:47" s="2" customFormat="1" ht="12">
      <c r="A224" s="38"/>
      <c r="B224" s="39"/>
      <c r="C224" s="40"/>
      <c r="D224" s="228" t="s">
        <v>152</v>
      </c>
      <c r="E224" s="40"/>
      <c r="F224" s="229" t="s">
        <v>280</v>
      </c>
      <c r="G224" s="40"/>
      <c r="H224" s="40"/>
      <c r="I224" s="230"/>
      <c r="J224" s="40"/>
      <c r="K224" s="40"/>
      <c r="L224" s="44"/>
      <c r="M224" s="231"/>
      <c r="N224" s="232"/>
      <c r="O224" s="91"/>
      <c r="P224" s="91"/>
      <c r="Q224" s="91"/>
      <c r="R224" s="91"/>
      <c r="S224" s="91"/>
      <c r="T224" s="92"/>
      <c r="U224" s="38"/>
      <c r="V224" s="38"/>
      <c r="W224" s="38"/>
      <c r="X224" s="38"/>
      <c r="Y224" s="38"/>
      <c r="Z224" s="38"/>
      <c r="AA224" s="38"/>
      <c r="AB224" s="38"/>
      <c r="AC224" s="38"/>
      <c r="AD224" s="38"/>
      <c r="AE224" s="38"/>
      <c r="AT224" s="17" t="s">
        <v>152</v>
      </c>
      <c r="AU224" s="17" t="s">
        <v>90</v>
      </c>
    </row>
    <row r="225" spans="1:51" s="13" customFormat="1" ht="12">
      <c r="A225" s="13"/>
      <c r="B225" s="233"/>
      <c r="C225" s="234"/>
      <c r="D225" s="228" t="s">
        <v>154</v>
      </c>
      <c r="E225" s="235" t="s">
        <v>1</v>
      </c>
      <c r="F225" s="236" t="s">
        <v>155</v>
      </c>
      <c r="G225" s="234"/>
      <c r="H225" s="237">
        <v>5.697</v>
      </c>
      <c r="I225" s="238"/>
      <c r="J225" s="234"/>
      <c r="K225" s="234"/>
      <c r="L225" s="239"/>
      <c r="M225" s="240"/>
      <c r="N225" s="241"/>
      <c r="O225" s="241"/>
      <c r="P225" s="241"/>
      <c r="Q225" s="241"/>
      <c r="R225" s="241"/>
      <c r="S225" s="241"/>
      <c r="T225" s="242"/>
      <c r="U225" s="13"/>
      <c r="V225" s="13"/>
      <c r="W225" s="13"/>
      <c r="X225" s="13"/>
      <c r="Y225" s="13"/>
      <c r="Z225" s="13"/>
      <c r="AA225" s="13"/>
      <c r="AB225" s="13"/>
      <c r="AC225" s="13"/>
      <c r="AD225" s="13"/>
      <c r="AE225" s="13"/>
      <c r="AT225" s="243" t="s">
        <v>154</v>
      </c>
      <c r="AU225" s="243" t="s">
        <v>90</v>
      </c>
      <c r="AV225" s="13" t="s">
        <v>90</v>
      </c>
      <c r="AW225" s="13" t="s">
        <v>34</v>
      </c>
      <c r="AX225" s="13" t="s">
        <v>80</v>
      </c>
      <c r="AY225" s="243" t="s">
        <v>143</v>
      </c>
    </row>
    <row r="226" spans="1:51" s="14" customFormat="1" ht="12">
      <c r="A226" s="14"/>
      <c r="B226" s="244"/>
      <c r="C226" s="245"/>
      <c r="D226" s="228" t="s">
        <v>154</v>
      </c>
      <c r="E226" s="246" t="s">
        <v>1</v>
      </c>
      <c r="F226" s="247" t="s">
        <v>156</v>
      </c>
      <c r="G226" s="245"/>
      <c r="H226" s="248">
        <v>5.697</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154</v>
      </c>
      <c r="AU226" s="254" t="s">
        <v>90</v>
      </c>
      <c r="AV226" s="14" t="s">
        <v>150</v>
      </c>
      <c r="AW226" s="14" t="s">
        <v>34</v>
      </c>
      <c r="AX226" s="14" t="s">
        <v>88</v>
      </c>
      <c r="AY226" s="254" t="s">
        <v>143</v>
      </c>
    </row>
    <row r="227" spans="1:65" s="2" customFormat="1" ht="24.15" customHeight="1">
      <c r="A227" s="38"/>
      <c r="B227" s="39"/>
      <c r="C227" s="215" t="s">
        <v>281</v>
      </c>
      <c r="D227" s="215" t="s">
        <v>145</v>
      </c>
      <c r="E227" s="216" t="s">
        <v>282</v>
      </c>
      <c r="F227" s="217" t="s">
        <v>283</v>
      </c>
      <c r="G227" s="218" t="s">
        <v>148</v>
      </c>
      <c r="H227" s="219">
        <v>6.963</v>
      </c>
      <c r="I227" s="220"/>
      <c r="J227" s="221">
        <f>ROUND(I227*H227,2)</f>
        <v>0</v>
      </c>
      <c r="K227" s="217" t="s">
        <v>149</v>
      </c>
      <c r="L227" s="44"/>
      <c r="M227" s="222" t="s">
        <v>1</v>
      </c>
      <c r="N227" s="223" t="s">
        <v>45</v>
      </c>
      <c r="O227" s="91"/>
      <c r="P227" s="224">
        <f>O227*H227</f>
        <v>0</v>
      </c>
      <c r="Q227" s="224">
        <v>0</v>
      </c>
      <c r="R227" s="224">
        <f>Q227*H227</f>
        <v>0</v>
      </c>
      <c r="S227" s="224">
        <v>0</v>
      </c>
      <c r="T227" s="225">
        <f>S227*H227</f>
        <v>0</v>
      </c>
      <c r="U227" s="38"/>
      <c r="V227" s="38"/>
      <c r="W227" s="38"/>
      <c r="X227" s="38"/>
      <c r="Y227" s="38"/>
      <c r="Z227" s="38"/>
      <c r="AA227" s="38"/>
      <c r="AB227" s="38"/>
      <c r="AC227" s="38"/>
      <c r="AD227" s="38"/>
      <c r="AE227" s="38"/>
      <c r="AR227" s="226" t="s">
        <v>150</v>
      </c>
      <c r="AT227" s="226" t="s">
        <v>145</v>
      </c>
      <c r="AU227" s="226" t="s">
        <v>90</v>
      </c>
      <c r="AY227" s="17" t="s">
        <v>143</v>
      </c>
      <c r="BE227" s="227">
        <f>IF(N227="základní",J227,0)</f>
        <v>0</v>
      </c>
      <c r="BF227" s="227">
        <f>IF(N227="snížená",J227,0)</f>
        <v>0</v>
      </c>
      <c r="BG227" s="227">
        <f>IF(N227="zákl. přenesená",J227,0)</f>
        <v>0</v>
      </c>
      <c r="BH227" s="227">
        <f>IF(N227="sníž. přenesená",J227,0)</f>
        <v>0</v>
      </c>
      <c r="BI227" s="227">
        <f>IF(N227="nulová",J227,0)</f>
        <v>0</v>
      </c>
      <c r="BJ227" s="17" t="s">
        <v>88</v>
      </c>
      <c r="BK227" s="227">
        <f>ROUND(I227*H227,2)</f>
        <v>0</v>
      </c>
      <c r="BL227" s="17" t="s">
        <v>150</v>
      </c>
      <c r="BM227" s="226" t="s">
        <v>284</v>
      </c>
    </row>
    <row r="228" spans="1:51" s="13" customFormat="1" ht="12">
      <c r="A228" s="13"/>
      <c r="B228" s="233"/>
      <c r="C228" s="234"/>
      <c r="D228" s="228" t="s">
        <v>154</v>
      </c>
      <c r="E228" s="235" t="s">
        <v>1</v>
      </c>
      <c r="F228" s="236" t="s">
        <v>164</v>
      </c>
      <c r="G228" s="234"/>
      <c r="H228" s="237">
        <v>6.963</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154</v>
      </c>
      <c r="AU228" s="243" t="s">
        <v>90</v>
      </c>
      <c r="AV228" s="13" t="s">
        <v>90</v>
      </c>
      <c r="AW228" s="13" t="s">
        <v>34</v>
      </c>
      <c r="AX228" s="13" t="s">
        <v>80</v>
      </c>
      <c r="AY228" s="243" t="s">
        <v>143</v>
      </c>
    </row>
    <row r="229" spans="1:51" s="14" customFormat="1" ht="12">
      <c r="A229" s="14"/>
      <c r="B229" s="244"/>
      <c r="C229" s="245"/>
      <c r="D229" s="228" t="s">
        <v>154</v>
      </c>
      <c r="E229" s="246" t="s">
        <v>1</v>
      </c>
      <c r="F229" s="247" t="s">
        <v>156</v>
      </c>
      <c r="G229" s="245"/>
      <c r="H229" s="248">
        <v>6.963</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154</v>
      </c>
      <c r="AU229" s="254" t="s">
        <v>90</v>
      </c>
      <c r="AV229" s="14" t="s">
        <v>150</v>
      </c>
      <c r="AW229" s="14" t="s">
        <v>34</v>
      </c>
      <c r="AX229" s="14" t="s">
        <v>88</v>
      </c>
      <c r="AY229" s="254" t="s">
        <v>143</v>
      </c>
    </row>
    <row r="230" spans="1:65" s="2" customFormat="1" ht="24.15" customHeight="1">
      <c r="A230" s="38"/>
      <c r="B230" s="39"/>
      <c r="C230" s="215" t="s">
        <v>285</v>
      </c>
      <c r="D230" s="215" t="s">
        <v>145</v>
      </c>
      <c r="E230" s="216" t="s">
        <v>286</v>
      </c>
      <c r="F230" s="217" t="s">
        <v>287</v>
      </c>
      <c r="G230" s="218" t="s">
        <v>148</v>
      </c>
      <c r="H230" s="219">
        <v>6.963</v>
      </c>
      <c r="I230" s="220"/>
      <c r="J230" s="221">
        <f>ROUND(I230*H230,2)</f>
        <v>0</v>
      </c>
      <c r="K230" s="217" t="s">
        <v>149</v>
      </c>
      <c r="L230" s="44"/>
      <c r="M230" s="222" t="s">
        <v>1</v>
      </c>
      <c r="N230" s="223" t="s">
        <v>45</v>
      </c>
      <c r="O230" s="91"/>
      <c r="P230" s="224">
        <f>O230*H230</f>
        <v>0</v>
      </c>
      <c r="Q230" s="224">
        <v>0</v>
      </c>
      <c r="R230" s="224">
        <f>Q230*H230</f>
        <v>0</v>
      </c>
      <c r="S230" s="224">
        <v>0</v>
      </c>
      <c r="T230" s="225">
        <f>S230*H230</f>
        <v>0</v>
      </c>
      <c r="U230" s="38"/>
      <c r="V230" s="38"/>
      <c r="W230" s="38"/>
      <c r="X230" s="38"/>
      <c r="Y230" s="38"/>
      <c r="Z230" s="38"/>
      <c r="AA230" s="38"/>
      <c r="AB230" s="38"/>
      <c r="AC230" s="38"/>
      <c r="AD230" s="38"/>
      <c r="AE230" s="38"/>
      <c r="AR230" s="226" t="s">
        <v>150</v>
      </c>
      <c r="AT230" s="226" t="s">
        <v>145</v>
      </c>
      <c r="AU230" s="226" t="s">
        <v>90</v>
      </c>
      <c r="AY230" s="17" t="s">
        <v>143</v>
      </c>
      <c r="BE230" s="227">
        <f>IF(N230="základní",J230,0)</f>
        <v>0</v>
      </c>
      <c r="BF230" s="227">
        <f>IF(N230="snížená",J230,0)</f>
        <v>0</v>
      </c>
      <c r="BG230" s="227">
        <f>IF(N230="zákl. přenesená",J230,0)</f>
        <v>0</v>
      </c>
      <c r="BH230" s="227">
        <f>IF(N230="sníž. přenesená",J230,0)</f>
        <v>0</v>
      </c>
      <c r="BI230" s="227">
        <f>IF(N230="nulová",J230,0)</f>
        <v>0</v>
      </c>
      <c r="BJ230" s="17" t="s">
        <v>88</v>
      </c>
      <c r="BK230" s="227">
        <f>ROUND(I230*H230,2)</f>
        <v>0</v>
      </c>
      <c r="BL230" s="17" t="s">
        <v>150</v>
      </c>
      <c r="BM230" s="226" t="s">
        <v>288</v>
      </c>
    </row>
    <row r="231" spans="1:51" s="13" customFormat="1" ht="12">
      <c r="A231" s="13"/>
      <c r="B231" s="233"/>
      <c r="C231" s="234"/>
      <c r="D231" s="228" t="s">
        <v>154</v>
      </c>
      <c r="E231" s="235" t="s">
        <v>1</v>
      </c>
      <c r="F231" s="236" t="s">
        <v>164</v>
      </c>
      <c r="G231" s="234"/>
      <c r="H231" s="237">
        <v>6.963</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154</v>
      </c>
      <c r="AU231" s="243" t="s">
        <v>90</v>
      </c>
      <c r="AV231" s="13" t="s">
        <v>90</v>
      </c>
      <c r="AW231" s="13" t="s">
        <v>34</v>
      </c>
      <c r="AX231" s="13" t="s">
        <v>80</v>
      </c>
      <c r="AY231" s="243" t="s">
        <v>143</v>
      </c>
    </row>
    <row r="232" spans="1:51" s="14" customFormat="1" ht="12">
      <c r="A232" s="14"/>
      <c r="B232" s="244"/>
      <c r="C232" s="245"/>
      <c r="D232" s="228" t="s">
        <v>154</v>
      </c>
      <c r="E232" s="246" t="s">
        <v>1</v>
      </c>
      <c r="F232" s="247" t="s">
        <v>156</v>
      </c>
      <c r="G232" s="245"/>
      <c r="H232" s="248">
        <v>6.963</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154</v>
      </c>
      <c r="AU232" s="254" t="s">
        <v>90</v>
      </c>
      <c r="AV232" s="14" t="s">
        <v>150</v>
      </c>
      <c r="AW232" s="14" t="s">
        <v>34</v>
      </c>
      <c r="AX232" s="14" t="s">
        <v>88</v>
      </c>
      <c r="AY232" s="254" t="s">
        <v>143</v>
      </c>
    </row>
    <row r="233" spans="1:65" s="2" customFormat="1" ht="37.8" customHeight="1">
      <c r="A233" s="38"/>
      <c r="B233" s="39"/>
      <c r="C233" s="215" t="s">
        <v>289</v>
      </c>
      <c r="D233" s="215" t="s">
        <v>145</v>
      </c>
      <c r="E233" s="216" t="s">
        <v>290</v>
      </c>
      <c r="F233" s="217" t="s">
        <v>291</v>
      </c>
      <c r="G233" s="218" t="s">
        <v>148</v>
      </c>
      <c r="H233" s="219">
        <v>6.963</v>
      </c>
      <c r="I233" s="220"/>
      <c r="J233" s="221">
        <f>ROUND(I233*H233,2)</f>
        <v>0</v>
      </c>
      <c r="K233" s="217" t="s">
        <v>149</v>
      </c>
      <c r="L233" s="44"/>
      <c r="M233" s="222" t="s">
        <v>1</v>
      </c>
      <c r="N233" s="223" t="s">
        <v>45</v>
      </c>
      <c r="O233" s="91"/>
      <c r="P233" s="224">
        <f>O233*H233</f>
        <v>0</v>
      </c>
      <c r="Q233" s="224">
        <v>0</v>
      </c>
      <c r="R233" s="224">
        <f>Q233*H233</f>
        <v>0</v>
      </c>
      <c r="S233" s="224">
        <v>0</v>
      </c>
      <c r="T233" s="225">
        <f>S233*H233</f>
        <v>0</v>
      </c>
      <c r="U233" s="38"/>
      <c r="V233" s="38"/>
      <c r="W233" s="38"/>
      <c r="X233" s="38"/>
      <c r="Y233" s="38"/>
      <c r="Z233" s="38"/>
      <c r="AA233" s="38"/>
      <c r="AB233" s="38"/>
      <c r="AC233" s="38"/>
      <c r="AD233" s="38"/>
      <c r="AE233" s="38"/>
      <c r="AR233" s="226" t="s">
        <v>150</v>
      </c>
      <c r="AT233" s="226" t="s">
        <v>145</v>
      </c>
      <c r="AU233" s="226" t="s">
        <v>90</v>
      </c>
      <c r="AY233" s="17" t="s">
        <v>143</v>
      </c>
      <c r="BE233" s="227">
        <f>IF(N233="základní",J233,0)</f>
        <v>0</v>
      </c>
      <c r="BF233" s="227">
        <f>IF(N233="snížená",J233,0)</f>
        <v>0</v>
      </c>
      <c r="BG233" s="227">
        <f>IF(N233="zákl. přenesená",J233,0)</f>
        <v>0</v>
      </c>
      <c r="BH233" s="227">
        <f>IF(N233="sníž. přenesená",J233,0)</f>
        <v>0</v>
      </c>
      <c r="BI233" s="227">
        <f>IF(N233="nulová",J233,0)</f>
        <v>0</v>
      </c>
      <c r="BJ233" s="17" t="s">
        <v>88</v>
      </c>
      <c r="BK233" s="227">
        <f>ROUND(I233*H233,2)</f>
        <v>0</v>
      </c>
      <c r="BL233" s="17" t="s">
        <v>150</v>
      </c>
      <c r="BM233" s="226" t="s">
        <v>292</v>
      </c>
    </row>
    <row r="234" spans="1:47" s="2" customFormat="1" ht="12">
      <c r="A234" s="38"/>
      <c r="B234" s="39"/>
      <c r="C234" s="40"/>
      <c r="D234" s="228" t="s">
        <v>152</v>
      </c>
      <c r="E234" s="40"/>
      <c r="F234" s="229" t="s">
        <v>293</v>
      </c>
      <c r="G234" s="40"/>
      <c r="H234" s="40"/>
      <c r="I234" s="230"/>
      <c r="J234" s="40"/>
      <c r="K234" s="40"/>
      <c r="L234" s="44"/>
      <c r="M234" s="231"/>
      <c r="N234" s="232"/>
      <c r="O234" s="91"/>
      <c r="P234" s="91"/>
      <c r="Q234" s="91"/>
      <c r="R234" s="91"/>
      <c r="S234" s="91"/>
      <c r="T234" s="92"/>
      <c r="U234" s="38"/>
      <c r="V234" s="38"/>
      <c r="W234" s="38"/>
      <c r="X234" s="38"/>
      <c r="Y234" s="38"/>
      <c r="Z234" s="38"/>
      <c r="AA234" s="38"/>
      <c r="AB234" s="38"/>
      <c r="AC234" s="38"/>
      <c r="AD234" s="38"/>
      <c r="AE234" s="38"/>
      <c r="AT234" s="17" t="s">
        <v>152</v>
      </c>
      <c r="AU234" s="17" t="s">
        <v>90</v>
      </c>
    </row>
    <row r="235" spans="1:51" s="13" customFormat="1" ht="12">
      <c r="A235" s="13"/>
      <c r="B235" s="233"/>
      <c r="C235" s="234"/>
      <c r="D235" s="228" t="s">
        <v>154</v>
      </c>
      <c r="E235" s="235" t="s">
        <v>1</v>
      </c>
      <c r="F235" s="236" t="s">
        <v>164</v>
      </c>
      <c r="G235" s="234"/>
      <c r="H235" s="237">
        <v>6.963</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154</v>
      </c>
      <c r="AU235" s="243" t="s">
        <v>90</v>
      </c>
      <c r="AV235" s="13" t="s">
        <v>90</v>
      </c>
      <c r="AW235" s="13" t="s">
        <v>34</v>
      </c>
      <c r="AX235" s="13" t="s">
        <v>80</v>
      </c>
      <c r="AY235" s="243" t="s">
        <v>143</v>
      </c>
    </row>
    <row r="236" spans="1:51" s="14" customFormat="1" ht="12">
      <c r="A236" s="14"/>
      <c r="B236" s="244"/>
      <c r="C236" s="245"/>
      <c r="D236" s="228" t="s">
        <v>154</v>
      </c>
      <c r="E236" s="246" t="s">
        <v>1</v>
      </c>
      <c r="F236" s="247" t="s">
        <v>156</v>
      </c>
      <c r="G236" s="245"/>
      <c r="H236" s="248">
        <v>6.963</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154</v>
      </c>
      <c r="AU236" s="254" t="s">
        <v>90</v>
      </c>
      <c r="AV236" s="14" t="s">
        <v>150</v>
      </c>
      <c r="AW236" s="14" t="s">
        <v>34</v>
      </c>
      <c r="AX236" s="14" t="s">
        <v>88</v>
      </c>
      <c r="AY236" s="254" t="s">
        <v>143</v>
      </c>
    </row>
    <row r="237" spans="1:63" s="12" customFormat="1" ht="22.8" customHeight="1">
      <c r="A237" s="12"/>
      <c r="B237" s="199"/>
      <c r="C237" s="200"/>
      <c r="D237" s="201" t="s">
        <v>79</v>
      </c>
      <c r="E237" s="213" t="s">
        <v>189</v>
      </c>
      <c r="F237" s="213" t="s">
        <v>294</v>
      </c>
      <c r="G237" s="200"/>
      <c r="H237" s="200"/>
      <c r="I237" s="203"/>
      <c r="J237" s="214">
        <f>BK237</f>
        <v>0</v>
      </c>
      <c r="K237" s="200"/>
      <c r="L237" s="205"/>
      <c r="M237" s="206"/>
      <c r="N237" s="207"/>
      <c r="O237" s="207"/>
      <c r="P237" s="208">
        <f>SUM(P238:P243)</f>
        <v>0</v>
      </c>
      <c r="Q237" s="207"/>
      <c r="R237" s="208">
        <f>SUM(R238:R243)</f>
        <v>0.021143999999999996</v>
      </c>
      <c r="S237" s="207"/>
      <c r="T237" s="209">
        <f>SUM(T238:T243)</f>
        <v>0.0119075</v>
      </c>
      <c r="U237" s="12"/>
      <c r="V237" s="12"/>
      <c r="W237" s="12"/>
      <c r="X237" s="12"/>
      <c r="Y237" s="12"/>
      <c r="Z237" s="12"/>
      <c r="AA237" s="12"/>
      <c r="AB237" s="12"/>
      <c r="AC237" s="12"/>
      <c r="AD237" s="12"/>
      <c r="AE237" s="12"/>
      <c r="AR237" s="210" t="s">
        <v>88</v>
      </c>
      <c r="AT237" s="211" t="s">
        <v>79</v>
      </c>
      <c r="AU237" s="211" t="s">
        <v>88</v>
      </c>
      <c r="AY237" s="210" t="s">
        <v>143</v>
      </c>
      <c r="BK237" s="212">
        <f>SUM(BK238:BK243)</f>
        <v>0</v>
      </c>
    </row>
    <row r="238" spans="1:65" s="2" customFormat="1" ht="24.15" customHeight="1">
      <c r="A238" s="38"/>
      <c r="B238" s="39"/>
      <c r="C238" s="215" t="s">
        <v>295</v>
      </c>
      <c r="D238" s="215" t="s">
        <v>145</v>
      </c>
      <c r="E238" s="216" t="s">
        <v>296</v>
      </c>
      <c r="F238" s="217" t="s">
        <v>297</v>
      </c>
      <c r="G238" s="218" t="s">
        <v>298</v>
      </c>
      <c r="H238" s="219">
        <v>2.165</v>
      </c>
      <c r="I238" s="220"/>
      <c r="J238" s="221">
        <f>ROUND(I238*H238,2)</f>
        <v>0</v>
      </c>
      <c r="K238" s="217" t="s">
        <v>149</v>
      </c>
      <c r="L238" s="44"/>
      <c r="M238" s="222" t="s">
        <v>1</v>
      </c>
      <c r="N238" s="223" t="s">
        <v>45</v>
      </c>
      <c r="O238" s="91"/>
      <c r="P238" s="224">
        <f>O238*H238</f>
        <v>0</v>
      </c>
      <c r="Q238" s="224">
        <v>0</v>
      </c>
      <c r="R238" s="224">
        <f>Q238*H238</f>
        <v>0</v>
      </c>
      <c r="S238" s="224">
        <v>0.0055</v>
      </c>
      <c r="T238" s="225">
        <f>S238*H238</f>
        <v>0.0119075</v>
      </c>
      <c r="U238" s="38"/>
      <c r="V238" s="38"/>
      <c r="W238" s="38"/>
      <c r="X238" s="38"/>
      <c r="Y238" s="38"/>
      <c r="Z238" s="38"/>
      <c r="AA238" s="38"/>
      <c r="AB238" s="38"/>
      <c r="AC238" s="38"/>
      <c r="AD238" s="38"/>
      <c r="AE238" s="38"/>
      <c r="AR238" s="226" t="s">
        <v>150</v>
      </c>
      <c r="AT238" s="226" t="s">
        <v>145</v>
      </c>
      <c r="AU238" s="226" t="s">
        <v>90</v>
      </c>
      <c r="AY238" s="17" t="s">
        <v>143</v>
      </c>
      <c r="BE238" s="227">
        <f>IF(N238="základní",J238,0)</f>
        <v>0</v>
      </c>
      <c r="BF238" s="227">
        <f>IF(N238="snížená",J238,0)</f>
        <v>0</v>
      </c>
      <c r="BG238" s="227">
        <f>IF(N238="zákl. přenesená",J238,0)</f>
        <v>0</v>
      </c>
      <c r="BH238" s="227">
        <f>IF(N238="sníž. přenesená",J238,0)</f>
        <v>0</v>
      </c>
      <c r="BI238" s="227">
        <f>IF(N238="nulová",J238,0)</f>
        <v>0</v>
      </c>
      <c r="BJ238" s="17" t="s">
        <v>88</v>
      </c>
      <c r="BK238" s="227">
        <f>ROUND(I238*H238,2)</f>
        <v>0</v>
      </c>
      <c r="BL238" s="17" t="s">
        <v>150</v>
      </c>
      <c r="BM238" s="226" t="s">
        <v>299</v>
      </c>
    </row>
    <row r="239" spans="1:47" s="2" customFormat="1" ht="12">
      <c r="A239" s="38"/>
      <c r="B239" s="39"/>
      <c r="C239" s="40"/>
      <c r="D239" s="228" t="s">
        <v>152</v>
      </c>
      <c r="E239" s="40"/>
      <c r="F239" s="229" t="s">
        <v>300</v>
      </c>
      <c r="G239" s="40"/>
      <c r="H239" s="40"/>
      <c r="I239" s="230"/>
      <c r="J239" s="40"/>
      <c r="K239" s="40"/>
      <c r="L239" s="44"/>
      <c r="M239" s="231"/>
      <c r="N239" s="232"/>
      <c r="O239" s="91"/>
      <c r="P239" s="91"/>
      <c r="Q239" s="91"/>
      <c r="R239" s="91"/>
      <c r="S239" s="91"/>
      <c r="T239" s="92"/>
      <c r="U239" s="38"/>
      <c r="V239" s="38"/>
      <c r="W239" s="38"/>
      <c r="X239" s="38"/>
      <c r="Y239" s="38"/>
      <c r="Z239" s="38"/>
      <c r="AA239" s="38"/>
      <c r="AB239" s="38"/>
      <c r="AC239" s="38"/>
      <c r="AD239" s="38"/>
      <c r="AE239" s="38"/>
      <c r="AT239" s="17" t="s">
        <v>152</v>
      </c>
      <c r="AU239" s="17" t="s">
        <v>90</v>
      </c>
    </row>
    <row r="240" spans="1:51" s="13" customFormat="1" ht="12">
      <c r="A240" s="13"/>
      <c r="B240" s="233"/>
      <c r="C240" s="234"/>
      <c r="D240" s="228" t="s">
        <v>154</v>
      </c>
      <c r="E240" s="235" t="s">
        <v>1</v>
      </c>
      <c r="F240" s="236" t="s">
        <v>301</v>
      </c>
      <c r="G240" s="234"/>
      <c r="H240" s="237">
        <v>2.165</v>
      </c>
      <c r="I240" s="238"/>
      <c r="J240" s="234"/>
      <c r="K240" s="234"/>
      <c r="L240" s="239"/>
      <c r="M240" s="240"/>
      <c r="N240" s="241"/>
      <c r="O240" s="241"/>
      <c r="P240" s="241"/>
      <c r="Q240" s="241"/>
      <c r="R240" s="241"/>
      <c r="S240" s="241"/>
      <c r="T240" s="242"/>
      <c r="U240" s="13"/>
      <c r="V240" s="13"/>
      <c r="W240" s="13"/>
      <c r="X240" s="13"/>
      <c r="Y240" s="13"/>
      <c r="Z240" s="13"/>
      <c r="AA240" s="13"/>
      <c r="AB240" s="13"/>
      <c r="AC240" s="13"/>
      <c r="AD240" s="13"/>
      <c r="AE240" s="13"/>
      <c r="AT240" s="243" t="s">
        <v>154</v>
      </c>
      <c r="AU240" s="243" t="s">
        <v>90</v>
      </c>
      <c r="AV240" s="13" t="s">
        <v>90</v>
      </c>
      <c r="AW240" s="13" t="s">
        <v>34</v>
      </c>
      <c r="AX240" s="13" t="s">
        <v>80</v>
      </c>
      <c r="AY240" s="243" t="s">
        <v>143</v>
      </c>
    </row>
    <row r="241" spans="1:51" s="14" customFormat="1" ht="12">
      <c r="A241" s="14"/>
      <c r="B241" s="244"/>
      <c r="C241" s="245"/>
      <c r="D241" s="228" t="s">
        <v>154</v>
      </c>
      <c r="E241" s="246" t="s">
        <v>1</v>
      </c>
      <c r="F241" s="247" t="s">
        <v>156</v>
      </c>
      <c r="G241" s="245"/>
      <c r="H241" s="248">
        <v>2.165</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154</v>
      </c>
      <c r="AU241" s="254" t="s">
        <v>90</v>
      </c>
      <c r="AV241" s="14" t="s">
        <v>150</v>
      </c>
      <c r="AW241" s="14" t="s">
        <v>34</v>
      </c>
      <c r="AX241" s="14" t="s">
        <v>88</v>
      </c>
      <c r="AY241" s="254" t="s">
        <v>143</v>
      </c>
    </row>
    <row r="242" spans="1:65" s="2" customFormat="1" ht="24.15" customHeight="1">
      <c r="A242" s="38"/>
      <c r="B242" s="39"/>
      <c r="C242" s="215" t="s">
        <v>302</v>
      </c>
      <c r="D242" s="215" t="s">
        <v>145</v>
      </c>
      <c r="E242" s="216" t="s">
        <v>303</v>
      </c>
      <c r="F242" s="217" t="s">
        <v>304</v>
      </c>
      <c r="G242" s="218" t="s">
        <v>298</v>
      </c>
      <c r="H242" s="219">
        <v>1.2</v>
      </c>
      <c r="I242" s="220"/>
      <c r="J242" s="221">
        <f>ROUND(I242*H242,2)</f>
        <v>0</v>
      </c>
      <c r="K242" s="217" t="s">
        <v>149</v>
      </c>
      <c r="L242" s="44"/>
      <c r="M242" s="222" t="s">
        <v>1</v>
      </c>
      <c r="N242" s="223" t="s">
        <v>45</v>
      </c>
      <c r="O242" s="91"/>
      <c r="P242" s="224">
        <f>O242*H242</f>
        <v>0</v>
      </c>
      <c r="Q242" s="224">
        <v>0.00047</v>
      </c>
      <c r="R242" s="224">
        <f>Q242*H242</f>
        <v>0.0005639999999999999</v>
      </c>
      <c r="S242" s="224">
        <v>0</v>
      </c>
      <c r="T242" s="225">
        <f>S242*H242</f>
        <v>0</v>
      </c>
      <c r="U242" s="38"/>
      <c r="V242" s="38"/>
      <c r="W242" s="38"/>
      <c r="X242" s="38"/>
      <c r="Y242" s="38"/>
      <c r="Z242" s="38"/>
      <c r="AA242" s="38"/>
      <c r="AB242" s="38"/>
      <c r="AC242" s="38"/>
      <c r="AD242" s="38"/>
      <c r="AE242" s="38"/>
      <c r="AR242" s="226" t="s">
        <v>150</v>
      </c>
      <c r="AT242" s="226" t="s">
        <v>145</v>
      </c>
      <c r="AU242" s="226" t="s">
        <v>90</v>
      </c>
      <c r="AY242" s="17" t="s">
        <v>143</v>
      </c>
      <c r="BE242" s="227">
        <f>IF(N242="základní",J242,0)</f>
        <v>0</v>
      </c>
      <c r="BF242" s="227">
        <f>IF(N242="snížená",J242,0)</f>
        <v>0</v>
      </c>
      <c r="BG242" s="227">
        <f>IF(N242="zákl. přenesená",J242,0)</f>
        <v>0</v>
      </c>
      <c r="BH242" s="227">
        <f>IF(N242="sníž. přenesená",J242,0)</f>
        <v>0</v>
      </c>
      <c r="BI242" s="227">
        <f>IF(N242="nulová",J242,0)</f>
        <v>0</v>
      </c>
      <c r="BJ242" s="17" t="s">
        <v>88</v>
      </c>
      <c r="BK242" s="227">
        <f>ROUND(I242*H242,2)</f>
        <v>0</v>
      </c>
      <c r="BL242" s="17" t="s">
        <v>150</v>
      </c>
      <c r="BM242" s="226" t="s">
        <v>305</v>
      </c>
    </row>
    <row r="243" spans="1:65" s="2" customFormat="1" ht="24.15" customHeight="1">
      <c r="A243" s="38"/>
      <c r="B243" s="39"/>
      <c r="C243" s="265" t="s">
        <v>306</v>
      </c>
      <c r="D243" s="265" t="s">
        <v>237</v>
      </c>
      <c r="E243" s="266" t="s">
        <v>307</v>
      </c>
      <c r="F243" s="267" t="s">
        <v>308</v>
      </c>
      <c r="G243" s="268" t="s">
        <v>298</v>
      </c>
      <c r="H243" s="269">
        <v>1.2</v>
      </c>
      <c r="I243" s="270"/>
      <c r="J243" s="271">
        <f>ROUND(I243*H243,2)</f>
        <v>0</v>
      </c>
      <c r="K243" s="267" t="s">
        <v>1</v>
      </c>
      <c r="L243" s="272"/>
      <c r="M243" s="273" t="s">
        <v>1</v>
      </c>
      <c r="N243" s="274" t="s">
        <v>45</v>
      </c>
      <c r="O243" s="91"/>
      <c r="P243" s="224">
        <f>O243*H243</f>
        <v>0</v>
      </c>
      <c r="Q243" s="224">
        <v>0.01715</v>
      </c>
      <c r="R243" s="224">
        <f>Q243*H243</f>
        <v>0.020579999999999998</v>
      </c>
      <c r="S243" s="224">
        <v>0</v>
      </c>
      <c r="T243" s="225">
        <f>S243*H243</f>
        <v>0</v>
      </c>
      <c r="U243" s="38"/>
      <c r="V243" s="38"/>
      <c r="W243" s="38"/>
      <c r="X243" s="38"/>
      <c r="Y243" s="38"/>
      <c r="Z243" s="38"/>
      <c r="AA243" s="38"/>
      <c r="AB243" s="38"/>
      <c r="AC243" s="38"/>
      <c r="AD243" s="38"/>
      <c r="AE243" s="38"/>
      <c r="AR243" s="226" t="s">
        <v>189</v>
      </c>
      <c r="AT243" s="226" t="s">
        <v>237</v>
      </c>
      <c r="AU243" s="226" t="s">
        <v>90</v>
      </c>
      <c r="AY243" s="17" t="s">
        <v>143</v>
      </c>
      <c r="BE243" s="227">
        <f>IF(N243="základní",J243,0)</f>
        <v>0</v>
      </c>
      <c r="BF243" s="227">
        <f>IF(N243="snížená",J243,0)</f>
        <v>0</v>
      </c>
      <c r="BG243" s="227">
        <f>IF(N243="zákl. přenesená",J243,0)</f>
        <v>0</v>
      </c>
      <c r="BH243" s="227">
        <f>IF(N243="sníž. přenesená",J243,0)</f>
        <v>0</v>
      </c>
      <c r="BI243" s="227">
        <f>IF(N243="nulová",J243,0)</f>
        <v>0</v>
      </c>
      <c r="BJ243" s="17" t="s">
        <v>88</v>
      </c>
      <c r="BK243" s="227">
        <f>ROUND(I243*H243,2)</f>
        <v>0</v>
      </c>
      <c r="BL243" s="17" t="s">
        <v>150</v>
      </c>
      <c r="BM243" s="226" t="s">
        <v>309</v>
      </c>
    </row>
    <row r="244" spans="1:63" s="12" customFormat="1" ht="22.8" customHeight="1">
      <c r="A244" s="12"/>
      <c r="B244" s="199"/>
      <c r="C244" s="200"/>
      <c r="D244" s="201" t="s">
        <v>79</v>
      </c>
      <c r="E244" s="213" t="s">
        <v>195</v>
      </c>
      <c r="F244" s="213" t="s">
        <v>310</v>
      </c>
      <c r="G244" s="200"/>
      <c r="H244" s="200"/>
      <c r="I244" s="203"/>
      <c r="J244" s="214">
        <f>BK244</f>
        <v>0</v>
      </c>
      <c r="K244" s="200"/>
      <c r="L244" s="205"/>
      <c r="M244" s="206"/>
      <c r="N244" s="207"/>
      <c r="O244" s="207"/>
      <c r="P244" s="208">
        <f>SUM(P245:P252)</f>
        <v>0</v>
      </c>
      <c r="Q244" s="207"/>
      <c r="R244" s="208">
        <f>SUM(R245:R252)</f>
        <v>0.0065452999999999996</v>
      </c>
      <c r="S244" s="207"/>
      <c r="T244" s="209">
        <f>SUM(T245:T252)</f>
        <v>0</v>
      </c>
      <c r="U244" s="12"/>
      <c r="V244" s="12"/>
      <c r="W244" s="12"/>
      <c r="X244" s="12"/>
      <c r="Y244" s="12"/>
      <c r="Z244" s="12"/>
      <c r="AA244" s="12"/>
      <c r="AB244" s="12"/>
      <c r="AC244" s="12"/>
      <c r="AD244" s="12"/>
      <c r="AE244" s="12"/>
      <c r="AR244" s="210" t="s">
        <v>88</v>
      </c>
      <c r="AT244" s="211" t="s">
        <v>79</v>
      </c>
      <c r="AU244" s="211" t="s">
        <v>88</v>
      </c>
      <c r="AY244" s="210" t="s">
        <v>143</v>
      </c>
      <c r="BK244" s="212">
        <f>SUM(BK245:BK252)</f>
        <v>0</v>
      </c>
    </row>
    <row r="245" spans="1:65" s="2" customFormat="1" ht="62.7" customHeight="1">
      <c r="A245" s="38"/>
      <c r="B245" s="39"/>
      <c r="C245" s="215" t="s">
        <v>311</v>
      </c>
      <c r="D245" s="215" t="s">
        <v>145</v>
      </c>
      <c r="E245" s="216" t="s">
        <v>312</v>
      </c>
      <c r="F245" s="217" t="s">
        <v>313</v>
      </c>
      <c r="G245" s="218" t="s">
        <v>298</v>
      </c>
      <c r="H245" s="219">
        <v>10.73</v>
      </c>
      <c r="I245" s="220"/>
      <c r="J245" s="221">
        <f>ROUND(I245*H245,2)</f>
        <v>0</v>
      </c>
      <c r="K245" s="217" t="s">
        <v>149</v>
      </c>
      <c r="L245" s="44"/>
      <c r="M245" s="222" t="s">
        <v>1</v>
      </c>
      <c r="N245" s="223" t="s">
        <v>45</v>
      </c>
      <c r="O245" s="91"/>
      <c r="P245" s="224">
        <f>O245*H245</f>
        <v>0</v>
      </c>
      <c r="Q245" s="224">
        <v>0.00061</v>
      </c>
      <c r="R245" s="224">
        <f>Q245*H245</f>
        <v>0.0065452999999999996</v>
      </c>
      <c r="S245" s="224">
        <v>0</v>
      </c>
      <c r="T245" s="225">
        <f>S245*H245</f>
        <v>0</v>
      </c>
      <c r="U245" s="38"/>
      <c r="V245" s="38"/>
      <c r="W245" s="38"/>
      <c r="X245" s="38"/>
      <c r="Y245" s="38"/>
      <c r="Z245" s="38"/>
      <c r="AA245" s="38"/>
      <c r="AB245" s="38"/>
      <c r="AC245" s="38"/>
      <c r="AD245" s="38"/>
      <c r="AE245" s="38"/>
      <c r="AR245" s="226" t="s">
        <v>150</v>
      </c>
      <c r="AT245" s="226" t="s">
        <v>145</v>
      </c>
      <c r="AU245" s="226" t="s">
        <v>90</v>
      </c>
      <c r="AY245" s="17" t="s">
        <v>143</v>
      </c>
      <c r="BE245" s="227">
        <f>IF(N245="základní",J245,0)</f>
        <v>0</v>
      </c>
      <c r="BF245" s="227">
        <f>IF(N245="snížená",J245,0)</f>
        <v>0</v>
      </c>
      <c r="BG245" s="227">
        <f>IF(N245="zákl. přenesená",J245,0)</f>
        <v>0</v>
      </c>
      <c r="BH245" s="227">
        <f>IF(N245="sníž. přenesená",J245,0)</f>
        <v>0</v>
      </c>
      <c r="BI245" s="227">
        <f>IF(N245="nulová",J245,0)</f>
        <v>0</v>
      </c>
      <c r="BJ245" s="17" t="s">
        <v>88</v>
      </c>
      <c r="BK245" s="227">
        <f>ROUND(I245*H245,2)</f>
        <v>0</v>
      </c>
      <c r="BL245" s="17" t="s">
        <v>150</v>
      </c>
      <c r="BM245" s="226" t="s">
        <v>314</v>
      </c>
    </row>
    <row r="246" spans="1:47" s="2" customFormat="1" ht="12">
      <c r="A246" s="38"/>
      <c r="B246" s="39"/>
      <c r="C246" s="40"/>
      <c r="D246" s="228" t="s">
        <v>152</v>
      </c>
      <c r="E246" s="40"/>
      <c r="F246" s="229" t="s">
        <v>315</v>
      </c>
      <c r="G246" s="40"/>
      <c r="H246" s="40"/>
      <c r="I246" s="230"/>
      <c r="J246" s="40"/>
      <c r="K246" s="40"/>
      <c r="L246" s="44"/>
      <c r="M246" s="231"/>
      <c r="N246" s="232"/>
      <c r="O246" s="91"/>
      <c r="P246" s="91"/>
      <c r="Q246" s="91"/>
      <c r="R246" s="91"/>
      <c r="S246" s="91"/>
      <c r="T246" s="92"/>
      <c r="U246" s="38"/>
      <c r="V246" s="38"/>
      <c r="W246" s="38"/>
      <c r="X246" s="38"/>
      <c r="Y246" s="38"/>
      <c r="Z246" s="38"/>
      <c r="AA246" s="38"/>
      <c r="AB246" s="38"/>
      <c r="AC246" s="38"/>
      <c r="AD246" s="38"/>
      <c r="AE246" s="38"/>
      <c r="AT246" s="17" t="s">
        <v>152</v>
      </c>
      <c r="AU246" s="17" t="s">
        <v>90</v>
      </c>
    </row>
    <row r="247" spans="1:51" s="13" customFormat="1" ht="12">
      <c r="A247" s="13"/>
      <c r="B247" s="233"/>
      <c r="C247" s="234"/>
      <c r="D247" s="228" t="s">
        <v>154</v>
      </c>
      <c r="E247" s="235" t="s">
        <v>1</v>
      </c>
      <c r="F247" s="236" t="s">
        <v>316</v>
      </c>
      <c r="G247" s="234"/>
      <c r="H247" s="237">
        <v>10.73</v>
      </c>
      <c r="I247" s="238"/>
      <c r="J247" s="234"/>
      <c r="K247" s="234"/>
      <c r="L247" s="239"/>
      <c r="M247" s="240"/>
      <c r="N247" s="241"/>
      <c r="O247" s="241"/>
      <c r="P247" s="241"/>
      <c r="Q247" s="241"/>
      <c r="R247" s="241"/>
      <c r="S247" s="241"/>
      <c r="T247" s="242"/>
      <c r="U247" s="13"/>
      <c r="V247" s="13"/>
      <c r="W247" s="13"/>
      <c r="X247" s="13"/>
      <c r="Y247" s="13"/>
      <c r="Z247" s="13"/>
      <c r="AA247" s="13"/>
      <c r="AB247" s="13"/>
      <c r="AC247" s="13"/>
      <c r="AD247" s="13"/>
      <c r="AE247" s="13"/>
      <c r="AT247" s="243" t="s">
        <v>154</v>
      </c>
      <c r="AU247" s="243" t="s">
        <v>90</v>
      </c>
      <c r="AV247" s="13" t="s">
        <v>90</v>
      </c>
      <c r="AW247" s="13" t="s">
        <v>34</v>
      </c>
      <c r="AX247" s="13" t="s">
        <v>80</v>
      </c>
      <c r="AY247" s="243" t="s">
        <v>143</v>
      </c>
    </row>
    <row r="248" spans="1:51" s="14" customFormat="1" ht="12">
      <c r="A248" s="14"/>
      <c r="B248" s="244"/>
      <c r="C248" s="245"/>
      <c r="D248" s="228" t="s">
        <v>154</v>
      </c>
      <c r="E248" s="246" t="s">
        <v>1</v>
      </c>
      <c r="F248" s="247" t="s">
        <v>156</v>
      </c>
      <c r="G248" s="245"/>
      <c r="H248" s="248">
        <v>10.73</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154</v>
      </c>
      <c r="AU248" s="254" t="s">
        <v>90</v>
      </c>
      <c r="AV248" s="14" t="s">
        <v>150</v>
      </c>
      <c r="AW248" s="14" t="s">
        <v>34</v>
      </c>
      <c r="AX248" s="14" t="s">
        <v>88</v>
      </c>
      <c r="AY248" s="254" t="s">
        <v>143</v>
      </c>
    </row>
    <row r="249" spans="1:65" s="2" customFormat="1" ht="24.15" customHeight="1">
      <c r="A249" s="38"/>
      <c r="B249" s="39"/>
      <c r="C249" s="215" t="s">
        <v>317</v>
      </c>
      <c r="D249" s="215" t="s">
        <v>145</v>
      </c>
      <c r="E249" s="216" t="s">
        <v>318</v>
      </c>
      <c r="F249" s="217" t="s">
        <v>319</v>
      </c>
      <c r="G249" s="218" t="s">
        <v>298</v>
      </c>
      <c r="H249" s="219">
        <v>10.73</v>
      </c>
      <c r="I249" s="220"/>
      <c r="J249" s="221">
        <f>ROUND(I249*H249,2)</f>
        <v>0</v>
      </c>
      <c r="K249" s="217" t="s">
        <v>149</v>
      </c>
      <c r="L249" s="44"/>
      <c r="M249" s="222" t="s">
        <v>1</v>
      </c>
      <c r="N249" s="223" t="s">
        <v>45</v>
      </c>
      <c r="O249" s="91"/>
      <c r="P249" s="224">
        <f>O249*H249</f>
        <v>0</v>
      </c>
      <c r="Q249" s="224">
        <v>0</v>
      </c>
      <c r="R249" s="224">
        <f>Q249*H249</f>
        <v>0</v>
      </c>
      <c r="S249" s="224">
        <v>0</v>
      </c>
      <c r="T249" s="225">
        <f>S249*H249</f>
        <v>0</v>
      </c>
      <c r="U249" s="38"/>
      <c r="V249" s="38"/>
      <c r="W249" s="38"/>
      <c r="X249" s="38"/>
      <c r="Y249" s="38"/>
      <c r="Z249" s="38"/>
      <c r="AA249" s="38"/>
      <c r="AB249" s="38"/>
      <c r="AC249" s="38"/>
      <c r="AD249" s="38"/>
      <c r="AE249" s="38"/>
      <c r="AR249" s="226" t="s">
        <v>150</v>
      </c>
      <c r="AT249" s="226" t="s">
        <v>145</v>
      </c>
      <c r="AU249" s="226" t="s">
        <v>90</v>
      </c>
      <c r="AY249" s="17" t="s">
        <v>143</v>
      </c>
      <c r="BE249" s="227">
        <f>IF(N249="základní",J249,0)</f>
        <v>0</v>
      </c>
      <c r="BF249" s="227">
        <f>IF(N249="snížená",J249,0)</f>
        <v>0</v>
      </c>
      <c r="BG249" s="227">
        <f>IF(N249="zákl. přenesená",J249,0)</f>
        <v>0</v>
      </c>
      <c r="BH249" s="227">
        <f>IF(N249="sníž. přenesená",J249,0)</f>
        <v>0</v>
      </c>
      <c r="BI249" s="227">
        <f>IF(N249="nulová",J249,0)</f>
        <v>0</v>
      </c>
      <c r="BJ249" s="17" t="s">
        <v>88</v>
      </c>
      <c r="BK249" s="227">
        <f>ROUND(I249*H249,2)</f>
        <v>0</v>
      </c>
      <c r="BL249" s="17" t="s">
        <v>150</v>
      </c>
      <c r="BM249" s="226" t="s">
        <v>320</v>
      </c>
    </row>
    <row r="250" spans="1:47" s="2" customFormat="1" ht="12">
      <c r="A250" s="38"/>
      <c r="B250" s="39"/>
      <c r="C250" s="40"/>
      <c r="D250" s="228" t="s">
        <v>152</v>
      </c>
      <c r="E250" s="40"/>
      <c r="F250" s="229" t="s">
        <v>321</v>
      </c>
      <c r="G250" s="40"/>
      <c r="H250" s="40"/>
      <c r="I250" s="230"/>
      <c r="J250" s="40"/>
      <c r="K250" s="40"/>
      <c r="L250" s="44"/>
      <c r="M250" s="231"/>
      <c r="N250" s="232"/>
      <c r="O250" s="91"/>
      <c r="P250" s="91"/>
      <c r="Q250" s="91"/>
      <c r="R250" s="91"/>
      <c r="S250" s="91"/>
      <c r="T250" s="92"/>
      <c r="U250" s="38"/>
      <c r="V250" s="38"/>
      <c r="W250" s="38"/>
      <c r="X250" s="38"/>
      <c r="Y250" s="38"/>
      <c r="Z250" s="38"/>
      <c r="AA250" s="38"/>
      <c r="AB250" s="38"/>
      <c r="AC250" s="38"/>
      <c r="AD250" s="38"/>
      <c r="AE250" s="38"/>
      <c r="AT250" s="17" t="s">
        <v>152</v>
      </c>
      <c r="AU250" s="17" t="s">
        <v>90</v>
      </c>
    </row>
    <row r="251" spans="1:51" s="13" customFormat="1" ht="12">
      <c r="A251" s="13"/>
      <c r="B251" s="233"/>
      <c r="C251" s="234"/>
      <c r="D251" s="228" t="s">
        <v>154</v>
      </c>
      <c r="E251" s="235" t="s">
        <v>1</v>
      </c>
      <c r="F251" s="236" t="s">
        <v>316</v>
      </c>
      <c r="G251" s="234"/>
      <c r="H251" s="237">
        <v>10.73</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154</v>
      </c>
      <c r="AU251" s="243" t="s">
        <v>90</v>
      </c>
      <c r="AV251" s="13" t="s">
        <v>90</v>
      </c>
      <c r="AW251" s="13" t="s">
        <v>34</v>
      </c>
      <c r="AX251" s="13" t="s">
        <v>80</v>
      </c>
      <c r="AY251" s="243" t="s">
        <v>143</v>
      </c>
    </row>
    <row r="252" spans="1:51" s="14" customFormat="1" ht="12">
      <c r="A252" s="14"/>
      <c r="B252" s="244"/>
      <c r="C252" s="245"/>
      <c r="D252" s="228" t="s">
        <v>154</v>
      </c>
      <c r="E252" s="246" t="s">
        <v>1</v>
      </c>
      <c r="F252" s="247" t="s">
        <v>156</v>
      </c>
      <c r="G252" s="245"/>
      <c r="H252" s="248">
        <v>10.73</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154</v>
      </c>
      <c r="AU252" s="254" t="s">
        <v>90</v>
      </c>
      <c r="AV252" s="14" t="s">
        <v>150</v>
      </c>
      <c r="AW252" s="14" t="s">
        <v>34</v>
      </c>
      <c r="AX252" s="14" t="s">
        <v>88</v>
      </c>
      <c r="AY252" s="254" t="s">
        <v>143</v>
      </c>
    </row>
    <row r="253" spans="1:63" s="12" customFormat="1" ht="22.8" customHeight="1">
      <c r="A253" s="12"/>
      <c r="B253" s="199"/>
      <c r="C253" s="200"/>
      <c r="D253" s="201" t="s">
        <v>79</v>
      </c>
      <c r="E253" s="213" t="s">
        <v>322</v>
      </c>
      <c r="F253" s="213" t="s">
        <v>323</v>
      </c>
      <c r="G253" s="200"/>
      <c r="H253" s="200"/>
      <c r="I253" s="203"/>
      <c r="J253" s="214">
        <f>BK253</f>
        <v>0</v>
      </c>
      <c r="K253" s="200"/>
      <c r="L253" s="205"/>
      <c r="M253" s="206"/>
      <c r="N253" s="207"/>
      <c r="O253" s="207"/>
      <c r="P253" s="208">
        <f>SUM(P254:P267)</f>
        <v>0</v>
      </c>
      <c r="Q253" s="207"/>
      <c r="R253" s="208">
        <f>SUM(R254:R267)</f>
        <v>0</v>
      </c>
      <c r="S253" s="207"/>
      <c r="T253" s="209">
        <f>SUM(T254:T267)</f>
        <v>0</v>
      </c>
      <c r="U253" s="12"/>
      <c r="V253" s="12"/>
      <c r="W253" s="12"/>
      <c r="X253" s="12"/>
      <c r="Y253" s="12"/>
      <c r="Z253" s="12"/>
      <c r="AA253" s="12"/>
      <c r="AB253" s="12"/>
      <c r="AC253" s="12"/>
      <c r="AD253" s="12"/>
      <c r="AE253" s="12"/>
      <c r="AR253" s="210" t="s">
        <v>88</v>
      </c>
      <c r="AT253" s="211" t="s">
        <v>79</v>
      </c>
      <c r="AU253" s="211" t="s">
        <v>88</v>
      </c>
      <c r="AY253" s="210" t="s">
        <v>143</v>
      </c>
      <c r="BK253" s="212">
        <f>SUM(BK254:BK267)</f>
        <v>0</v>
      </c>
    </row>
    <row r="254" spans="1:65" s="2" customFormat="1" ht="49.05" customHeight="1">
      <c r="A254" s="38"/>
      <c r="B254" s="39"/>
      <c r="C254" s="215" t="s">
        <v>324</v>
      </c>
      <c r="D254" s="215" t="s">
        <v>145</v>
      </c>
      <c r="E254" s="216" t="s">
        <v>325</v>
      </c>
      <c r="F254" s="217" t="s">
        <v>326</v>
      </c>
      <c r="G254" s="218" t="s">
        <v>240</v>
      </c>
      <c r="H254" s="219">
        <v>0.012</v>
      </c>
      <c r="I254" s="220"/>
      <c r="J254" s="221">
        <f>ROUND(I254*H254,2)</f>
        <v>0</v>
      </c>
      <c r="K254" s="217" t="s">
        <v>149</v>
      </c>
      <c r="L254" s="44"/>
      <c r="M254" s="222" t="s">
        <v>1</v>
      </c>
      <c r="N254" s="223" t="s">
        <v>45</v>
      </c>
      <c r="O254" s="91"/>
      <c r="P254" s="224">
        <f>O254*H254</f>
        <v>0</v>
      </c>
      <c r="Q254" s="224">
        <v>0</v>
      </c>
      <c r="R254" s="224">
        <f>Q254*H254</f>
        <v>0</v>
      </c>
      <c r="S254" s="224">
        <v>0</v>
      </c>
      <c r="T254" s="225">
        <f>S254*H254</f>
        <v>0</v>
      </c>
      <c r="U254" s="38"/>
      <c r="V254" s="38"/>
      <c r="W254" s="38"/>
      <c r="X254" s="38"/>
      <c r="Y254" s="38"/>
      <c r="Z254" s="38"/>
      <c r="AA254" s="38"/>
      <c r="AB254" s="38"/>
      <c r="AC254" s="38"/>
      <c r="AD254" s="38"/>
      <c r="AE254" s="38"/>
      <c r="AR254" s="226" t="s">
        <v>150</v>
      </c>
      <c r="AT254" s="226" t="s">
        <v>145</v>
      </c>
      <c r="AU254" s="226" t="s">
        <v>90</v>
      </c>
      <c r="AY254" s="17" t="s">
        <v>143</v>
      </c>
      <c r="BE254" s="227">
        <f>IF(N254="základní",J254,0)</f>
        <v>0</v>
      </c>
      <c r="BF254" s="227">
        <f>IF(N254="snížená",J254,0)</f>
        <v>0</v>
      </c>
      <c r="BG254" s="227">
        <f>IF(N254="zákl. přenesená",J254,0)</f>
        <v>0</v>
      </c>
      <c r="BH254" s="227">
        <f>IF(N254="sníž. přenesená",J254,0)</f>
        <v>0</v>
      </c>
      <c r="BI254" s="227">
        <f>IF(N254="nulová",J254,0)</f>
        <v>0</v>
      </c>
      <c r="BJ254" s="17" t="s">
        <v>88</v>
      </c>
      <c r="BK254" s="227">
        <f>ROUND(I254*H254,2)</f>
        <v>0</v>
      </c>
      <c r="BL254" s="17" t="s">
        <v>150</v>
      </c>
      <c r="BM254" s="226" t="s">
        <v>327</v>
      </c>
    </row>
    <row r="255" spans="1:47" s="2" customFormat="1" ht="12">
      <c r="A255" s="38"/>
      <c r="B255" s="39"/>
      <c r="C255" s="40"/>
      <c r="D255" s="228" t="s">
        <v>152</v>
      </c>
      <c r="E255" s="40"/>
      <c r="F255" s="229" t="s">
        <v>328</v>
      </c>
      <c r="G255" s="40"/>
      <c r="H255" s="40"/>
      <c r="I255" s="230"/>
      <c r="J255" s="40"/>
      <c r="K255" s="40"/>
      <c r="L255" s="44"/>
      <c r="M255" s="231"/>
      <c r="N255" s="232"/>
      <c r="O255" s="91"/>
      <c r="P255" s="91"/>
      <c r="Q255" s="91"/>
      <c r="R255" s="91"/>
      <c r="S255" s="91"/>
      <c r="T255" s="92"/>
      <c r="U255" s="38"/>
      <c r="V255" s="38"/>
      <c r="W255" s="38"/>
      <c r="X255" s="38"/>
      <c r="Y255" s="38"/>
      <c r="Z255" s="38"/>
      <c r="AA255" s="38"/>
      <c r="AB255" s="38"/>
      <c r="AC255" s="38"/>
      <c r="AD255" s="38"/>
      <c r="AE255" s="38"/>
      <c r="AT255" s="17" t="s">
        <v>152</v>
      </c>
      <c r="AU255" s="17" t="s">
        <v>90</v>
      </c>
    </row>
    <row r="256" spans="1:51" s="13" customFormat="1" ht="12">
      <c r="A256" s="13"/>
      <c r="B256" s="233"/>
      <c r="C256" s="234"/>
      <c r="D256" s="228" t="s">
        <v>154</v>
      </c>
      <c r="E256" s="235" t="s">
        <v>1</v>
      </c>
      <c r="F256" s="236" t="s">
        <v>329</v>
      </c>
      <c r="G256" s="234"/>
      <c r="H256" s="237">
        <v>0.012</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154</v>
      </c>
      <c r="AU256" s="243" t="s">
        <v>90</v>
      </c>
      <c r="AV256" s="13" t="s">
        <v>90</v>
      </c>
      <c r="AW256" s="13" t="s">
        <v>34</v>
      </c>
      <c r="AX256" s="13" t="s">
        <v>80</v>
      </c>
      <c r="AY256" s="243" t="s">
        <v>143</v>
      </c>
    </row>
    <row r="257" spans="1:51" s="14" customFormat="1" ht="12">
      <c r="A257" s="14"/>
      <c r="B257" s="244"/>
      <c r="C257" s="245"/>
      <c r="D257" s="228" t="s">
        <v>154</v>
      </c>
      <c r="E257" s="246" t="s">
        <v>1</v>
      </c>
      <c r="F257" s="247" t="s">
        <v>156</v>
      </c>
      <c r="G257" s="245"/>
      <c r="H257" s="248">
        <v>0.012</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154</v>
      </c>
      <c r="AU257" s="254" t="s">
        <v>90</v>
      </c>
      <c r="AV257" s="14" t="s">
        <v>150</v>
      </c>
      <c r="AW257" s="14" t="s">
        <v>34</v>
      </c>
      <c r="AX257" s="14" t="s">
        <v>88</v>
      </c>
      <c r="AY257" s="254" t="s">
        <v>143</v>
      </c>
    </row>
    <row r="258" spans="1:65" s="2" customFormat="1" ht="37.8" customHeight="1">
      <c r="A258" s="38"/>
      <c r="B258" s="39"/>
      <c r="C258" s="215" t="s">
        <v>330</v>
      </c>
      <c r="D258" s="215" t="s">
        <v>145</v>
      </c>
      <c r="E258" s="216" t="s">
        <v>331</v>
      </c>
      <c r="F258" s="217" t="s">
        <v>332</v>
      </c>
      <c r="G258" s="218" t="s">
        <v>240</v>
      </c>
      <c r="H258" s="219">
        <v>5.418</v>
      </c>
      <c r="I258" s="220"/>
      <c r="J258" s="221">
        <f>ROUND(I258*H258,2)</f>
        <v>0</v>
      </c>
      <c r="K258" s="217" t="s">
        <v>149</v>
      </c>
      <c r="L258" s="44"/>
      <c r="M258" s="222" t="s">
        <v>1</v>
      </c>
      <c r="N258" s="223" t="s">
        <v>45</v>
      </c>
      <c r="O258" s="91"/>
      <c r="P258" s="224">
        <f>O258*H258</f>
        <v>0</v>
      </c>
      <c r="Q258" s="224">
        <v>0</v>
      </c>
      <c r="R258" s="224">
        <f>Q258*H258</f>
        <v>0</v>
      </c>
      <c r="S258" s="224">
        <v>0</v>
      </c>
      <c r="T258" s="225">
        <f>S258*H258</f>
        <v>0</v>
      </c>
      <c r="U258" s="38"/>
      <c r="V258" s="38"/>
      <c r="W258" s="38"/>
      <c r="X258" s="38"/>
      <c r="Y258" s="38"/>
      <c r="Z258" s="38"/>
      <c r="AA258" s="38"/>
      <c r="AB258" s="38"/>
      <c r="AC258" s="38"/>
      <c r="AD258" s="38"/>
      <c r="AE258" s="38"/>
      <c r="AR258" s="226" t="s">
        <v>150</v>
      </c>
      <c r="AT258" s="226" t="s">
        <v>145</v>
      </c>
      <c r="AU258" s="226" t="s">
        <v>90</v>
      </c>
      <c r="AY258" s="17" t="s">
        <v>143</v>
      </c>
      <c r="BE258" s="227">
        <f>IF(N258="základní",J258,0)</f>
        <v>0</v>
      </c>
      <c r="BF258" s="227">
        <f>IF(N258="snížená",J258,0)</f>
        <v>0</v>
      </c>
      <c r="BG258" s="227">
        <f>IF(N258="zákl. přenesená",J258,0)</f>
        <v>0</v>
      </c>
      <c r="BH258" s="227">
        <f>IF(N258="sníž. přenesená",J258,0)</f>
        <v>0</v>
      </c>
      <c r="BI258" s="227">
        <f>IF(N258="nulová",J258,0)</f>
        <v>0</v>
      </c>
      <c r="BJ258" s="17" t="s">
        <v>88</v>
      </c>
      <c r="BK258" s="227">
        <f>ROUND(I258*H258,2)</f>
        <v>0</v>
      </c>
      <c r="BL258" s="17" t="s">
        <v>150</v>
      </c>
      <c r="BM258" s="226" t="s">
        <v>333</v>
      </c>
    </row>
    <row r="259" spans="1:47" s="2" customFormat="1" ht="12">
      <c r="A259" s="38"/>
      <c r="B259" s="39"/>
      <c r="C259" s="40"/>
      <c r="D259" s="228" t="s">
        <v>152</v>
      </c>
      <c r="E259" s="40"/>
      <c r="F259" s="229" t="s">
        <v>334</v>
      </c>
      <c r="G259" s="40"/>
      <c r="H259" s="40"/>
      <c r="I259" s="230"/>
      <c r="J259" s="40"/>
      <c r="K259" s="40"/>
      <c r="L259" s="44"/>
      <c r="M259" s="231"/>
      <c r="N259" s="232"/>
      <c r="O259" s="91"/>
      <c r="P259" s="91"/>
      <c r="Q259" s="91"/>
      <c r="R259" s="91"/>
      <c r="S259" s="91"/>
      <c r="T259" s="92"/>
      <c r="U259" s="38"/>
      <c r="V259" s="38"/>
      <c r="W259" s="38"/>
      <c r="X259" s="38"/>
      <c r="Y259" s="38"/>
      <c r="Z259" s="38"/>
      <c r="AA259" s="38"/>
      <c r="AB259" s="38"/>
      <c r="AC259" s="38"/>
      <c r="AD259" s="38"/>
      <c r="AE259" s="38"/>
      <c r="AT259" s="17" t="s">
        <v>152</v>
      </c>
      <c r="AU259" s="17" t="s">
        <v>90</v>
      </c>
    </row>
    <row r="260" spans="1:65" s="2" customFormat="1" ht="49.05" customHeight="1">
      <c r="A260" s="38"/>
      <c r="B260" s="39"/>
      <c r="C260" s="215" t="s">
        <v>335</v>
      </c>
      <c r="D260" s="215" t="s">
        <v>145</v>
      </c>
      <c r="E260" s="216" t="s">
        <v>336</v>
      </c>
      <c r="F260" s="217" t="s">
        <v>337</v>
      </c>
      <c r="G260" s="218" t="s">
        <v>240</v>
      </c>
      <c r="H260" s="219">
        <v>0.156</v>
      </c>
      <c r="I260" s="220"/>
      <c r="J260" s="221">
        <f>ROUND(I260*H260,2)</f>
        <v>0</v>
      </c>
      <c r="K260" s="217" t="s">
        <v>149</v>
      </c>
      <c r="L260" s="44"/>
      <c r="M260" s="222" t="s">
        <v>1</v>
      </c>
      <c r="N260" s="223" t="s">
        <v>45</v>
      </c>
      <c r="O260" s="91"/>
      <c r="P260" s="224">
        <f>O260*H260</f>
        <v>0</v>
      </c>
      <c r="Q260" s="224">
        <v>0</v>
      </c>
      <c r="R260" s="224">
        <f>Q260*H260</f>
        <v>0</v>
      </c>
      <c r="S260" s="224">
        <v>0</v>
      </c>
      <c r="T260" s="225">
        <f>S260*H260</f>
        <v>0</v>
      </c>
      <c r="U260" s="38"/>
      <c r="V260" s="38"/>
      <c r="W260" s="38"/>
      <c r="X260" s="38"/>
      <c r="Y260" s="38"/>
      <c r="Z260" s="38"/>
      <c r="AA260" s="38"/>
      <c r="AB260" s="38"/>
      <c r="AC260" s="38"/>
      <c r="AD260" s="38"/>
      <c r="AE260" s="38"/>
      <c r="AR260" s="226" t="s">
        <v>150</v>
      </c>
      <c r="AT260" s="226" t="s">
        <v>145</v>
      </c>
      <c r="AU260" s="226" t="s">
        <v>90</v>
      </c>
      <c r="AY260" s="17" t="s">
        <v>143</v>
      </c>
      <c r="BE260" s="227">
        <f>IF(N260="základní",J260,0)</f>
        <v>0</v>
      </c>
      <c r="BF260" s="227">
        <f>IF(N260="snížená",J260,0)</f>
        <v>0</v>
      </c>
      <c r="BG260" s="227">
        <f>IF(N260="zákl. přenesená",J260,0)</f>
        <v>0</v>
      </c>
      <c r="BH260" s="227">
        <f>IF(N260="sníž. přenesená",J260,0)</f>
        <v>0</v>
      </c>
      <c r="BI260" s="227">
        <f>IF(N260="nulová",J260,0)</f>
        <v>0</v>
      </c>
      <c r="BJ260" s="17" t="s">
        <v>88</v>
      </c>
      <c r="BK260" s="227">
        <f>ROUND(I260*H260,2)</f>
        <v>0</v>
      </c>
      <c r="BL260" s="17" t="s">
        <v>150</v>
      </c>
      <c r="BM260" s="226" t="s">
        <v>338</v>
      </c>
    </row>
    <row r="261" spans="1:47" s="2" customFormat="1" ht="12">
      <c r="A261" s="38"/>
      <c r="B261" s="39"/>
      <c r="C261" s="40"/>
      <c r="D261" s="228" t="s">
        <v>152</v>
      </c>
      <c r="E261" s="40"/>
      <c r="F261" s="229" t="s">
        <v>334</v>
      </c>
      <c r="G261" s="40"/>
      <c r="H261" s="40"/>
      <c r="I261" s="230"/>
      <c r="J261" s="40"/>
      <c r="K261" s="40"/>
      <c r="L261" s="44"/>
      <c r="M261" s="231"/>
      <c r="N261" s="232"/>
      <c r="O261" s="91"/>
      <c r="P261" s="91"/>
      <c r="Q261" s="91"/>
      <c r="R261" s="91"/>
      <c r="S261" s="91"/>
      <c r="T261" s="92"/>
      <c r="U261" s="38"/>
      <c r="V261" s="38"/>
      <c r="W261" s="38"/>
      <c r="X261" s="38"/>
      <c r="Y261" s="38"/>
      <c r="Z261" s="38"/>
      <c r="AA261" s="38"/>
      <c r="AB261" s="38"/>
      <c r="AC261" s="38"/>
      <c r="AD261" s="38"/>
      <c r="AE261" s="38"/>
      <c r="AT261" s="17" t="s">
        <v>152</v>
      </c>
      <c r="AU261" s="17" t="s">
        <v>90</v>
      </c>
    </row>
    <row r="262" spans="1:51" s="13" customFormat="1" ht="12">
      <c r="A262" s="13"/>
      <c r="B262" s="233"/>
      <c r="C262" s="234"/>
      <c r="D262" s="228" t="s">
        <v>154</v>
      </c>
      <c r="E262" s="235" t="s">
        <v>1</v>
      </c>
      <c r="F262" s="236" t="s">
        <v>339</v>
      </c>
      <c r="G262" s="234"/>
      <c r="H262" s="237">
        <v>0.156</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154</v>
      </c>
      <c r="AU262" s="243" t="s">
        <v>90</v>
      </c>
      <c r="AV262" s="13" t="s">
        <v>90</v>
      </c>
      <c r="AW262" s="13" t="s">
        <v>34</v>
      </c>
      <c r="AX262" s="13" t="s">
        <v>80</v>
      </c>
      <c r="AY262" s="243" t="s">
        <v>143</v>
      </c>
    </row>
    <row r="263" spans="1:51" s="14" customFormat="1" ht="12">
      <c r="A263" s="14"/>
      <c r="B263" s="244"/>
      <c r="C263" s="245"/>
      <c r="D263" s="228" t="s">
        <v>154</v>
      </c>
      <c r="E263" s="246" t="s">
        <v>1</v>
      </c>
      <c r="F263" s="247" t="s">
        <v>156</v>
      </c>
      <c r="G263" s="245"/>
      <c r="H263" s="248">
        <v>0.156</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154</v>
      </c>
      <c r="AU263" s="254" t="s">
        <v>90</v>
      </c>
      <c r="AV263" s="14" t="s">
        <v>150</v>
      </c>
      <c r="AW263" s="14" t="s">
        <v>34</v>
      </c>
      <c r="AX263" s="14" t="s">
        <v>88</v>
      </c>
      <c r="AY263" s="254" t="s">
        <v>143</v>
      </c>
    </row>
    <row r="264" spans="1:65" s="2" customFormat="1" ht="37.8" customHeight="1">
      <c r="A264" s="38"/>
      <c r="B264" s="39"/>
      <c r="C264" s="215" t="s">
        <v>340</v>
      </c>
      <c r="D264" s="215" t="s">
        <v>145</v>
      </c>
      <c r="E264" s="216" t="s">
        <v>341</v>
      </c>
      <c r="F264" s="217" t="s">
        <v>342</v>
      </c>
      <c r="G264" s="218" t="s">
        <v>240</v>
      </c>
      <c r="H264" s="219">
        <v>0.012</v>
      </c>
      <c r="I264" s="220"/>
      <c r="J264" s="221">
        <f>ROUND(I264*H264,2)</f>
        <v>0</v>
      </c>
      <c r="K264" s="217" t="s">
        <v>149</v>
      </c>
      <c r="L264" s="44"/>
      <c r="M264" s="222" t="s">
        <v>1</v>
      </c>
      <c r="N264" s="223" t="s">
        <v>45</v>
      </c>
      <c r="O264" s="91"/>
      <c r="P264" s="224">
        <f>O264*H264</f>
        <v>0</v>
      </c>
      <c r="Q264" s="224">
        <v>0</v>
      </c>
      <c r="R264" s="224">
        <f>Q264*H264</f>
        <v>0</v>
      </c>
      <c r="S264" s="224">
        <v>0</v>
      </c>
      <c r="T264" s="225">
        <f>S264*H264</f>
        <v>0</v>
      </c>
      <c r="U264" s="38"/>
      <c r="V264" s="38"/>
      <c r="W264" s="38"/>
      <c r="X264" s="38"/>
      <c r="Y264" s="38"/>
      <c r="Z264" s="38"/>
      <c r="AA264" s="38"/>
      <c r="AB264" s="38"/>
      <c r="AC264" s="38"/>
      <c r="AD264" s="38"/>
      <c r="AE264" s="38"/>
      <c r="AR264" s="226" t="s">
        <v>150</v>
      </c>
      <c r="AT264" s="226" t="s">
        <v>145</v>
      </c>
      <c r="AU264" s="226" t="s">
        <v>90</v>
      </c>
      <c r="AY264" s="17" t="s">
        <v>143</v>
      </c>
      <c r="BE264" s="227">
        <f>IF(N264="základní",J264,0)</f>
        <v>0</v>
      </c>
      <c r="BF264" s="227">
        <f>IF(N264="snížená",J264,0)</f>
        <v>0</v>
      </c>
      <c r="BG264" s="227">
        <f>IF(N264="zákl. přenesená",J264,0)</f>
        <v>0</v>
      </c>
      <c r="BH264" s="227">
        <f>IF(N264="sníž. přenesená",J264,0)</f>
        <v>0</v>
      </c>
      <c r="BI264" s="227">
        <f>IF(N264="nulová",J264,0)</f>
        <v>0</v>
      </c>
      <c r="BJ264" s="17" t="s">
        <v>88</v>
      </c>
      <c r="BK264" s="227">
        <f>ROUND(I264*H264,2)</f>
        <v>0</v>
      </c>
      <c r="BL264" s="17" t="s">
        <v>150</v>
      </c>
      <c r="BM264" s="226" t="s">
        <v>343</v>
      </c>
    </row>
    <row r="265" spans="1:47" s="2" customFormat="1" ht="12">
      <c r="A265" s="38"/>
      <c r="B265" s="39"/>
      <c r="C265" s="40"/>
      <c r="D265" s="228" t="s">
        <v>152</v>
      </c>
      <c r="E265" s="40"/>
      <c r="F265" s="229" t="s">
        <v>328</v>
      </c>
      <c r="G265" s="40"/>
      <c r="H265" s="40"/>
      <c r="I265" s="230"/>
      <c r="J265" s="40"/>
      <c r="K265" s="40"/>
      <c r="L265" s="44"/>
      <c r="M265" s="231"/>
      <c r="N265" s="232"/>
      <c r="O265" s="91"/>
      <c r="P265" s="91"/>
      <c r="Q265" s="91"/>
      <c r="R265" s="91"/>
      <c r="S265" s="91"/>
      <c r="T265" s="92"/>
      <c r="U265" s="38"/>
      <c r="V265" s="38"/>
      <c r="W265" s="38"/>
      <c r="X265" s="38"/>
      <c r="Y265" s="38"/>
      <c r="Z265" s="38"/>
      <c r="AA265" s="38"/>
      <c r="AB265" s="38"/>
      <c r="AC265" s="38"/>
      <c r="AD265" s="38"/>
      <c r="AE265" s="38"/>
      <c r="AT265" s="17" t="s">
        <v>152</v>
      </c>
      <c r="AU265" s="17" t="s">
        <v>90</v>
      </c>
    </row>
    <row r="266" spans="1:51" s="13" customFormat="1" ht="12">
      <c r="A266" s="13"/>
      <c r="B266" s="233"/>
      <c r="C266" s="234"/>
      <c r="D266" s="228" t="s">
        <v>154</v>
      </c>
      <c r="E266" s="235" t="s">
        <v>1</v>
      </c>
      <c r="F266" s="236" t="s">
        <v>329</v>
      </c>
      <c r="G266" s="234"/>
      <c r="H266" s="237">
        <v>0.012</v>
      </c>
      <c r="I266" s="238"/>
      <c r="J266" s="234"/>
      <c r="K266" s="234"/>
      <c r="L266" s="239"/>
      <c r="M266" s="240"/>
      <c r="N266" s="241"/>
      <c r="O266" s="241"/>
      <c r="P266" s="241"/>
      <c r="Q266" s="241"/>
      <c r="R266" s="241"/>
      <c r="S266" s="241"/>
      <c r="T266" s="242"/>
      <c r="U266" s="13"/>
      <c r="V266" s="13"/>
      <c r="W266" s="13"/>
      <c r="X266" s="13"/>
      <c r="Y266" s="13"/>
      <c r="Z266" s="13"/>
      <c r="AA266" s="13"/>
      <c r="AB266" s="13"/>
      <c r="AC266" s="13"/>
      <c r="AD266" s="13"/>
      <c r="AE266" s="13"/>
      <c r="AT266" s="243" t="s">
        <v>154</v>
      </c>
      <c r="AU266" s="243" t="s">
        <v>90</v>
      </c>
      <c r="AV266" s="13" t="s">
        <v>90</v>
      </c>
      <c r="AW266" s="13" t="s">
        <v>34</v>
      </c>
      <c r="AX266" s="13" t="s">
        <v>80</v>
      </c>
      <c r="AY266" s="243" t="s">
        <v>143</v>
      </c>
    </row>
    <row r="267" spans="1:51" s="14" customFormat="1" ht="12">
      <c r="A267" s="14"/>
      <c r="B267" s="244"/>
      <c r="C267" s="245"/>
      <c r="D267" s="228" t="s">
        <v>154</v>
      </c>
      <c r="E267" s="246" t="s">
        <v>1</v>
      </c>
      <c r="F267" s="247" t="s">
        <v>156</v>
      </c>
      <c r="G267" s="245"/>
      <c r="H267" s="248">
        <v>0.012</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154</v>
      </c>
      <c r="AU267" s="254" t="s">
        <v>90</v>
      </c>
      <c r="AV267" s="14" t="s">
        <v>150</v>
      </c>
      <c r="AW267" s="14" t="s">
        <v>34</v>
      </c>
      <c r="AX267" s="14" t="s">
        <v>88</v>
      </c>
      <c r="AY267" s="254" t="s">
        <v>143</v>
      </c>
    </row>
    <row r="268" spans="1:63" s="12" customFormat="1" ht="22.8" customHeight="1">
      <c r="A268" s="12"/>
      <c r="B268" s="199"/>
      <c r="C268" s="200"/>
      <c r="D268" s="201" t="s">
        <v>79</v>
      </c>
      <c r="E268" s="213" t="s">
        <v>344</v>
      </c>
      <c r="F268" s="213" t="s">
        <v>345</v>
      </c>
      <c r="G268" s="200"/>
      <c r="H268" s="200"/>
      <c r="I268" s="203"/>
      <c r="J268" s="214">
        <f>BK268</f>
        <v>0</v>
      </c>
      <c r="K268" s="200"/>
      <c r="L268" s="205"/>
      <c r="M268" s="206"/>
      <c r="N268" s="207"/>
      <c r="O268" s="207"/>
      <c r="P268" s="208">
        <f>SUM(P269:P270)</f>
        <v>0</v>
      </c>
      <c r="Q268" s="207"/>
      <c r="R268" s="208">
        <f>SUM(R269:R270)</f>
        <v>0</v>
      </c>
      <c r="S268" s="207"/>
      <c r="T268" s="209">
        <f>SUM(T269:T270)</f>
        <v>0</v>
      </c>
      <c r="U268" s="12"/>
      <c r="V268" s="12"/>
      <c r="W268" s="12"/>
      <c r="X268" s="12"/>
      <c r="Y268" s="12"/>
      <c r="Z268" s="12"/>
      <c r="AA268" s="12"/>
      <c r="AB268" s="12"/>
      <c r="AC268" s="12"/>
      <c r="AD268" s="12"/>
      <c r="AE268" s="12"/>
      <c r="AR268" s="210" t="s">
        <v>88</v>
      </c>
      <c r="AT268" s="211" t="s">
        <v>79</v>
      </c>
      <c r="AU268" s="211" t="s">
        <v>88</v>
      </c>
      <c r="AY268" s="210" t="s">
        <v>143</v>
      </c>
      <c r="BK268" s="212">
        <f>SUM(BK269:BK270)</f>
        <v>0</v>
      </c>
    </row>
    <row r="269" spans="1:65" s="2" customFormat="1" ht="49.05" customHeight="1">
      <c r="A269" s="38"/>
      <c r="B269" s="39"/>
      <c r="C269" s="215" t="s">
        <v>346</v>
      </c>
      <c r="D269" s="215" t="s">
        <v>145</v>
      </c>
      <c r="E269" s="216" t="s">
        <v>347</v>
      </c>
      <c r="F269" s="217" t="s">
        <v>348</v>
      </c>
      <c r="G269" s="218" t="s">
        <v>240</v>
      </c>
      <c r="H269" s="219">
        <v>14.74</v>
      </c>
      <c r="I269" s="220"/>
      <c r="J269" s="221">
        <f>ROUND(I269*H269,2)</f>
        <v>0</v>
      </c>
      <c r="K269" s="217" t="s">
        <v>149</v>
      </c>
      <c r="L269" s="44"/>
      <c r="M269" s="222" t="s">
        <v>1</v>
      </c>
      <c r="N269" s="223" t="s">
        <v>45</v>
      </c>
      <c r="O269" s="91"/>
      <c r="P269" s="224">
        <f>O269*H269</f>
        <v>0</v>
      </c>
      <c r="Q269" s="224">
        <v>0</v>
      </c>
      <c r="R269" s="224">
        <f>Q269*H269</f>
        <v>0</v>
      </c>
      <c r="S269" s="224">
        <v>0</v>
      </c>
      <c r="T269" s="225">
        <f>S269*H269</f>
        <v>0</v>
      </c>
      <c r="U269" s="38"/>
      <c r="V269" s="38"/>
      <c r="W269" s="38"/>
      <c r="X269" s="38"/>
      <c r="Y269" s="38"/>
      <c r="Z269" s="38"/>
      <c r="AA269" s="38"/>
      <c r="AB269" s="38"/>
      <c r="AC269" s="38"/>
      <c r="AD269" s="38"/>
      <c r="AE269" s="38"/>
      <c r="AR269" s="226" t="s">
        <v>150</v>
      </c>
      <c r="AT269" s="226" t="s">
        <v>145</v>
      </c>
      <c r="AU269" s="226" t="s">
        <v>90</v>
      </c>
      <c r="AY269" s="17" t="s">
        <v>143</v>
      </c>
      <c r="BE269" s="227">
        <f>IF(N269="základní",J269,0)</f>
        <v>0</v>
      </c>
      <c r="BF269" s="227">
        <f>IF(N269="snížená",J269,0)</f>
        <v>0</v>
      </c>
      <c r="BG269" s="227">
        <f>IF(N269="zákl. přenesená",J269,0)</f>
        <v>0</v>
      </c>
      <c r="BH269" s="227">
        <f>IF(N269="sníž. přenesená",J269,0)</f>
        <v>0</v>
      </c>
      <c r="BI269" s="227">
        <f>IF(N269="nulová",J269,0)</f>
        <v>0</v>
      </c>
      <c r="BJ269" s="17" t="s">
        <v>88</v>
      </c>
      <c r="BK269" s="227">
        <f>ROUND(I269*H269,2)</f>
        <v>0</v>
      </c>
      <c r="BL269" s="17" t="s">
        <v>150</v>
      </c>
      <c r="BM269" s="226" t="s">
        <v>349</v>
      </c>
    </row>
    <row r="270" spans="1:47" s="2" customFormat="1" ht="12">
      <c r="A270" s="38"/>
      <c r="B270" s="39"/>
      <c r="C270" s="40"/>
      <c r="D270" s="228" t="s">
        <v>152</v>
      </c>
      <c r="E270" s="40"/>
      <c r="F270" s="229" t="s">
        <v>350</v>
      </c>
      <c r="G270" s="40"/>
      <c r="H270" s="40"/>
      <c r="I270" s="230"/>
      <c r="J270" s="40"/>
      <c r="K270" s="40"/>
      <c r="L270" s="44"/>
      <c r="M270" s="231"/>
      <c r="N270" s="232"/>
      <c r="O270" s="91"/>
      <c r="P270" s="91"/>
      <c r="Q270" s="91"/>
      <c r="R270" s="91"/>
      <c r="S270" s="91"/>
      <c r="T270" s="92"/>
      <c r="U270" s="38"/>
      <c r="V270" s="38"/>
      <c r="W270" s="38"/>
      <c r="X270" s="38"/>
      <c r="Y270" s="38"/>
      <c r="Z270" s="38"/>
      <c r="AA270" s="38"/>
      <c r="AB270" s="38"/>
      <c r="AC270" s="38"/>
      <c r="AD270" s="38"/>
      <c r="AE270" s="38"/>
      <c r="AT270" s="17" t="s">
        <v>152</v>
      </c>
      <c r="AU270" s="17" t="s">
        <v>90</v>
      </c>
    </row>
    <row r="271" spans="1:63" s="12" customFormat="1" ht="25.9" customHeight="1">
      <c r="A271" s="12"/>
      <c r="B271" s="199"/>
      <c r="C271" s="200"/>
      <c r="D271" s="201" t="s">
        <v>79</v>
      </c>
      <c r="E271" s="202" t="s">
        <v>237</v>
      </c>
      <c r="F271" s="202" t="s">
        <v>351</v>
      </c>
      <c r="G271" s="200"/>
      <c r="H271" s="200"/>
      <c r="I271" s="203"/>
      <c r="J271" s="204">
        <f>BK271</f>
        <v>0</v>
      </c>
      <c r="K271" s="200"/>
      <c r="L271" s="205"/>
      <c r="M271" s="206"/>
      <c r="N271" s="207"/>
      <c r="O271" s="207"/>
      <c r="P271" s="208">
        <f>P272+P314</f>
        <v>0</v>
      </c>
      <c r="Q271" s="207"/>
      <c r="R271" s="208">
        <f>R272+R314</f>
        <v>0.0331237742</v>
      </c>
      <c r="S271" s="207"/>
      <c r="T271" s="209">
        <f>T272+T314</f>
        <v>0</v>
      </c>
      <c r="U271" s="12"/>
      <c r="V271" s="12"/>
      <c r="W271" s="12"/>
      <c r="X271" s="12"/>
      <c r="Y271" s="12"/>
      <c r="Z271" s="12"/>
      <c r="AA271" s="12"/>
      <c r="AB271" s="12"/>
      <c r="AC271" s="12"/>
      <c r="AD271" s="12"/>
      <c r="AE271" s="12"/>
      <c r="AR271" s="210" t="s">
        <v>160</v>
      </c>
      <c r="AT271" s="211" t="s">
        <v>79</v>
      </c>
      <c r="AU271" s="211" t="s">
        <v>80</v>
      </c>
      <c r="AY271" s="210" t="s">
        <v>143</v>
      </c>
      <c r="BK271" s="212">
        <f>BK272+BK314</f>
        <v>0</v>
      </c>
    </row>
    <row r="272" spans="1:63" s="12" customFormat="1" ht="22.8" customHeight="1">
      <c r="A272" s="12"/>
      <c r="B272" s="199"/>
      <c r="C272" s="200"/>
      <c r="D272" s="201" t="s">
        <v>79</v>
      </c>
      <c r="E272" s="213" t="s">
        <v>352</v>
      </c>
      <c r="F272" s="213" t="s">
        <v>353</v>
      </c>
      <c r="G272" s="200"/>
      <c r="H272" s="200"/>
      <c r="I272" s="203"/>
      <c r="J272" s="214">
        <f>BK272</f>
        <v>0</v>
      </c>
      <c r="K272" s="200"/>
      <c r="L272" s="205"/>
      <c r="M272" s="206"/>
      <c r="N272" s="207"/>
      <c r="O272" s="207"/>
      <c r="P272" s="208">
        <f>SUM(P273:P313)</f>
        <v>0</v>
      </c>
      <c r="Q272" s="207"/>
      <c r="R272" s="208">
        <f>SUM(R273:R313)</f>
        <v>0.0327363782</v>
      </c>
      <c r="S272" s="207"/>
      <c r="T272" s="209">
        <f>SUM(T273:T313)</f>
        <v>0</v>
      </c>
      <c r="U272" s="12"/>
      <c r="V272" s="12"/>
      <c r="W272" s="12"/>
      <c r="X272" s="12"/>
      <c r="Y272" s="12"/>
      <c r="Z272" s="12"/>
      <c r="AA272" s="12"/>
      <c r="AB272" s="12"/>
      <c r="AC272" s="12"/>
      <c r="AD272" s="12"/>
      <c r="AE272" s="12"/>
      <c r="AR272" s="210" t="s">
        <v>160</v>
      </c>
      <c r="AT272" s="211" t="s">
        <v>79</v>
      </c>
      <c r="AU272" s="211" t="s">
        <v>88</v>
      </c>
      <c r="AY272" s="210" t="s">
        <v>143</v>
      </c>
      <c r="BK272" s="212">
        <f>SUM(BK273:BK313)</f>
        <v>0</v>
      </c>
    </row>
    <row r="273" spans="1:65" s="2" customFormat="1" ht="24.15" customHeight="1">
      <c r="A273" s="38"/>
      <c r="B273" s="39"/>
      <c r="C273" s="215" t="s">
        <v>354</v>
      </c>
      <c r="D273" s="215" t="s">
        <v>145</v>
      </c>
      <c r="E273" s="216" t="s">
        <v>355</v>
      </c>
      <c r="F273" s="217" t="s">
        <v>356</v>
      </c>
      <c r="G273" s="218" t="s">
        <v>357</v>
      </c>
      <c r="H273" s="219">
        <v>1</v>
      </c>
      <c r="I273" s="220"/>
      <c r="J273" s="221">
        <f>ROUND(I273*H273,2)</f>
        <v>0</v>
      </c>
      <c r="K273" s="217" t="s">
        <v>149</v>
      </c>
      <c r="L273" s="44"/>
      <c r="M273" s="222" t="s">
        <v>1</v>
      </c>
      <c r="N273" s="223" t="s">
        <v>45</v>
      </c>
      <c r="O273" s="91"/>
      <c r="P273" s="224">
        <f>O273*H273</f>
        <v>0</v>
      </c>
      <c r="Q273" s="224">
        <v>0</v>
      </c>
      <c r="R273" s="224">
        <f>Q273*H273</f>
        <v>0</v>
      </c>
      <c r="S273" s="224">
        <v>0</v>
      </c>
      <c r="T273" s="225">
        <f>S273*H273</f>
        <v>0</v>
      </c>
      <c r="U273" s="38"/>
      <c r="V273" s="38"/>
      <c r="W273" s="38"/>
      <c r="X273" s="38"/>
      <c r="Y273" s="38"/>
      <c r="Z273" s="38"/>
      <c r="AA273" s="38"/>
      <c r="AB273" s="38"/>
      <c r="AC273" s="38"/>
      <c r="AD273" s="38"/>
      <c r="AE273" s="38"/>
      <c r="AR273" s="226" t="s">
        <v>358</v>
      </c>
      <c r="AT273" s="226" t="s">
        <v>145</v>
      </c>
      <c r="AU273" s="226" t="s">
        <v>90</v>
      </c>
      <c r="AY273" s="17" t="s">
        <v>143</v>
      </c>
      <c r="BE273" s="227">
        <f>IF(N273="základní",J273,0)</f>
        <v>0</v>
      </c>
      <c r="BF273" s="227">
        <f>IF(N273="snížená",J273,0)</f>
        <v>0</v>
      </c>
      <c r="BG273" s="227">
        <f>IF(N273="zákl. přenesená",J273,0)</f>
        <v>0</v>
      </c>
      <c r="BH273" s="227">
        <f>IF(N273="sníž. přenesená",J273,0)</f>
        <v>0</v>
      </c>
      <c r="BI273" s="227">
        <f>IF(N273="nulová",J273,0)</f>
        <v>0</v>
      </c>
      <c r="BJ273" s="17" t="s">
        <v>88</v>
      </c>
      <c r="BK273" s="227">
        <f>ROUND(I273*H273,2)</f>
        <v>0</v>
      </c>
      <c r="BL273" s="17" t="s">
        <v>358</v>
      </c>
      <c r="BM273" s="226" t="s">
        <v>359</v>
      </c>
    </row>
    <row r="274" spans="1:65" s="2" customFormat="1" ht="24.15" customHeight="1">
      <c r="A274" s="38"/>
      <c r="B274" s="39"/>
      <c r="C274" s="215" t="s">
        <v>360</v>
      </c>
      <c r="D274" s="215" t="s">
        <v>145</v>
      </c>
      <c r="E274" s="216" t="s">
        <v>361</v>
      </c>
      <c r="F274" s="217" t="s">
        <v>362</v>
      </c>
      <c r="G274" s="218" t="s">
        <v>357</v>
      </c>
      <c r="H274" s="219">
        <v>1</v>
      </c>
      <c r="I274" s="220"/>
      <c r="J274" s="221">
        <f>ROUND(I274*H274,2)</f>
        <v>0</v>
      </c>
      <c r="K274" s="217" t="s">
        <v>149</v>
      </c>
      <c r="L274" s="44"/>
      <c r="M274" s="222" t="s">
        <v>1</v>
      </c>
      <c r="N274" s="223" t="s">
        <v>45</v>
      </c>
      <c r="O274" s="91"/>
      <c r="P274" s="224">
        <f>O274*H274</f>
        <v>0</v>
      </c>
      <c r="Q274" s="224">
        <v>0</v>
      </c>
      <c r="R274" s="224">
        <f>Q274*H274</f>
        <v>0</v>
      </c>
      <c r="S274" s="224">
        <v>0</v>
      </c>
      <c r="T274" s="225">
        <f>S274*H274</f>
        <v>0</v>
      </c>
      <c r="U274" s="38"/>
      <c r="V274" s="38"/>
      <c r="W274" s="38"/>
      <c r="X274" s="38"/>
      <c r="Y274" s="38"/>
      <c r="Z274" s="38"/>
      <c r="AA274" s="38"/>
      <c r="AB274" s="38"/>
      <c r="AC274" s="38"/>
      <c r="AD274" s="38"/>
      <c r="AE274" s="38"/>
      <c r="AR274" s="226" t="s">
        <v>358</v>
      </c>
      <c r="AT274" s="226" t="s">
        <v>145</v>
      </c>
      <c r="AU274" s="226" t="s">
        <v>90</v>
      </c>
      <c r="AY274" s="17" t="s">
        <v>143</v>
      </c>
      <c r="BE274" s="227">
        <f>IF(N274="základní",J274,0)</f>
        <v>0</v>
      </c>
      <c r="BF274" s="227">
        <f>IF(N274="snížená",J274,0)</f>
        <v>0</v>
      </c>
      <c r="BG274" s="227">
        <f>IF(N274="zákl. přenesená",J274,0)</f>
        <v>0</v>
      </c>
      <c r="BH274" s="227">
        <f>IF(N274="sníž. přenesená",J274,0)</f>
        <v>0</v>
      </c>
      <c r="BI274" s="227">
        <f>IF(N274="nulová",J274,0)</f>
        <v>0</v>
      </c>
      <c r="BJ274" s="17" t="s">
        <v>88</v>
      </c>
      <c r="BK274" s="227">
        <f>ROUND(I274*H274,2)</f>
        <v>0</v>
      </c>
      <c r="BL274" s="17" t="s">
        <v>358</v>
      </c>
      <c r="BM274" s="226" t="s">
        <v>363</v>
      </c>
    </row>
    <row r="275" spans="1:65" s="2" customFormat="1" ht="14.4" customHeight="1">
      <c r="A275" s="38"/>
      <c r="B275" s="39"/>
      <c r="C275" s="215" t="s">
        <v>364</v>
      </c>
      <c r="D275" s="215" t="s">
        <v>145</v>
      </c>
      <c r="E275" s="216" t="s">
        <v>365</v>
      </c>
      <c r="F275" s="217" t="s">
        <v>366</v>
      </c>
      <c r="G275" s="218" t="s">
        <v>298</v>
      </c>
      <c r="H275" s="219">
        <v>2.165</v>
      </c>
      <c r="I275" s="220"/>
      <c r="J275" s="221">
        <f>ROUND(I275*H275,2)</f>
        <v>0</v>
      </c>
      <c r="K275" s="217" t="s">
        <v>149</v>
      </c>
      <c r="L275" s="44"/>
      <c r="M275" s="222" t="s">
        <v>1</v>
      </c>
      <c r="N275" s="223" t="s">
        <v>45</v>
      </c>
      <c r="O275" s="91"/>
      <c r="P275" s="224">
        <f>O275*H275</f>
        <v>0</v>
      </c>
      <c r="Q275" s="224">
        <v>0</v>
      </c>
      <c r="R275" s="224">
        <f>Q275*H275</f>
        <v>0</v>
      </c>
      <c r="S275" s="224">
        <v>0</v>
      </c>
      <c r="T275" s="225">
        <f>S275*H275</f>
        <v>0</v>
      </c>
      <c r="U275" s="38"/>
      <c r="V275" s="38"/>
      <c r="W275" s="38"/>
      <c r="X275" s="38"/>
      <c r="Y275" s="38"/>
      <c r="Z275" s="38"/>
      <c r="AA275" s="38"/>
      <c r="AB275" s="38"/>
      <c r="AC275" s="38"/>
      <c r="AD275" s="38"/>
      <c r="AE275" s="38"/>
      <c r="AR275" s="226" t="s">
        <v>358</v>
      </c>
      <c r="AT275" s="226" t="s">
        <v>145</v>
      </c>
      <c r="AU275" s="226" t="s">
        <v>90</v>
      </c>
      <c r="AY275" s="17" t="s">
        <v>143</v>
      </c>
      <c r="BE275" s="227">
        <f>IF(N275="základní",J275,0)</f>
        <v>0</v>
      </c>
      <c r="BF275" s="227">
        <f>IF(N275="snížená",J275,0)</f>
        <v>0</v>
      </c>
      <c r="BG275" s="227">
        <f>IF(N275="zákl. přenesená",J275,0)</f>
        <v>0</v>
      </c>
      <c r="BH275" s="227">
        <f>IF(N275="sníž. přenesená",J275,0)</f>
        <v>0</v>
      </c>
      <c r="BI275" s="227">
        <f>IF(N275="nulová",J275,0)</f>
        <v>0</v>
      </c>
      <c r="BJ275" s="17" t="s">
        <v>88</v>
      </c>
      <c r="BK275" s="227">
        <f>ROUND(I275*H275,2)</f>
        <v>0</v>
      </c>
      <c r="BL275" s="17" t="s">
        <v>358</v>
      </c>
      <c r="BM275" s="226" t="s">
        <v>367</v>
      </c>
    </row>
    <row r="276" spans="1:65" s="2" customFormat="1" ht="14.4" customHeight="1">
      <c r="A276" s="38"/>
      <c r="B276" s="39"/>
      <c r="C276" s="215" t="s">
        <v>368</v>
      </c>
      <c r="D276" s="215" t="s">
        <v>145</v>
      </c>
      <c r="E276" s="216" t="s">
        <v>369</v>
      </c>
      <c r="F276" s="217" t="s">
        <v>370</v>
      </c>
      <c r="G276" s="218" t="s">
        <v>298</v>
      </c>
      <c r="H276" s="219">
        <v>2.165</v>
      </c>
      <c r="I276" s="220"/>
      <c r="J276" s="221">
        <f>ROUND(I276*H276,2)</f>
        <v>0</v>
      </c>
      <c r="K276" s="217" t="s">
        <v>149</v>
      </c>
      <c r="L276" s="44"/>
      <c r="M276" s="222" t="s">
        <v>1</v>
      </c>
      <c r="N276" s="223" t="s">
        <v>45</v>
      </c>
      <c r="O276" s="91"/>
      <c r="P276" s="224">
        <f>O276*H276</f>
        <v>0</v>
      </c>
      <c r="Q276" s="224">
        <v>0</v>
      </c>
      <c r="R276" s="224">
        <f>Q276*H276</f>
        <v>0</v>
      </c>
      <c r="S276" s="224">
        <v>0</v>
      </c>
      <c r="T276" s="225">
        <f>S276*H276</f>
        <v>0</v>
      </c>
      <c r="U276" s="38"/>
      <c r="V276" s="38"/>
      <c r="W276" s="38"/>
      <c r="X276" s="38"/>
      <c r="Y276" s="38"/>
      <c r="Z276" s="38"/>
      <c r="AA276" s="38"/>
      <c r="AB276" s="38"/>
      <c r="AC276" s="38"/>
      <c r="AD276" s="38"/>
      <c r="AE276" s="38"/>
      <c r="AR276" s="226" t="s">
        <v>358</v>
      </c>
      <c r="AT276" s="226" t="s">
        <v>145</v>
      </c>
      <c r="AU276" s="226" t="s">
        <v>90</v>
      </c>
      <c r="AY276" s="17" t="s">
        <v>143</v>
      </c>
      <c r="BE276" s="227">
        <f>IF(N276="základní",J276,0)</f>
        <v>0</v>
      </c>
      <c r="BF276" s="227">
        <f>IF(N276="snížená",J276,0)</f>
        <v>0</v>
      </c>
      <c r="BG276" s="227">
        <f>IF(N276="zákl. přenesená",J276,0)</f>
        <v>0</v>
      </c>
      <c r="BH276" s="227">
        <f>IF(N276="sníž. přenesená",J276,0)</f>
        <v>0</v>
      </c>
      <c r="BI276" s="227">
        <f>IF(N276="nulová",J276,0)</f>
        <v>0</v>
      </c>
      <c r="BJ276" s="17" t="s">
        <v>88</v>
      </c>
      <c r="BK276" s="227">
        <f>ROUND(I276*H276,2)</f>
        <v>0</v>
      </c>
      <c r="BL276" s="17" t="s">
        <v>358</v>
      </c>
      <c r="BM276" s="226" t="s">
        <v>371</v>
      </c>
    </row>
    <row r="277" spans="1:51" s="13" customFormat="1" ht="12">
      <c r="A277" s="13"/>
      <c r="B277" s="233"/>
      <c r="C277" s="234"/>
      <c r="D277" s="228" t="s">
        <v>154</v>
      </c>
      <c r="E277" s="235" t="s">
        <v>1</v>
      </c>
      <c r="F277" s="236" t="s">
        <v>372</v>
      </c>
      <c r="G277" s="234"/>
      <c r="H277" s="237">
        <v>2.165</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154</v>
      </c>
      <c r="AU277" s="243" t="s">
        <v>90</v>
      </c>
      <c r="AV277" s="13" t="s">
        <v>90</v>
      </c>
      <c r="AW277" s="13" t="s">
        <v>34</v>
      </c>
      <c r="AX277" s="13" t="s">
        <v>88</v>
      </c>
      <c r="AY277" s="243" t="s">
        <v>143</v>
      </c>
    </row>
    <row r="278" spans="1:65" s="2" customFormat="1" ht="24.15" customHeight="1">
      <c r="A278" s="38"/>
      <c r="B278" s="39"/>
      <c r="C278" s="215" t="s">
        <v>373</v>
      </c>
      <c r="D278" s="215" t="s">
        <v>145</v>
      </c>
      <c r="E278" s="216" t="s">
        <v>374</v>
      </c>
      <c r="F278" s="217" t="s">
        <v>375</v>
      </c>
      <c r="G278" s="218" t="s">
        <v>298</v>
      </c>
      <c r="H278" s="219">
        <v>1.2</v>
      </c>
      <c r="I278" s="220"/>
      <c r="J278" s="221">
        <f>ROUND(I278*H278,2)</f>
        <v>0</v>
      </c>
      <c r="K278" s="217" t="s">
        <v>149</v>
      </c>
      <c r="L278" s="44"/>
      <c r="M278" s="222" t="s">
        <v>1</v>
      </c>
      <c r="N278" s="223" t="s">
        <v>45</v>
      </c>
      <c r="O278" s="91"/>
      <c r="P278" s="224">
        <f>O278*H278</f>
        <v>0</v>
      </c>
      <c r="Q278" s="224">
        <v>0.0052306485</v>
      </c>
      <c r="R278" s="224">
        <f>Q278*H278</f>
        <v>0.006276778199999999</v>
      </c>
      <c r="S278" s="224">
        <v>0</v>
      </c>
      <c r="T278" s="225">
        <f>S278*H278</f>
        <v>0</v>
      </c>
      <c r="U278" s="38"/>
      <c r="V278" s="38"/>
      <c r="W278" s="38"/>
      <c r="X278" s="38"/>
      <c r="Y278" s="38"/>
      <c r="Z278" s="38"/>
      <c r="AA278" s="38"/>
      <c r="AB278" s="38"/>
      <c r="AC278" s="38"/>
      <c r="AD278" s="38"/>
      <c r="AE278" s="38"/>
      <c r="AR278" s="226" t="s">
        <v>358</v>
      </c>
      <c r="AT278" s="226" t="s">
        <v>145</v>
      </c>
      <c r="AU278" s="226" t="s">
        <v>90</v>
      </c>
      <c r="AY278" s="17" t="s">
        <v>143</v>
      </c>
      <c r="BE278" s="227">
        <f>IF(N278="základní",J278,0)</f>
        <v>0</v>
      </c>
      <c r="BF278" s="227">
        <f>IF(N278="snížená",J278,0)</f>
        <v>0</v>
      </c>
      <c r="BG278" s="227">
        <f>IF(N278="zákl. přenesená",J278,0)</f>
        <v>0</v>
      </c>
      <c r="BH278" s="227">
        <f>IF(N278="sníž. přenesená",J278,0)</f>
        <v>0</v>
      </c>
      <c r="BI278" s="227">
        <f>IF(N278="nulová",J278,0)</f>
        <v>0</v>
      </c>
      <c r="BJ278" s="17" t="s">
        <v>88</v>
      </c>
      <c r="BK278" s="227">
        <f>ROUND(I278*H278,2)</f>
        <v>0</v>
      </c>
      <c r="BL278" s="17" t="s">
        <v>358</v>
      </c>
      <c r="BM278" s="226" t="s">
        <v>376</v>
      </c>
    </row>
    <row r="279" spans="1:47" s="2" customFormat="1" ht="12">
      <c r="A279" s="38"/>
      <c r="B279" s="39"/>
      <c r="C279" s="40"/>
      <c r="D279" s="228" t="s">
        <v>152</v>
      </c>
      <c r="E279" s="40"/>
      <c r="F279" s="229" t="s">
        <v>377</v>
      </c>
      <c r="G279" s="40"/>
      <c r="H279" s="40"/>
      <c r="I279" s="230"/>
      <c r="J279" s="40"/>
      <c r="K279" s="40"/>
      <c r="L279" s="44"/>
      <c r="M279" s="231"/>
      <c r="N279" s="232"/>
      <c r="O279" s="91"/>
      <c r="P279" s="91"/>
      <c r="Q279" s="91"/>
      <c r="R279" s="91"/>
      <c r="S279" s="91"/>
      <c r="T279" s="92"/>
      <c r="U279" s="38"/>
      <c r="V279" s="38"/>
      <c r="W279" s="38"/>
      <c r="X279" s="38"/>
      <c r="Y279" s="38"/>
      <c r="Z279" s="38"/>
      <c r="AA279" s="38"/>
      <c r="AB279" s="38"/>
      <c r="AC279" s="38"/>
      <c r="AD279" s="38"/>
      <c r="AE279" s="38"/>
      <c r="AT279" s="17" t="s">
        <v>152</v>
      </c>
      <c r="AU279" s="17" t="s">
        <v>90</v>
      </c>
    </row>
    <row r="280" spans="1:51" s="13" customFormat="1" ht="12">
      <c r="A280" s="13"/>
      <c r="B280" s="233"/>
      <c r="C280" s="234"/>
      <c r="D280" s="228" t="s">
        <v>154</v>
      </c>
      <c r="E280" s="235" t="s">
        <v>1</v>
      </c>
      <c r="F280" s="236" t="s">
        <v>378</v>
      </c>
      <c r="G280" s="234"/>
      <c r="H280" s="237">
        <v>1.2</v>
      </c>
      <c r="I280" s="238"/>
      <c r="J280" s="234"/>
      <c r="K280" s="234"/>
      <c r="L280" s="239"/>
      <c r="M280" s="240"/>
      <c r="N280" s="241"/>
      <c r="O280" s="241"/>
      <c r="P280" s="241"/>
      <c r="Q280" s="241"/>
      <c r="R280" s="241"/>
      <c r="S280" s="241"/>
      <c r="T280" s="242"/>
      <c r="U280" s="13"/>
      <c r="V280" s="13"/>
      <c r="W280" s="13"/>
      <c r="X280" s="13"/>
      <c r="Y280" s="13"/>
      <c r="Z280" s="13"/>
      <c r="AA280" s="13"/>
      <c r="AB280" s="13"/>
      <c r="AC280" s="13"/>
      <c r="AD280" s="13"/>
      <c r="AE280" s="13"/>
      <c r="AT280" s="243" t="s">
        <v>154</v>
      </c>
      <c r="AU280" s="243" t="s">
        <v>90</v>
      </c>
      <c r="AV280" s="13" t="s">
        <v>90</v>
      </c>
      <c r="AW280" s="13" t="s">
        <v>34</v>
      </c>
      <c r="AX280" s="13" t="s">
        <v>80</v>
      </c>
      <c r="AY280" s="243" t="s">
        <v>143</v>
      </c>
    </row>
    <row r="281" spans="1:51" s="14" customFormat="1" ht="12">
      <c r="A281" s="14"/>
      <c r="B281" s="244"/>
      <c r="C281" s="245"/>
      <c r="D281" s="228" t="s">
        <v>154</v>
      </c>
      <c r="E281" s="246" t="s">
        <v>1</v>
      </c>
      <c r="F281" s="247" t="s">
        <v>156</v>
      </c>
      <c r="G281" s="245"/>
      <c r="H281" s="248">
        <v>1.2</v>
      </c>
      <c r="I281" s="249"/>
      <c r="J281" s="245"/>
      <c r="K281" s="245"/>
      <c r="L281" s="250"/>
      <c r="M281" s="251"/>
      <c r="N281" s="252"/>
      <c r="O281" s="252"/>
      <c r="P281" s="252"/>
      <c r="Q281" s="252"/>
      <c r="R281" s="252"/>
      <c r="S281" s="252"/>
      <c r="T281" s="253"/>
      <c r="U281" s="14"/>
      <c r="V281" s="14"/>
      <c r="W281" s="14"/>
      <c r="X281" s="14"/>
      <c r="Y281" s="14"/>
      <c r="Z281" s="14"/>
      <c r="AA281" s="14"/>
      <c r="AB281" s="14"/>
      <c r="AC281" s="14"/>
      <c r="AD281" s="14"/>
      <c r="AE281" s="14"/>
      <c r="AT281" s="254" t="s">
        <v>154</v>
      </c>
      <c r="AU281" s="254" t="s">
        <v>90</v>
      </c>
      <c r="AV281" s="14" t="s">
        <v>150</v>
      </c>
      <c r="AW281" s="14" t="s">
        <v>34</v>
      </c>
      <c r="AX281" s="14" t="s">
        <v>88</v>
      </c>
      <c r="AY281" s="254" t="s">
        <v>143</v>
      </c>
    </row>
    <row r="282" spans="1:65" s="2" customFormat="1" ht="24.15" customHeight="1">
      <c r="A282" s="38"/>
      <c r="B282" s="39"/>
      <c r="C282" s="265" t="s">
        <v>379</v>
      </c>
      <c r="D282" s="265" t="s">
        <v>237</v>
      </c>
      <c r="E282" s="266" t="s">
        <v>380</v>
      </c>
      <c r="F282" s="267" t="s">
        <v>381</v>
      </c>
      <c r="G282" s="268" t="s">
        <v>382</v>
      </c>
      <c r="H282" s="269">
        <v>2</v>
      </c>
      <c r="I282" s="270"/>
      <c r="J282" s="271">
        <f>ROUND(I282*H282,2)</f>
        <v>0</v>
      </c>
      <c r="K282" s="267" t="s">
        <v>149</v>
      </c>
      <c r="L282" s="272"/>
      <c r="M282" s="273" t="s">
        <v>1</v>
      </c>
      <c r="N282" s="274" t="s">
        <v>45</v>
      </c>
      <c r="O282" s="91"/>
      <c r="P282" s="224">
        <f>O282*H282</f>
        <v>0</v>
      </c>
      <c r="Q282" s="224">
        <v>0.0004</v>
      </c>
      <c r="R282" s="224">
        <f>Q282*H282</f>
        <v>0.0008</v>
      </c>
      <c r="S282" s="224">
        <v>0</v>
      </c>
      <c r="T282" s="225">
        <f>S282*H282</f>
        <v>0</v>
      </c>
      <c r="U282" s="38"/>
      <c r="V282" s="38"/>
      <c r="W282" s="38"/>
      <c r="X282" s="38"/>
      <c r="Y282" s="38"/>
      <c r="Z282" s="38"/>
      <c r="AA282" s="38"/>
      <c r="AB282" s="38"/>
      <c r="AC282" s="38"/>
      <c r="AD282" s="38"/>
      <c r="AE282" s="38"/>
      <c r="AR282" s="226" t="s">
        <v>383</v>
      </c>
      <c r="AT282" s="226" t="s">
        <v>237</v>
      </c>
      <c r="AU282" s="226" t="s">
        <v>90</v>
      </c>
      <c r="AY282" s="17" t="s">
        <v>143</v>
      </c>
      <c r="BE282" s="227">
        <f>IF(N282="základní",J282,0)</f>
        <v>0</v>
      </c>
      <c r="BF282" s="227">
        <f>IF(N282="snížená",J282,0)</f>
        <v>0</v>
      </c>
      <c r="BG282" s="227">
        <f>IF(N282="zákl. přenesená",J282,0)</f>
        <v>0</v>
      </c>
      <c r="BH282" s="227">
        <f>IF(N282="sníž. přenesená",J282,0)</f>
        <v>0</v>
      </c>
      <c r="BI282" s="227">
        <f>IF(N282="nulová",J282,0)</f>
        <v>0</v>
      </c>
      <c r="BJ282" s="17" t="s">
        <v>88</v>
      </c>
      <c r="BK282" s="227">
        <f>ROUND(I282*H282,2)</f>
        <v>0</v>
      </c>
      <c r="BL282" s="17" t="s">
        <v>383</v>
      </c>
      <c r="BM282" s="226" t="s">
        <v>384</v>
      </c>
    </row>
    <row r="283" spans="1:65" s="2" customFormat="1" ht="37.8" customHeight="1">
      <c r="A283" s="38"/>
      <c r="B283" s="39"/>
      <c r="C283" s="215" t="s">
        <v>385</v>
      </c>
      <c r="D283" s="215" t="s">
        <v>145</v>
      </c>
      <c r="E283" s="216" t="s">
        <v>386</v>
      </c>
      <c r="F283" s="217" t="s">
        <v>387</v>
      </c>
      <c r="G283" s="218" t="s">
        <v>298</v>
      </c>
      <c r="H283" s="219">
        <v>2.165</v>
      </c>
      <c r="I283" s="220"/>
      <c r="J283" s="221">
        <f>ROUND(I283*H283,2)</f>
        <v>0</v>
      </c>
      <c r="K283" s="217" t="s">
        <v>149</v>
      </c>
      <c r="L283" s="44"/>
      <c r="M283" s="222" t="s">
        <v>1</v>
      </c>
      <c r="N283" s="223" t="s">
        <v>45</v>
      </c>
      <c r="O283" s="91"/>
      <c r="P283" s="224">
        <f>O283*H283</f>
        <v>0</v>
      </c>
      <c r="Q283" s="224">
        <v>0</v>
      </c>
      <c r="R283" s="224">
        <f>Q283*H283</f>
        <v>0</v>
      </c>
      <c r="S283" s="224">
        <v>0</v>
      </c>
      <c r="T283" s="225">
        <f>S283*H283</f>
        <v>0</v>
      </c>
      <c r="U283" s="38"/>
      <c r="V283" s="38"/>
      <c r="W283" s="38"/>
      <c r="X283" s="38"/>
      <c r="Y283" s="38"/>
      <c r="Z283" s="38"/>
      <c r="AA283" s="38"/>
      <c r="AB283" s="38"/>
      <c r="AC283" s="38"/>
      <c r="AD283" s="38"/>
      <c r="AE283" s="38"/>
      <c r="AR283" s="226" t="s">
        <v>358</v>
      </c>
      <c r="AT283" s="226" t="s">
        <v>145</v>
      </c>
      <c r="AU283" s="226" t="s">
        <v>90</v>
      </c>
      <c r="AY283" s="17" t="s">
        <v>143</v>
      </c>
      <c r="BE283" s="227">
        <f>IF(N283="základní",J283,0)</f>
        <v>0</v>
      </c>
      <c r="BF283" s="227">
        <f>IF(N283="snížená",J283,0)</f>
        <v>0</v>
      </c>
      <c r="BG283" s="227">
        <f>IF(N283="zákl. přenesená",J283,0)</f>
        <v>0</v>
      </c>
      <c r="BH283" s="227">
        <f>IF(N283="sníž. přenesená",J283,0)</f>
        <v>0</v>
      </c>
      <c r="BI283" s="227">
        <f>IF(N283="nulová",J283,0)</f>
        <v>0</v>
      </c>
      <c r="BJ283" s="17" t="s">
        <v>88</v>
      </c>
      <c r="BK283" s="227">
        <f>ROUND(I283*H283,2)</f>
        <v>0</v>
      </c>
      <c r="BL283" s="17" t="s">
        <v>358</v>
      </c>
      <c r="BM283" s="226" t="s">
        <v>388</v>
      </c>
    </row>
    <row r="284" spans="1:47" s="2" customFormat="1" ht="12">
      <c r="A284" s="38"/>
      <c r="B284" s="39"/>
      <c r="C284" s="40"/>
      <c r="D284" s="228" t="s">
        <v>152</v>
      </c>
      <c r="E284" s="40"/>
      <c r="F284" s="229" t="s">
        <v>389</v>
      </c>
      <c r="G284" s="40"/>
      <c r="H284" s="40"/>
      <c r="I284" s="230"/>
      <c r="J284" s="40"/>
      <c r="K284" s="40"/>
      <c r="L284" s="44"/>
      <c r="M284" s="231"/>
      <c r="N284" s="232"/>
      <c r="O284" s="91"/>
      <c r="P284" s="91"/>
      <c r="Q284" s="91"/>
      <c r="R284" s="91"/>
      <c r="S284" s="91"/>
      <c r="T284" s="92"/>
      <c r="U284" s="38"/>
      <c r="V284" s="38"/>
      <c r="W284" s="38"/>
      <c r="X284" s="38"/>
      <c r="Y284" s="38"/>
      <c r="Z284" s="38"/>
      <c r="AA284" s="38"/>
      <c r="AB284" s="38"/>
      <c r="AC284" s="38"/>
      <c r="AD284" s="38"/>
      <c r="AE284" s="38"/>
      <c r="AT284" s="17" t="s">
        <v>152</v>
      </c>
      <c r="AU284" s="17" t="s">
        <v>90</v>
      </c>
    </row>
    <row r="285" spans="1:51" s="13" customFormat="1" ht="12">
      <c r="A285" s="13"/>
      <c r="B285" s="233"/>
      <c r="C285" s="234"/>
      <c r="D285" s="228" t="s">
        <v>154</v>
      </c>
      <c r="E285" s="235" t="s">
        <v>1</v>
      </c>
      <c r="F285" s="236" t="s">
        <v>390</v>
      </c>
      <c r="G285" s="234"/>
      <c r="H285" s="237">
        <v>2.165</v>
      </c>
      <c r="I285" s="238"/>
      <c r="J285" s="234"/>
      <c r="K285" s="234"/>
      <c r="L285" s="239"/>
      <c r="M285" s="240"/>
      <c r="N285" s="241"/>
      <c r="O285" s="241"/>
      <c r="P285" s="241"/>
      <c r="Q285" s="241"/>
      <c r="R285" s="241"/>
      <c r="S285" s="241"/>
      <c r="T285" s="242"/>
      <c r="U285" s="13"/>
      <c r="V285" s="13"/>
      <c r="W285" s="13"/>
      <c r="X285" s="13"/>
      <c r="Y285" s="13"/>
      <c r="Z285" s="13"/>
      <c r="AA285" s="13"/>
      <c r="AB285" s="13"/>
      <c r="AC285" s="13"/>
      <c r="AD285" s="13"/>
      <c r="AE285" s="13"/>
      <c r="AT285" s="243" t="s">
        <v>154</v>
      </c>
      <c r="AU285" s="243" t="s">
        <v>90</v>
      </c>
      <c r="AV285" s="13" t="s">
        <v>90</v>
      </c>
      <c r="AW285" s="13" t="s">
        <v>34</v>
      </c>
      <c r="AX285" s="13" t="s">
        <v>80</v>
      </c>
      <c r="AY285" s="243" t="s">
        <v>143</v>
      </c>
    </row>
    <row r="286" spans="1:51" s="14" customFormat="1" ht="12">
      <c r="A286" s="14"/>
      <c r="B286" s="244"/>
      <c r="C286" s="245"/>
      <c r="D286" s="228" t="s">
        <v>154</v>
      </c>
      <c r="E286" s="246" t="s">
        <v>1</v>
      </c>
      <c r="F286" s="247" t="s">
        <v>156</v>
      </c>
      <c r="G286" s="245"/>
      <c r="H286" s="248">
        <v>2.165</v>
      </c>
      <c r="I286" s="249"/>
      <c r="J286" s="245"/>
      <c r="K286" s="245"/>
      <c r="L286" s="250"/>
      <c r="M286" s="251"/>
      <c r="N286" s="252"/>
      <c r="O286" s="252"/>
      <c r="P286" s="252"/>
      <c r="Q286" s="252"/>
      <c r="R286" s="252"/>
      <c r="S286" s="252"/>
      <c r="T286" s="253"/>
      <c r="U286" s="14"/>
      <c r="V286" s="14"/>
      <c r="W286" s="14"/>
      <c r="X286" s="14"/>
      <c r="Y286" s="14"/>
      <c r="Z286" s="14"/>
      <c r="AA286" s="14"/>
      <c r="AB286" s="14"/>
      <c r="AC286" s="14"/>
      <c r="AD286" s="14"/>
      <c r="AE286" s="14"/>
      <c r="AT286" s="254" t="s">
        <v>154</v>
      </c>
      <c r="AU286" s="254" t="s">
        <v>90</v>
      </c>
      <c r="AV286" s="14" t="s">
        <v>150</v>
      </c>
      <c r="AW286" s="14" t="s">
        <v>34</v>
      </c>
      <c r="AX286" s="14" t="s">
        <v>88</v>
      </c>
      <c r="AY286" s="254" t="s">
        <v>143</v>
      </c>
    </row>
    <row r="287" spans="1:65" s="2" customFormat="1" ht="14.4" customHeight="1">
      <c r="A287" s="38"/>
      <c r="B287" s="39"/>
      <c r="C287" s="265" t="s">
        <v>391</v>
      </c>
      <c r="D287" s="265" t="s">
        <v>237</v>
      </c>
      <c r="E287" s="266" t="s">
        <v>392</v>
      </c>
      <c r="F287" s="267" t="s">
        <v>393</v>
      </c>
      <c r="G287" s="268" t="s">
        <v>298</v>
      </c>
      <c r="H287" s="269">
        <v>2.165</v>
      </c>
      <c r="I287" s="270"/>
      <c r="J287" s="271">
        <f>ROUND(I287*H287,2)</f>
        <v>0</v>
      </c>
      <c r="K287" s="267" t="s">
        <v>149</v>
      </c>
      <c r="L287" s="272"/>
      <c r="M287" s="273" t="s">
        <v>1</v>
      </c>
      <c r="N287" s="274" t="s">
        <v>45</v>
      </c>
      <c r="O287" s="91"/>
      <c r="P287" s="224">
        <f>O287*H287</f>
        <v>0</v>
      </c>
      <c r="Q287" s="224">
        <v>0.00106</v>
      </c>
      <c r="R287" s="224">
        <f>Q287*H287</f>
        <v>0.0022949</v>
      </c>
      <c r="S287" s="224">
        <v>0</v>
      </c>
      <c r="T287" s="225">
        <f>S287*H287</f>
        <v>0</v>
      </c>
      <c r="U287" s="38"/>
      <c r="V287" s="38"/>
      <c r="W287" s="38"/>
      <c r="X287" s="38"/>
      <c r="Y287" s="38"/>
      <c r="Z287" s="38"/>
      <c r="AA287" s="38"/>
      <c r="AB287" s="38"/>
      <c r="AC287" s="38"/>
      <c r="AD287" s="38"/>
      <c r="AE287" s="38"/>
      <c r="AR287" s="226" t="s">
        <v>383</v>
      </c>
      <c r="AT287" s="226" t="s">
        <v>237</v>
      </c>
      <c r="AU287" s="226" t="s">
        <v>90</v>
      </c>
      <c r="AY287" s="17" t="s">
        <v>143</v>
      </c>
      <c r="BE287" s="227">
        <f>IF(N287="základní",J287,0)</f>
        <v>0</v>
      </c>
      <c r="BF287" s="227">
        <f>IF(N287="snížená",J287,0)</f>
        <v>0</v>
      </c>
      <c r="BG287" s="227">
        <f>IF(N287="zákl. přenesená",J287,0)</f>
        <v>0</v>
      </c>
      <c r="BH287" s="227">
        <f>IF(N287="sníž. přenesená",J287,0)</f>
        <v>0</v>
      </c>
      <c r="BI287" s="227">
        <f>IF(N287="nulová",J287,0)</f>
        <v>0</v>
      </c>
      <c r="BJ287" s="17" t="s">
        <v>88</v>
      </c>
      <c r="BK287" s="227">
        <f>ROUND(I287*H287,2)</f>
        <v>0</v>
      </c>
      <c r="BL287" s="17" t="s">
        <v>383</v>
      </c>
      <c r="BM287" s="226" t="s">
        <v>394</v>
      </c>
    </row>
    <row r="288" spans="1:65" s="2" customFormat="1" ht="37.8" customHeight="1">
      <c r="A288" s="38"/>
      <c r="B288" s="39"/>
      <c r="C288" s="215" t="s">
        <v>395</v>
      </c>
      <c r="D288" s="215" t="s">
        <v>145</v>
      </c>
      <c r="E288" s="216" t="s">
        <v>396</v>
      </c>
      <c r="F288" s="217" t="s">
        <v>397</v>
      </c>
      <c r="G288" s="218" t="s">
        <v>298</v>
      </c>
      <c r="H288" s="219">
        <v>2.165</v>
      </c>
      <c r="I288" s="220"/>
      <c r="J288" s="221">
        <f>ROUND(I288*H288,2)</f>
        <v>0</v>
      </c>
      <c r="K288" s="217" t="s">
        <v>149</v>
      </c>
      <c r="L288" s="44"/>
      <c r="M288" s="222" t="s">
        <v>1</v>
      </c>
      <c r="N288" s="223" t="s">
        <v>45</v>
      </c>
      <c r="O288" s="91"/>
      <c r="P288" s="224">
        <f>O288*H288</f>
        <v>0</v>
      </c>
      <c r="Q288" s="224">
        <v>0</v>
      </c>
      <c r="R288" s="224">
        <f>Q288*H288</f>
        <v>0</v>
      </c>
      <c r="S288" s="224">
        <v>0</v>
      </c>
      <c r="T288" s="225">
        <f>S288*H288</f>
        <v>0</v>
      </c>
      <c r="U288" s="38"/>
      <c r="V288" s="38"/>
      <c r="W288" s="38"/>
      <c r="X288" s="38"/>
      <c r="Y288" s="38"/>
      <c r="Z288" s="38"/>
      <c r="AA288" s="38"/>
      <c r="AB288" s="38"/>
      <c r="AC288" s="38"/>
      <c r="AD288" s="38"/>
      <c r="AE288" s="38"/>
      <c r="AR288" s="226" t="s">
        <v>358</v>
      </c>
      <c r="AT288" s="226" t="s">
        <v>145</v>
      </c>
      <c r="AU288" s="226" t="s">
        <v>90</v>
      </c>
      <c r="AY288" s="17" t="s">
        <v>143</v>
      </c>
      <c r="BE288" s="227">
        <f>IF(N288="základní",J288,0)</f>
        <v>0</v>
      </c>
      <c r="BF288" s="227">
        <f>IF(N288="snížená",J288,0)</f>
        <v>0</v>
      </c>
      <c r="BG288" s="227">
        <f>IF(N288="zákl. přenesená",J288,0)</f>
        <v>0</v>
      </c>
      <c r="BH288" s="227">
        <f>IF(N288="sníž. přenesená",J288,0)</f>
        <v>0</v>
      </c>
      <c r="BI288" s="227">
        <f>IF(N288="nulová",J288,0)</f>
        <v>0</v>
      </c>
      <c r="BJ288" s="17" t="s">
        <v>88</v>
      </c>
      <c r="BK288" s="227">
        <f>ROUND(I288*H288,2)</f>
        <v>0</v>
      </c>
      <c r="BL288" s="17" t="s">
        <v>358</v>
      </c>
      <c r="BM288" s="226" t="s">
        <v>398</v>
      </c>
    </row>
    <row r="289" spans="1:47" s="2" customFormat="1" ht="12">
      <c r="A289" s="38"/>
      <c r="B289" s="39"/>
      <c r="C289" s="40"/>
      <c r="D289" s="228" t="s">
        <v>152</v>
      </c>
      <c r="E289" s="40"/>
      <c r="F289" s="229" t="s">
        <v>389</v>
      </c>
      <c r="G289" s="40"/>
      <c r="H289" s="40"/>
      <c r="I289" s="230"/>
      <c r="J289" s="40"/>
      <c r="K289" s="40"/>
      <c r="L289" s="44"/>
      <c r="M289" s="231"/>
      <c r="N289" s="232"/>
      <c r="O289" s="91"/>
      <c r="P289" s="91"/>
      <c r="Q289" s="91"/>
      <c r="R289" s="91"/>
      <c r="S289" s="91"/>
      <c r="T289" s="92"/>
      <c r="U289" s="38"/>
      <c r="V289" s="38"/>
      <c r="W289" s="38"/>
      <c r="X289" s="38"/>
      <c r="Y289" s="38"/>
      <c r="Z289" s="38"/>
      <c r="AA289" s="38"/>
      <c r="AB289" s="38"/>
      <c r="AC289" s="38"/>
      <c r="AD289" s="38"/>
      <c r="AE289" s="38"/>
      <c r="AT289" s="17" t="s">
        <v>152</v>
      </c>
      <c r="AU289" s="17" t="s">
        <v>90</v>
      </c>
    </row>
    <row r="290" spans="1:65" s="2" customFormat="1" ht="14.4" customHeight="1">
      <c r="A290" s="38"/>
      <c r="B290" s="39"/>
      <c r="C290" s="265" t="s">
        <v>399</v>
      </c>
      <c r="D290" s="265" t="s">
        <v>237</v>
      </c>
      <c r="E290" s="266" t="s">
        <v>400</v>
      </c>
      <c r="F290" s="267" t="s">
        <v>401</v>
      </c>
      <c r="G290" s="268" t="s">
        <v>298</v>
      </c>
      <c r="H290" s="269">
        <v>2.165</v>
      </c>
      <c r="I290" s="270"/>
      <c r="J290" s="271">
        <f>ROUND(I290*H290,2)</f>
        <v>0</v>
      </c>
      <c r="K290" s="267" t="s">
        <v>149</v>
      </c>
      <c r="L290" s="272"/>
      <c r="M290" s="273" t="s">
        <v>1</v>
      </c>
      <c r="N290" s="274" t="s">
        <v>45</v>
      </c>
      <c r="O290" s="91"/>
      <c r="P290" s="224">
        <f>O290*H290</f>
        <v>0</v>
      </c>
      <c r="Q290" s="224">
        <v>0.00318</v>
      </c>
      <c r="R290" s="224">
        <f>Q290*H290</f>
        <v>0.0068847000000000005</v>
      </c>
      <c r="S290" s="224">
        <v>0</v>
      </c>
      <c r="T290" s="225">
        <f>S290*H290</f>
        <v>0</v>
      </c>
      <c r="U290" s="38"/>
      <c r="V290" s="38"/>
      <c r="W290" s="38"/>
      <c r="X290" s="38"/>
      <c r="Y290" s="38"/>
      <c r="Z290" s="38"/>
      <c r="AA290" s="38"/>
      <c r="AB290" s="38"/>
      <c r="AC290" s="38"/>
      <c r="AD290" s="38"/>
      <c r="AE290" s="38"/>
      <c r="AR290" s="226" t="s">
        <v>383</v>
      </c>
      <c r="AT290" s="226" t="s">
        <v>237</v>
      </c>
      <c r="AU290" s="226" t="s">
        <v>90</v>
      </c>
      <c r="AY290" s="17" t="s">
        <v>143</v>
      </c>
      <c r="BE290" s="227">
        <f>IF(N290="základní",J290,0)</f>
        <v>0</v>
      </c>
      <c r="BF290" s="227">
        <f>IF(N290="snížená",J290,0)</f>
        <v>0</v>
      </c>
      <c r="BG290" s="227">
        <f>IF(N290="zákl. přenesená",J290,0)</f>
        <v>0</v>
      </c>
      <c r="BH290" s="227">
        <f>IF(N290="sníž. přenesená",J290,0)</f>
        <v>0</v>
      </c>
      <c r="BI290" s="227">
        <f>IF(N290="nulová",J290,0)</f>
        <v>0</v>
      </c>
      <c r="BJ290" s="17" t="s">
        <v>88</v>
      </c>
      <c r="BK290" s="227">
        <f>ROUND(I290*H290,2)</f>
        <v>0</v>
      </c>
      <c r="BL290" s="17" t="s">
        <v>383</v>
      </c>
      <c r="BM290" s="226" t="s">
        <v>402</v>
      </c>
    </row>
    <row r="291" spans="1:65" s="2" customFormat="1" ht="37.8" customHeight="1">
      <c r="A291" s="38"/>
      <c r="B291" s="39"/>
      <c r="C291" s="215" t="s">
        <v>403</v>
      </c>
      <c r="D291" s="215" t="s">
        <v>145</v>
      </c>
      <c r="E291" s="216" t="s">
        <v>404</v>
      </c>
      <c r="F291" s="217" t="s">
        <v>405</v>
      </c>
      <c r="G291" s="218" t="s">
        <v>382</v>
      </c>
      <c r="H291" s="219">
        <v>2</v>
      </c>
      <c r="I291" s="220"/>
      <c r="J291" s="221">
        <f>ROUND(I291*H291,2)</f>
        <v>0</v>
      </c>
      <c r="K291" s="217" t="s">
        <v>149</v>
      </c>
      <c r="L291" s="44"/>
      <c r="M291" s="222" t="s">
        <v>1</v>
      </c>
      <c r="N291" s="223" t="s">
        <v>45</v>
      </c>
      <c r="O291" s="91"/>
      <c r="P291" s="224">
        <f>O291*H291</f>
        <v>0</v>
      </c>
      <c r="Q291" s="224">
        <v>0</v>
      </c>
      <c r="R291" s="224">
        <f>Q291*H291</f>
        <v>0</v>
      </c>
      <c r="S291" s="224">
        <v>0</v>
      </c>
      <c r="T291" s="225">
        <f>S291*H291</f>
        <v>0</v>
      </c>
      <c r="U291" s="38"/>
      <c r="V291" s="38"/>
      <c r="W291" s="38"/>
      <c r="X291" s="38"/>
      <c r="Y291" s="38"/>
      <c r="Z291" s="38"/>
      <c r="AA291" s="38"/>
      <c r="AB291" s="38"/>
      <c r="AC291" s="38"/>
      <c r="AD291" s="38"/>
      <c r="AE291" s="38"/>
      <c r="AR291" s="226" t="s">
        <v>358</v>
      </c>
      <c r="AT291" s="226" t="s">
        <v>145</v>
      </c>
      <c r="AU291" s="226" t="s">
        <v>90</v>
      </c>
      <c r="AY291" s="17" t="s">
        <v>143</v>
      </c>
      <c r="BE291" s="227">
        <f>IF(N291="základní",J291,0)</f>
        <v>0</v>
      </c>
      <c r="BF291" s="227">
        <f>IF(N291="snížená",J291,0)</f>
        <v>0</v>
      </c>
      <c r="BG291" s="227">
        <f>IF(N291="zákl. přenesená",J291,0)</f>
        <v>0</v>
      </c>
      <c r="BH291" s="227">
        <f>IF(N291="sníž. přenesená",J291,0)</f>
        <v>0</v>
      </c>
      <c r="BI291" s="227">
        <f>IF(N291="nulová",J291,0)</f>
        <v>0</v>
      </c>
      <c r="BJ291" s="17" t="s">
        <v>88</v>
      </c>
      <c r="BK291" s="227">
        <f>ROUND(I291*H291,2)</f>
        <v>0</v>
      </c>
      <c r="BL291" s="17" t="s">
        <v>358</v>
      </c>
      <c r="BM291" s="226" t="s">
        <v>406</v>
      </c>
    </row>
    <row r="292" spans="1:47" s="2" customFormat="1" ht="12">
      <c r="A292" s="38"/>
      <c r="B292" s="39"/>
      <c r="C292" s="40"/>
      <c r="D292" s="228" t="s">
        <v>152</v>
      </c>
      <c r="E292" s="40"/>
      <c r="F292" s="229" t="s">
        <v>407</v>
      </c>
      <c r="G292" s="40"/>
      <c r="H292" s="40"/>
      <c r="I292" s="230"/>
      <c r="J292" s="40"/>
      <c r="K292" s="40"/>
      <c r="L292" s="44"/>
      <c r="M292" s="231"/>
      <c r="N292" s="232"/>
      <c r="O292" s="91"/>
      <c r="P292" s="91"/>
      <c r="Q292" s="91"/>
      <c r="R292" s="91"/>
      <c r="S292" s="91"/>
      <c r="T292" s="92"/>
      <c r="U292" s="38"/>
      <c r="V292" s="38"/>
      <c r="W292" s="38"/>
      <c r="X292" s="38"/>
      <c r="Y292" s="38"/>
      <c r="Z292" s="38"/>
      <c r="AA292" s="38"/>
      <c r="AB292" s="38"/>
      <c r="AC292" s="38"/>
      <c r="AD292" s="38"/>
      <c r="AE292" s="38"/>
      <c r="AT292" s="17" t="s">
        <v>152</v>
      </c>
      <c r="AU292" s="17" t="s">
        <v>90</v>
      </c>
    </row>
    <row r="293" spans="1:65" s="2" customFormat="1" ht="14.4" customHeight="1">
      <c r="A293" s="38"/>
      <c r="B293" s="39"/>
      <c r="C293" s="265" t="s">
        <v>408</v>
      </c>
      <c r="D293" s="265" t="s">
        <v>237</v>
      </c>
      <c r="E293" s="266" t="s">
        <v>409</v>
      </c>
      <c r="F293" s="267" t="s">
        <v>410</v>
      </c>
      <c r="G293" s="268" t="s">
        <v>382</v>
      </c>
      <c r="H293" s="269">
        <v>2</v>
      </c>
      <c r="I293" s="270"/>
      <c r="J293" s="271">
        <f>ROUND(I293*H293,2)</f>
        <v>0</v>
      </c>
      <c r="K293" s="267" t="s">
        <v>1</v>
      </c>
      <c r="L293" s="272"/>
      <c r="M293" s="273" t="s">
        <v>1</v>
      </c>
      <c r="N293" s="274" t="s">
        <v>45</v>
      </c>
      <c r="O293" s="91"/>
      <c r="P293" s="224">
        <f>O293*H293</f>
        <v>0</v>
      </c>
      <c r="Q293" s="224">
        <v>0.0008</v>
      </c>
      <c r="R293" s="224">
        <f>Q293*H293</f>
        <v>0.0016</v>
      </c>
      <c r="S293" s="224">
        <v>0</v>
      </c>
      <c r="T293" s="225">
        <f>S293*H293</f>
        <v>0</v>
      </c>
      <c r="U293" s="38"/>
      <c r="V293" s="38"/>
      <c r="W293" s="38"/>
      <c r="X293" s="38"/>
      <c r="Y293" s="38"/>
      <c r="Z293" s="38"/>
      <c r="AA293" s="38"/>
      <c r="AB293" s="38"/>
      <c r="AC293" s="38"/>
      <c r="AD293" s="38"/>
      <c r="AE293" s="38"/>
      <c r="AR293" s="226" t="s">
        <v>383</v>
      </c>
      <c r="AT293" s="226" t="s">
        <v>237</v>
      </c>
      <c r="AU293" s="226" t="s">
        <v>90</v>
      </c>
      <c r="AY293" s="17" t="s">
        <v>143</v>
      </c>
      <c r="BE293" s="227">
        <f>IF(N293="základní",J293,0)</f>
        <v>0</v>
      </c>
      <c r="BF293" s="227">
        <f>IF(N293="snížená",J293,0)</f>
        <v>0</v>
      </c>
      <c r="BG293" s="227">
        <f>IF(N293="zákl. přenesená",J293,0)</f>
        <v>0</v>
      </c>
      <c r="BH293" s="227">
        <f>IF(N293="sníž. přenesená",J293,0)</f>
        <v>0</v>
      </c>
      <c r="BI293" s="227">
        <f>IF(N293="nulová",J293,0)</f>
        <v>0</v>
      </c>
      <c r="BJ293" s="17" t="s">
        <v>88</v>
      </c>
      <c r="BK293" s="227">
        <f>ROUND(I293*H293,2)</f>
        <v>0</v>
      </c>
      <c r="BL293" s="17" t="s">
        <v>383</v>
      </c>
      <c r="BM293" s="226" t="s">
        <v>411</v>
      </c>
    </row>
    <row r="294" spans="1:65" s="2" customFormat="1" ht="37.8" customHeight="1">
      <c r="A294" s="38"/>
      <c r="B294" s="39"/>
      <c r="C294" s="215" t="s">
        <v>412</v>
      </c>
      <c r="D294" s="215" t="s">
        <v>145</v>
      </c>
      <c r="E294" s="216" t="s">
        <v>413</v>
      </c>
      <c r="F294" s="217" t="s">
        <v>414</v>
      </c>
      <c r="G294" s="218" t="s">
        <v>382</v>
      </c>
      <c r="H294" s="219">
        <v>6</v>
      </c>
      <c r="I294" s="220"/>
      <c r="J294" s="221">
        <f>ROUND(I294*H294,2)</f>
        <v>0</v>
      </c>
      <c r="K294" s="217" t="s">
        <v>149</v>
      </c>
      <c r="L294" s="44"/>
      <c r="M294" s="222" t="s">
        <v>1</v>
      </c>
      <c r="N294" s="223" t="s">
        <v>45</v>
      </c>
      <c r="O294" s="91"/>
      <c r="P294" s="224">
        <f>O294*H294</f>
        <v>0</v>
      </c>
      <c r="Q294" s="224">
        <v>0</v>
      </c>
      <c r="R294" s="224">
        <f>Q294*H294</f>
        <v>0</v>
      </c>
      <c r="S294" s="224">
        <v>0</v>
      </c>
      <c r="T294" s="225">
        <f>S294*H294</f>
        <v>0</v>
      </c>
      <c r="U294" s="38"/>
      <c r="V294" s="38"/>
      <c r="W294" s="38"/>
      <c r="X294" s="38"/>
      <c r="Y294" s="38"/>
      <c r="Z294" s="38"/>
      <c r="AA294" s="38"/>
      <c r="AB294" s="38"/>
      <c r="AC294" s="38"/>
      <c r="AD294" s="38"/>
      <c r="AE294" s="38"/>
      <c r="AR294" s="226" t="s">
        <v>358</v>
      </c>
      <c r="AT294" s="226" t="s">
        <v>145</v>
      </c>
      <c r="AU294" s="226" t="s">
        <v>90</v>
      </c>
      <c r="AY294" s="17" t="s">
        <v>143</v>
      </c>
      <c r="BE294" s="227">
        <f>IF(N294="základní",J294,0)</f>
        <v>0</v>
      </c>
      <c r="BF294" s="227">
        <f>IF(N294="snížená",J294,0)</f>
        <v>0</v>
      </c>
      <c r="BG294" s="227">
        <f>IF(N294="zákl. přenesená",J294,0)</f>
        <v>0</v>
      </c>
      <c r="BH294" s="227">
        <f>IF(N294="sníž. přenesená",J294,0)</f>
        <v>0</v>
      </c>
      <c r="BI294" s="227">
        <f>IF(N294="nulová",J294,0)</f>
        <v>0</v>
      </c>
      <c r="BJ294" s="17" t="s">
        <v>88</v>
      </c>
      <c r="BK294" s="227">
        <f>ROUND(I294*H294,2)</f>
        <v>0</v>
      </c>
      <c r="BL294" s="17" t="s">
        <v>358</v>
      </c>
      <c r="BM294" s="226" t="s">
        <v>415</v>
      </c>
    </row>
    <row r="295" spans="1:47" s="2" customFormat="1" ht="12">
      <c r="A295" s="38"/>
      <c r="B295" s="39"/>
      <c r="C295" s="40"/>
      <c r="D295" s="228" t="s">
        <v>152</v>
      </c>
      <c r="E295" s="40"/>
      <c r="F295" s="229" t="s">
        <v>407</v>
      </c>
      <c r="G295" s="40"/>
      <c r="H295" s="40"/>
      <c r="I295" s="230"/>
      <c r="J295" s="40"/>
      <c r="K295" s="40"/>
      <c r="L295" s="44"/>
      <c r="M295" s="231"/>
      <c r="N295" s="232"/>
      <c r="O295" s="91"/>
      <c r="P295" s="91"/>
      <c r="Q295" s="91"/>
      <c r="R295" s="91"/>
      <c r="S295" s="91"/>
      <c r="T295" s="92"/>
      <c r="U295" s="38"/>
      <c r="V295" s="38"/>
      <c r="W295" s="38"/>
      <c r="X295" s="38"/>
      <c r="Y295" s="38"/>
      <c r="Z295" s="38"/>
      <c r="AA295" s="38"/>
      <c r="AB295" s="38"/>
      <c r="AC295" s="38"/>
      <c r="AD295" s="38"/>
      <c r="AE295" s="38"/>
      <c r="AT295" s="17" t="s">
        <v>152</v>
      </c>
      <c r="AU295" s="17" t="s">
        <v>90</v>
      </c>
    </row>
    <row r="296" spans="1:65" s="2" customFormat="1" ht="14.4" customHeight="1">
      <c r="A296" s="38"/>
      <c r="B296" s="39"/>
      <c r="C296" s="265" t="s">
        <v>416</v>
      </c>
      <c r="D296" s="265" t="s">
        <v>237</v>
      </c>
      <c r="E296" s="266" t="s">
        <v>417</v>
      </c>
      <c r="F296" s="267" t="s">
        <v>418</v>
      </c>
      <c r="G296" s="268" t="s">
        <v>382</v>
      </c>
      <c r="H296" s="269">
        <v>4</v>
      </c>
      <c r="I296" s="270"/>
      <c r="J296" s="271">
        <f>ROUND(I296*H296,2)</f>
        <v>0</v>
      </c>
      <c r="K296" s="267" t="s">
        <v>149</v>
      </c>
      <c r="L296" s="272"/>
      <c r="M296" s="273" t="s">
        <v>1</v>
      </c>
      <c r="N296" s="274" t="s">
        <v>45</v>
      </c>
      <c r="O296" s="91"/>
      <c r="P296" s="224">
        <f>O296*H296</f>
        <v>0</v>
      </c>
      <c r="Q296" s="224">
        <v>0.00121</v>
      </c>
      <c r="R296" s="224">
        <f>Q296*H296</f>
        <v>0.00484</v>
      </c>
      <c r="S296" s="224">
        <v>0</v>
      </c>
      <c r="T296" s="225">
        <f>S296*H296</f>
        <v>0</v>
      </c>
      <c r="U296" s="38"/>
      <c r="V296" s="38"/>
      <c r="W296" s="38"/>
      <c r="X296" s="38"/>
      <c r="Y296" s="38"/>
      <c r="Z296" s="38"/>
      <c r="AA296" s="38"/>
      <c r="AB296" s="38"/>
      <c r="AC296" s="38"/>
      <c r="AD296" s="38"/>
      <c r="AE296" s="38"/>
      <c r="AR296" s="226" t="s">
        <v>383</v>
      </c>
      <c r="AT296" s="226" t="s">
        <v>237</v>
      </c>
      <c r="AU296" s="226" t="s">
        <v>90</v>
      </c>
      <c r="AY296" s="17" t="s">
        <v>143</v>
      </c>
      <c r="BE296" s="227">
        <f>IF(N296="základní",J296,0)</f>
        <v>0</v>
      </c>
      <c r="BF296" s="227">
        <f>IF(N296="snížená",J296,0)</f>
        <v>0</v>
      </c>
      <c r="BG296" s="227">
        <f>IF(N296="zákl. přenesená",J296,0)</f>
        <v>0</v>
      </c>
      <c r="BH296" s="227">
        <f>IF(N296="sníž. přenesená",J296,0)</f>
        <v>0</v>
      </c>
      <c r="BI296" s="227">
        <f>IF(N296="nulová",J296,0)</f>
        <v>0</v>
      </c>
      <c r="BJ296" s="17" t="s">
        <v>88</v>
      </c>
      <c r="BK296" s="227">
        <f>ROUND(I296*H296,2)</f>
        <v>0</v>
      </c>
      <c r="BL296" s="17" t="s">
        <v>383</v>
      </c>
      <c r="BM296" s="226" t="s">
        <v>419</v>
      </c>
    </row>
    <row r="297" spans="1:65" s="2" customFormat="1" ht="14.4" customHeight="1">
      <c r="A297" s="38"/>
      <c r="B297" s="39"/>
      <c r="C297" s="265" t="s">
        <v>420</v>
      </c>
      <c r="D297" s="265" t="s">
        <v>237</v>
      </c>
      <c r="E297" s="266" t="s">
        <v>421</v>
      </c>
      <c r="F297" s="267" t="s">
        <v>422</v>
      </c>
      <c r="G297" s="268" t="s">
        <v>382</v>
      </c>
      <c r="H297" s="269">
        <v>2</v>
      </c>
      <c r="I297" s="270"/>
      <c r="J297" s="271">
        <f>ROUND(I297*H297,2)</f>
        <v>0</v>
      </c>
      <c r="K297" s="267" t="s">
        <v>149</v>
      </c>
      <c r="L297" s="272"/>
      <c r="M297" s="273" t="s">
        <v>1</v>
      </c>
      <c r="N297" s="274" t="s">
        <v>45</v>
      </c>
      <c r="O297" s="91"/>
      <c r="P297" s="224">
        <f>O297*H297</f>
        <v>0</v>
      </c>
      <c r="Q297" s="224">
        <v>0.00072</v>
      </c>
      <c r="R297" s="224">
        <f>Q297*H297</f>
        <v>0.00144</v>
      </c>
      <c r="S297" s="224">
        <v>0</v>
      </c>
      <c r="T297" s="225">
        <f>S297*H297</f>
        <v>0</v>
      </c>
      <c r="U297" s="38"/>
      <c r="V297" s="38"/>
      <c r="W297" s="38"/>
      <c r="X297" s="38"/>
      <c r="Y297" s="38"/>
      <c r="Z297" s="38"/>
      <c r="AA297" s="38"/>
      <c r="AB297" s="38"/>
      <c r="AC297" s="38"/>
      <c r="AD297" s="38"/>
      <c r="AE297" s="38"/>
      <c r="AR297" s="226" t="s">
        <v>383</v>
      </c>
      <c r="AT297" s="226" t="s">
        <v>237</v>
      </c>
      <c r="AU297" s="226" t="s">
        <v>90</v>
      </c>
      <c r="AY297" s="17" t="s">
        <v>143</v>
      </c>
      <c r="BE297" s="227">
        <f>IF(N297="základní",J297,0)</f>
        <v>0</v>
      </c>
      <c r="BF297" s="227">
        <f>IF(N297="snížená",J297,0)</f>
        <v>0</v>
      </c>
      <c r="BG297" s="227">
        <f>IF(N297="zákl. přenesená",J297,0)</f>
        <v>0</v>
      </c>
      <c r="BH297" s="227">
        <f>IF(N297="sníž. přenesená",J297,0)</f>
        <v>0</v>
      </c>
      <c r="BI297" s="227">
        <f>IF(N297="nulová",J297,0)</f>
        <v>0</v>
      </c>
      <c r="BJ297" s="17" t="s">
        <v>88</v>
      </c>
      <c r="BK297" s="227">
        <f>ROUND(I297*H297,2)</f>
        <v>0</v>
      </c>
      <c r="BL297" s="17" t="s">
        <v>383</v>
      </c>
      <c r="BM297" s="226" t="s">
        <v>423</v>
      </c>
    </row>
    <row r="298" spans="1:65" s="2" customFormat="1" ht="14.4" customHeight="1">
      <c r="A298" s="38"/>
      <c r="B298" s="39"/>
      <c r="C298" s="215" t="s">
        <v>424</v>
      </c>
      <c r="D298" s="215" t="s">
        <v>145</v>
      </c>
      <c r="E298" s="216" t="s">
        <v>425</v>
      </c>
      <c r="F298" s="217" t="s">
        <v>426</v>
      </c>
      <c r="G298" s="218" t="s">
        <v>382</v>
      </c>
      <c r="H298" s="219">
        <v>2</v>
      </c>
      <c r="I298" s="220"/>
      <c r="J298" s="221">
        <f>ROUND(I298*H298,2)</f>
        <v>0</v>
      </c>
      <c r="K298" s="217" t="s">
        <v>1</v>
      </c>
      <c r="L298" s="44"/>
      <c r="M298" s="222" t="s">
        <v>1</v>
      </c>
      <c r="N298" s="223" t="s">
        <v>45</v>
      </c>
      <c r="O298" s="91"/>
      <c r="P298" s="224">
        <f>O298*H298</f>
        <v>0</v>
      </c>
      <c r="Q298" s="224">
        <v>0.0013</v>
      </c>
      <c r="R298" s="224">
        <f>Q298*H298</f>
        <v>0.0026</v>
      </c>
      <c r="S298" s="224">
        <v>0</v>
      </c>
      <c r="T298" s="225">
        <f>S298*H298</f>
        <v>0</v>
      </c>
      <c r="U298" s="38"/>
      <c r="V298" s="38"/>
      <c r="W298" s="38"/>
      <c r="X298" s="38"/>
      <c r="Y298" s="38"/>
      <c r="Z298" s="38"/>
      <c r="AA298" s="38"/>
      <c r="AB298" s="38"/>
      <c r="AC298" s="38"/>
      <c r="AD298" s="38"/>
      <c r="AE298" s="38"/>
      <c r="AR298" s="226" t="s">
        <v>358</v>
      </c>
      <c r="AT298" s="226" t="s">
        <v>145</v>
      </c>
      <c r="AU298" s="226" t="s">
        <v>90</v>
      </c>
      <c r="AY298" s="17" t="s">
        <v>143</v>
      </c>
      <c r="BE298" s="227">
        <f>IF(N298="základní",J298,0)</f>
        <v>0</v>
      </c>
      <c r="BF298" s="227">
        <f>IF(N298="snížená",J298,0)</f>
        <v>0</v>
      </c>
      <c r="BG298" s="227">
        <f>IF(N298="zákl. přenesená",J298,0)</f>
        <v>0</v>
      </c>
      <c r="BH298" s="227">
        <f>IF(N298="sníž. přenesená",J298,0)</f>
        <v>0</v>
      </c>
      <c r="BI298" s="227">
        <f>IF(N298="nulová",J298,0)</f>
        <v>0</v>
      </c>
      <c r="BJ298" s="17" t="s">
        <v>88</v>
      </c>
      <c r="BK298" s="227">
        <f>ROUND(I298*H298,2)</f>
        <v>0</v>
      </c>
      <c r="BL298" s="17" t="s">
        <v>358</v>
      </c>
      <c r="BM298" s="226" t="s">
        <v>427</v>
      </c>
    </row>
    <row r="299" spans="1:65" s="2" customFormat="1" ht="14.4" customHeight="1">
      <c r="A299" s="38"/>
      <c r="B299" s="39"/>
      <c r="C299" s="215" t="s">
        <v>428</v>
      </c>
      <c r="D299" s="215" t="s">
        <v>145</v>
      </c>
      <c r="E299" s="216" t="s">
        <v>429</v>
      </c>
      <c r="F299" s="217" t="s">
        <v>430</v>
      </c>
      <c r="G299" s="218" t="s">
        <v>298</v>
      </c>
      <c r="H299" s="219">
        <v>2.165</v>
      </c>
      <c r="I299" s="220"/>
      <c r="J299" s="221">
        <f>ROUND(I299*H299,2)</f>
        <v>0</v>
      </c>
      <c r="K299" s="217" t="s">
        <v>149</v>
      </c>
      <c r="L299" s="44"/>
      <c r="M299" s="222" t="s">
        <v>1</v>
      </c>
      <c r="N299" s="223" t="s">
        <v>45</v>
      </c>
      <c r="O299" s="91"/>
      <c r="P299" s="224">
        <f>O299*H299</f>
        <v>0</v>
      </c>
      <c r="Q299" s="224">
        <v>0</v>
      </c>
      <c r="R299" s="224">
        <f>Q299*H299</f>
        <v>0</v>
      </c>
      <c r="S299" s="224">
        <v>0</v>
      </c>
      <c r="T299" s="225">
        <f>S299*H299</f>
        <v>0</v>
      </c>
      <c r="U299" s="38"/>
      <c r="V299" s="38"/>
      <c r="W299" s="38"/>
      <c r="X299" s="38"/>
      <c r="Y299" s="38"/>
      <c r="Z299" s="38"/>
      <c r="AA299" s="38"/>
      <c r="AB299" s="38"/>
      <c r="AC299" s="38"/>
      <c r="AD299" s="38"/>
      <c r="AE299" s="38"/>
      <c r="AR299" s="226" t="s">
        <v>358</v>
      </c>
      <c r="AT299" s="226" t="s">
        <v>145</v>
      </c>
      <c r="AU299" s="226" t="s">
        <v>90</v>
      </c>
      <c r="AY299" s="17" t="s">
        <v>143</v>
      </c>
      <c r="BE299" s="227">
        <f>IF(N299="základní",J299,0)</f>
        <v>0</v>
      </c>
      <c r="BF299" s="227">
        <f>IF(N299="snížená",J299,0)</f>
        <v>0</v>
      </c>
      <c r="BG299" s="227">
        <f>IF(N299="zákl. přenesená",J299,0)</f>
        <v>0</v>
      </c>
      <c r="BH299" s="227">
        <f>IF(N299="sníž. přenesená",J299,0)</f>
        <v>0</v>
      </c>
      <c r="BI299" s="227">
        <f>IF(N299="nulová",J299,0)</f>
        <v>0</v>
      </c>
      <c r="BJ299" s="17" t="s">
        <v>88</v>
      </c>
      <c r="BK299" s="227">
        <f>ROUND(I299*H299,2)</f>
        <v>0</v>
      </c>
      <c r="BL299" s="17" t="s">
        <v>358</v>
      </c>
      <c r="BM299" s="226" t="s">
        <v>431</v>
      </c>
    </row>
    <row r="300" spans="1:47" s="2" customFormat="1" ht="12">
      <c r="A300" s="38"/>
      <c r="B300" s="39"/>
      <c r="C300" s="40"/>
      <c r="D300" s="228" t="s">
        <v>152</v>
      </c>
      <c r="E300" s="40"/>
      <c r="F300" s="229" t="s">
        <v>432</v>
      </c>
      <c r="G300" s="40"/>
      <c r="H300" s="40"/>
      <c r="I300" s="230"/>
      <c r="J300" s="40"/>
      <c r="K300" s="40"/>
      <c r="L300" s="44"/>
      <c r="M300" s="231"/>
      <c r="N300" s="232"/>
      <c r="O300" s="91"/>
      <c r="P300" s="91"/>
      <c r="Q300" s="91"/>
      <c r="R300" s="91"/>
      <c r="S300" s="91"/>
      <c r="T300" s="92"/>
      <c r="U300" s="38"/>
      <c r="V300" s="38"/>
      <c r="W300" s="38"/>
      <c r="X300" s="38"/>
      <c r="Y300" s="38"/>
      <c r="Z300" s="38"/>
      <c r="AA300" s="38"/>
      <c r="AB300" s="38"/>
      <c r="AC300" s="38"/>
      <c r="AD300" s="38"/>
      <c r="AE300" s="38"/>
      <c r="AT300" s="17" t="s">
        <v>152</v>
      </c>
      <c r="AU300" s="17" t="s">
        <v>90</v>
      </c>
    </row>
    <row r="301" spans="1:65" s="2" customFormat="1" ht="14.4" customHeight="1">
      <c r="A301" s="38"/>
      <c r="B301" s="39"/>
      <c r="C301" s="215" t="s">
        <v>433</v>
      </c>
      <c r="D301" s="215" t="s">
        <v>145</v>
      </c>
      <c r="E301" s="216" t="s">
        <v>434</v>
      </c>
      <c r="F301" s="217" t="s">
        <v>435</v>
      </c>
      <c r="G301" s="218" t="s">
        <v>298</v>
      </c>
      <c r="H301" s="219">
        <v>2.165</v>
      </c>
      <c r="I301" s="220"/>
      <c r="J301" s="221">
        <f>ROUND(I301*H301,2)</f>
        <v>0</v>
      </c>
      <c r="K301" s="217" t="s">
        <v>149</v>
      </c>
      <c r="L301" s="44"/>
      <c r="M301" s="222" t="s">
        <v>1</v>
      </c>
      <c r="N301" s="223" t="s">
        <v>45</v>
      </c>
      <c r="O301" s="91"/>
      <c r="P301" s="224">
        <f>O301*H301</f>
        <v>0</v>
      </c>
      <c r="Q301" s="224">
        <v>0</v>
      </c>
      <c r="R301" s="224">
        <f>Q301*H301</f>
        <v>0</v>
      </c>
      <c r="S301" s="224">
        <v>0</v>
      </c>
      <c r="T301" s="225">
        <f>S301*H301</f>
        <v>0</v>
      </c>
      <c r="U301" s="38"/>
      <c r="V301" s="38"/>
      <c r="W301" s="38"/>
      <c r="X301" s="38"/>
      <c r="Y301" s="38"/>
      <c r="Z301" s="38"/>
      <c r="AA301" s="38"/>
      <c r="AB301" s="38"/>
      <c r="AC301" s="38"/>
      <c r="AD301" s="38"/>
      <c r="AE301" s="38"/>
      <c r="AR301" s="226" t="s">
        <v>358</v>
      </c>
      <c r="AT301" s="226" t="s">
        <v>145</v>
      </c>
      <c r="AU301" s="226" t="s">
        <v>90</v>
      </c>
      <c r="AY301" s="17" t="s">
        <v>143</v>
      </c>
      <c r="BE301" s="227">
        <f>IF(N301="základní",J301,0)</f>
        <v>0</v>
      </c>
      <c r="BF301" s="227">
        <f>IF(N301="snížená",J301,0)</f>
        <v>0</v>
      </c>
      <c r="BG301" s="227">
        <f>IF(N301="zákl. přenesená",J301,0)</f>
        <v>0</v>
      </c>
      <c r="BH301" s="227">
        <f>IF(N301="sníž. přenesená",J301,0)</f>
        <v>0</v>
      </c>
      <c r="BI301" s="227">
        <f>IF(N301="nulová",J301,0)</f>
        <v>0</v>
      </c>
      <c r="BJ301" s="17" t="s">
        <v>88</v>
      </c>
      <c r="BK301" s="227">
        <f>ROUND(I301*H301,2)</f>
        <v>0</v>
      </c>
      <c r="BL301" s="17" t="s">
        <v>358</v>
      </c>
      <c r="BM301" s="226" t="s">
        <v>436</v>
      </c>
    </row>
    <row r="302" spans="1:47" s="2" customFormat="1" ht="12">
      <c r="A302" s="38"/>
      <c r="B302" s="39"/>
      <c r="C302" s="40"/>
      <c r="D302" s="228" t="s">
        <v>152</v>
      </c>
      <c r="E302" s="40"/>
      <c r="F302" s="229" t="s">
        <v>432</v>
      </c>
      <c r="G302" s="40"/>
      <c r="H302" s="40"/>
      <c r="I302" s="230"/>
      <c r="J302" s="40"/>
      <c r="K302" s="40"/>
      <c r="L302" s="44"/>
      <c r="M302" s="231"/>
      <c r="N302" s="232"/>
      <c r="O302" s="91"/>
      <c r="P302" s="91"/>
      <c r="Q302" s="91"/>
      <c r="R302" s="91"/>
      <c r="S302" s="91"/>
      <c r="T302" s="92"/>
      <c r="U302" s="38"/>
      <c r="V302" s="38"/>
      <c r="W302" s="38"/>
      <c r="X302" s="38"/>
      <c r="Y302" s="38"/>
      <c r="Z302" s="38"/>
      <c r="AA302" s="38"/>
      <c r="AB302" s="38"/>
      <c r="AC302" s="38"/>
      <c r="AD302" s="38"/>
      <c r="AE302" s="38"/>
      <c r="AT302" s="17" t="s">
        <v>152</v>
      </c>
      <c r="AU302" s="17" t="s">
        <v>90</v>
      </c>
    </row>
    <row r="303" spans="1:51" s="13" customFormat="1" ht="12">
      <c r="A303" s="13"/>
      <c r="B303" s="233"/>
      <c r="C303" s="234"/>
      <c r="D303" s="228" t="s">
        <v>154</v>
      </c>
      <c r="E303" s="235" t="s">
        <v>1</v>
      </c>
      <c r="F303" s="236" t="s">
        <v>437</v>
      </c>
      <c r="G303" s="234"/>
      <c r="H303" s="237">
        <v>2.165</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154</v>
      </c>
      <c r="AU303" s="243" t="s">
        <v>90</v>
      </c>
      <c r="AV303" s="13" t="s">
        <v>90</v>
      </c>
      <c r="AW303" s="13" t="s">
        <v>34</v>
      </c>
      <c r="AX303" s="13" t="s">
        <v>80</v>
      </c>
      <c r="AY303" s="243" t="s">
        <v>143</v>
      </c>
    </row>
    <row r="304" spans="1:51" s="14" customFormat="1" ht="12">
      <c r="A304" s="14"/>
      <c r="B304" s="244"/>
      <c r="C304" s="245"/>
      <c r="D304" s="228" t="s">
        <v>154</v>
      </c>
      <c r="E304" s="246" t="s">
        <v>1</v>
      </c>
      <c r="F304" s="247" t="s">
        <v>156</v>
      </c>
      <c r="G304" s="245"/>
      <c r="H304" s="248">
        <v>2.165</v>
      </c>
      <c r="I304" s="249"/>
      <c r="J304" s="245"/>
      <c r="K304" s="245"/>
      <c r="L304" s="250"/>
      <c r="M304" s="251"/>
      <c r="N304" s="252"/>
      <c r="O304" s="252"/>
      <c r="P304" s="252"/>
      <c r="Q304" s="252"/>
      <c r="R304" s="252"/>
      <c r="S304" s="252"/>
      <c r="T304" s="253"/>
      <c r="U304" s="14"/>
      <c r="V304" s="14"/>
      <c r="W304" s="14"/>
      <c r="X304" s="14"/>
      <c r="Y304" s="14"/>
      <c r="Z304" s="14"/>
      <c r="AA304" s="14"/>
      <c r="AB304" s="14"/>
      <c r="AC304" s="14"/>
      <c r="AD304" s="14"/>
      <c r="AE304" s="14"/>
      <c r="AT304" s="254" t="s">
        <v>154</v>
      </c>
      <c r="AU304" s="254" t="s">
        <v>90</v>
      </c>
      <c r="AV304" s="14" t="s">
        <v>150</v>
      </c>
      <c r="AW304" s="14" t="s">
        <v>34</v>
      </c>
      <c r="AX304" s="14" t="s">
        <v>88</v>
      </c>
      <c r="AY304" s="254" t="s">
        <v>143</v>
      </c>
    </row>
    <row r="305" spans="1:65" s="2" customFormat="1" ht="14.4" customHeight="1">
      <c r="A305" s="38"/>
      <c r="B305" s="39"/>
      <c r="C305" s="215" t="s">
        <v>438</v>
      </c>
      <c r="D305" s="215" t="s">
        <v>145</v>
      </c>
      <c r="E305" s="216" t="s">
        <v>439</v>
      </c>
      <c r="F305" s="217" t="s">
        <v>440</v>
      </c>
      <c r="G305" s="218" t="s">
        <v>298</v>
      </c>
      <c r="H305" s="219">
        <v>4.33</v>
      </c>
      <c r="I305" s="220"/>
      <c r="J305" s="221">
        <f>ROUND(I305*H305,2)</f>
        <v>0</v>
      </c>
      <c r="K305" s="217" t="s">
        <v>149</v>
      </c>
      <c r="L305" s="44"/>
      <c r="M305" s="222" t="s">
        <v>1</v>
      </c>
      <c r="N305" s="223" t="s">
        <v>45</v>
      </c>
      <c r="O305" s="91"/>
      <c r="P305" s="224">
        <f>O305*H305</f>
        <v>0</v>
      </c>
      <c r="Q305" s="224">
        <v>0</v>
      </c>
      <c r="R305" s="224">
        <f>Q305*H305</f>
        <v>0</v>
      </c>
      <c r="S305" s="224">
        <v>0</v>
      </c>
      <c r="T305" s="225">
        <f>S305*H305</f>
        <v>0</v>
      </c>
      <c r="U305" s="38"/>
      <c r="V305" s="38"/>
      <c r="W305" s="38"/>
      <c r="X305" s="38"/>
      <c r="Y305" s="38"/>
      <c r="Z305" s="38"/>
      <c r="AA305" s="38"/>
      <c r="AB305" s="38"/>
      <c r="AC305" s="38"/>
      <c r="AD305" s="38"/>
      <c r="AE305" s="38"/>
      <c r="AR305" s="226" t="s">
        <v>358</v>
      </c>
      <c r="AT305" s="226" t="s">
        <v>145</v>
      </c>
      <c r="AU305" s="226" t="s">
        <v>90</v>
      </c>
      <c r="AY305" s="17" t="s">
        <v>143</v>
      </c>
      <c r="BE305" s="227">
        <f>IF(N305="základní",J305,0)</f>
        <v>0</v>
      </c>
      <c r="BF305" s="227">
        <f>IF(N305="snížená",J305,0)</f>
        <v>0</v>
      </c>
      <c r="BG305" s="227">
        <f>IF(N305="zákl. přenesená",J305,0)</f>
        <v>0</v>
      </c>
      <c r="BH305" s="227">
        <f>IF(N305="sníž. přenesená",J305,0)</f>
        <v>0</v>
      </c>
      <c r="BI305" s="227">
        <f>IF(N305="nulová",J305,0)</f>
        <v>0</v>
      </c>
      <c r="BJ305" s="17" t="s">
        <v>88</v>
      </c>
      <c r="BK305" s="227">
        <f>ROUND(I305*H305,2)</f>
        <v>0</v>
      </c>
      <c r="BL305" s="17" t="s">
        <v>358</v>
      </c>
      <c r="BM305" s="226" t="s">
        <v>441</v>
      </c>
    </row>
    <row r="306" spans="1:47" s="2" customFormat="1" ht="12">
      <c r="A306" s="38"/>
      <c r="B306" s="39"/>
      <c r="C306" s="40"/>
      <c r="D306" s="228" t="s">
        <v>152</v>
      </c>
      <c r="E306" s="40"/>
      <c r="F306" s="229" t="s">
        <v>442</v>
      </c>
      <c r="G306" s="40"/>
      <c r="H306" s="40"/>
      <c r="I306" s="230"/>
      <c r="J306" s="40"/>
      <c r="K306" s="40"/>
      <c r="L306" s="44"/>
      <c r="M306" s="231"/>
      <c r="N306" s="232"/>
      <c r="O306" s="91"/>
      <c r="P306" s="91"/>
      <c r="Q306" s="91"/>
      <c r="R306" s="91"/>
      <c r="S306" s="91"/>
      <c r="T306" s="92"/>
      <c r="U306" s="38"/>
      <c r="V306" s="38"/>
      <c r="W306" s="38"/>
      <c r="X306" s="38"/>
      <c r="Y306" s="38"/>
      <c r="Z306" s="38"/>
      <c r="AA306" s="38"/>
      <c r="AB306" s="38"/>
      <c r="AC306" s="38"/>
      <c r="AD306" s="38"/>
      <c r="AE306" s="38"/>
      <c r="AT306" s="17" t="s">
        <v>152</v>
      </c>
      <c r="AU306" s="17" t="s">
        <v>90</v>
      </c>
    </row>
    <row r="307" spans="1:51" s="13" customFormat="1" ht="12">
      <c r="A307" s="13"/>
      <c r="B307" s="233"/>
      <c r="C307" s="234"/>
      <c r="D307" s="228" t="s">
        <v>154</v>
      </c>
      <c r="E307" s="235" t="s">
        <v>1</v>
      </c>
      <c r="F307" s="236" t="s">
        <v>443</v>
      </c>
      <c r="G307" s="234"/>
      <c r="H307" s="237">
        <v>2.165</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154</v>
      </c>
      <c r="AU307" s="243" t="s">
        <v>90</v>
      </c>
      <c r="AV307" s="13" t="s">
        <v>90</v>
      </c>
      <c r="AW307" s="13" t="s">
        <v>34</v>
      </c>
      <c r="AX307" s="13" t="s">
        <v>80</v>
      </c>
      <c r="AY307" s="243" t="s">
        <v>143</v>
      </c>
    </row>
    <row r="308" spans="1:51" s="13" customFormat="1" ht="12">
      <c r="A308" s="13"/>
      <c r="B308" s="233"/>
      <c r="C308" s="234"/>
      <c r="D308" s="228" t="s">
        <v>154</v>
      </c>
      <c r="E308" s="235" t="s">
        <v>1</v>
      </c>
      <c r="F308" s="236" t="s">
        <v>444</v>
      </c>
      <c r="G308" s="234"/>
      <c r="H308" s="237">
        <v>2.165</v>
      </c>
      <c r="I308" s="238"/>
      <c r="J308" s="234"/>
      <c r="K308" s="234"/>
      <c r="L308" s="239"/>
      <c r="M308" s="240"/>
      <c r="N308" s="241"/>
      <c r="O308" s="241"/>
      <c r="P308" s="241"/>
      <c r="Q308" s="241"/>
      <c r="R308" s="241"/>
      <c r="S308" s="241"/>
      <c r="T308" s="242"/>
      <c r="U308" s="13"/>
      <c r="V308" s="13"/>
      <c r="W308" s="13"/>
      <c r="X308" s="13"/>
      <c r="Y308" s="13"/>
      <c r="Z308" s="13"/>
      <c r="AA308" s="13"/>
      <c r="AB308" s="13"/>
      <c r="AC308" s="13"/>
      <c r="AD308" s="13"/>
      <c r="AE308" s="13"/>
      <c r="AT308" s="243" t="s">
        <v>154</v>
      </c>
      <c r="AU308" s="243" t="s">
        <v>90</v>
      </c>
      <c r="AV308" s="13" t="s">
        <v>90</v>
      </c>
      <c r="AW308" s="13" t="s">
        <v>34</v>
      </c>
      <c r="AX308" s="13" t="s">
        <v>80</v>
      </c>
      <c r="AY308" s="243" t="s">
        <v>143</v>
      </c>
    </row>
    <row r="309" spans="1:51" s="14" customFormat="1" ht="12">
      <c r="A309" s="14"/>
      <c r="B309" s="244"/>
      <c r="C309" s="245"/>
      <c r="D309" s="228" t="s">
        <v>154</v>
      </c>
      <c r="E309" s="246" t="s">
        <v>1</v>
      </c>
      <c r="F309" s="247" t="s">
        <v>156</v>
      </c>
      <c r="G309" s="245"/>
      <c r="H309" s="248">
        <v>4.33</v>
      </c>
      <c r="I309" s="249"/>
      <c r="J309" s="245"/>
      <c r="K309" s="245"/>
      <c r="L309" s="250"/>
      <c r="M309" s="251"/>
      <c r="N309" s="252"/>
      <c r="O309" s="252"/>
      <c r="P309" s="252"/>
      <c r="Q309" s="252"/>
      <c r="R309" s="252"/>
      <c r="S309" s="252"/>
      <c r="T309" s="253"/>
      <c r="U309" s="14"/>
      <c r="V309" s="14"/>
      <c r="W309" s="14"/>
      <c r="X309" s="14"/>
      <c r="Y309" s="14"/>
      <c r="Z309" s="14"/>
      <c r="AA309" s="14"/>
      <c r="AB309" s="14"/>
      <c r="AC309" s="14"/>
      <c r="AD309" s="14"/>
      <c r="AE309" s="14"/>
      <c r="AT309" s="254" t="s">
        <v>154</v>
      </c>
      <c r="AU309" s="254" t="s">
        <v>90</v>
      </c>
      <c r="AV309" s="14" t="s">
        <v>150</v>
      </c>
      <c r="AW309" s="14" t="s">
        <v>34</v>
      </c>
      <c r="AX309" s="14" t="s">
        <v>88</v>
      </c>
      <c r="AY309" s="254" t="s">
        <v>143</v>
      </c>
    </row>
    <row r="310" spans="1:65" s="2" customFormat="1" ht="14.4" customHeight="1">
      <c r="A310" s="38"/>
      <c r="B310" s="39"/>
      <c r="C310" s="215" t="s">
        <v>445</v>
      </c>
      <c r="D310" s="215" t="s">
        <v>145</v>
      </c>
      <c r="E310" s="216" t="s">
        <v>446</v>
      </c>
      <c r="F310" s="217" t="s">
        <v>447</v>
      </c>
      <c r="G310" s="218" t="s">
        <v>382</v>
      </c>
      <c r="H310" s="219">
        <v>2</v>
      </c>
      <c r="I310" s="220"/>
      <c r="J310" s="221">
        <f>ROUND(I310*H310,2)</f>
        <v>0</v>
      </c>
      <c r="K310" s="217" t="s">
        <v>1</v>
      </c>
      <c r="L310" s="44"/>
      <c r="M310" s="222" t="s">
        <v>1</v>
      </c>
      <c r="N310" s="223" t="s">
        <v>45</v>
      </c>
      <c r="O310" s="91"/>
      <c r="P310" s="224">
        <f>O310*H310</f>
        <v>0</v>
      </c>
      <c r="Q310" s="224">
        <v>0.003</v>
      </c>
      <c r="R310" s="224">
        <f>Q310*H310</f>
        <v>0.006</v>
      </c>
      <c r="S310" s="224">
        <v>0</v>
      </c>
      <c r="T310" s="225">
        <f>S310*H310</f>
        <v>0</v>
      </c>
      <c r="U310" s="38"/>
      <c r="V310" s="38"/>
      <c r="W310" s="38"/>
      <c r="X310" s="38"/>
      <c r="Y310" s="38"/>
      <c r="Z310" s="38"/>
      <c r="AA310" s="38"/>
      <c r="AB310" s="38"/>
      <c r="AC310" s="38"/>
      <c r="AD310" s="38"/>
      <c r="AE310" s="38"/>
      <c r="AR310" s="226" t="s">
        <v>358</v>
      </c>
      <c r="AT310" s="226" t="s">
        <v>145</v>
      </c>
      <c r="AU310" s="226" t="s">
        <v>90</v>
      </c>
      <c r="AY310" s="17" t="s">
        <v>143</v>
      </c>
      <c r="BE310" s="227">
        <f>IF(N310="základní",J310,0)</f>
        <v>0</v>
      </c>
      <c r="BF310" s="227">
        <f>IF(N310="snížená",J310,0)</f>
        <v>0</v>
      </c>
      <c r="BG310" s="227">
        <f>IF(N310="zákl. přenesená",J310,0)</f>
        <v>0</v>
      </c>
      <c r="BH310" s="227">
        <f>IF(N310="sníž. přenesená",J310,0)</f>
        <v>0</v>
      </c>
      <c r="BI310" s="227">
        <f>IF(N310="nulová",J310,0)</f>
        <v>0</v>
      </c>
      <c r="BJ310" s="17" t="s">
        <v>88</v>
      </c>
      <c r="BK310" s="227">
        <f>ROUND(I310*H310,2)</f>
        <v>0</v>
      </c>
      <c r="BL310" s="17" t="s">
        <v>358</v>
      </c>
      <c r="BM310" s="226" t="s">
        <v>448</v>
      </c>
    </row>
    <row r="311" spans="1:65" s="2" customFormat="1" ht="24.15" customHeight="1">
      <c r="A311" s="38"/>
      <c r="B311" s="39"/>
      <c r="C311" s="215" t="s">
        <v>449</v>
      </c>
      <c r="D311" s="215" t="s">
        <v>145</v>
      </c>
      <c r="E311" s="216" t="s">
        <v>450</v>
      </c>
      <c r="F311" s="217" t="s">
        <v>451</v>
      </c>
      <c r="G311" s="218" t="s">
        <v>382</v>
      </c>
      <c r="H311" s="219">
        <v>2</v>
      </c>
      <c r="I311" s="220"/>
      <c r="J311" s="221">
        <f>ROUND(I311*H311,2)</f>
        <v>0</v>
      </c>
      <c r="K311" s="217" t="s">
        <v>1</v>
      </c>
      <c r="L311" s="44"/>
      <c r="M311" s="222" t="s">
        <v>1</v>
      </c>
      <c r="N311" s="223" t="s">
        <v>45</v>
      </c>
      <c r="O311" s="91"/>
      <c r="P311" s="224">
        <f>O311*H311</f>
        <v>0</v>
      </c>
      <c r="Q311" s="224">
        <v>0</v>
      </c>
      <c r="R311" s="224">
        <f>Q311*H311</f>
        <v>0</v>
      </c>
      <c r="S311" s="224">
        <v>0</v>
      </c>
      <c r="T311" s="225">
        <f>S311*H311</f>
        <v>0</v>
      </c>
      <c r="U311" s="38"/>
      <c r="V311" s="38"/>
      <c r="W311" s="38"/>
      <c r="X311" s="38"/>
      <c r="Y311" s="38"/>
      <c r="Z311" s="38"/>
      <c r="AA311" s="38"/>
      <c r="AB311" s="38"/>
      <c r="AC311" s="38"/>
      <c r="AD311" s="38"/>
      <c r="AE311" s="38"/>
      <c r="AR311" s="226" t="s">
        <v>358</v>
      </c>
      <c r="AT311" s="226" t="s">
        <v>145</v>
      </c>
      <c r="AU311" s="226" t="s">
        <v>90</v>
      </c>
      <c r="AY311" s="17" t="s">
        <v>143</v>
      </c>
      <c r="BE311" s="227">
        <f>IF(N311="základní",J311,0)</f>
        <v>0</v>
      </c>
      <c r="BF311" s="227">
        <f>IF(N311="snížená",J311,0)</f>
        <v>0</v>
      </c>
      <c r="BG311" s="227">
        <f>IF(N311="zákl. přenesená",J311,0)</f>
        <v>0</v>
      </c>
      <c r="BH311" s="227">
        <f>IF(N311="sníž. přenesená",J311,0)</f>
        <v>0</v>
      </c>
      <c r="BI311" s="227">
        <f>IF(N311="nulová",J311,0)</f>
        <v>0</v>
      </c>
      <c r="BJ311" s="17" t="s">
        <v>88</v>
      </c>
      <c r="BK311" s="227">
        <f>ROUND(I311*H311,2)</f>
        <v>0</v>
      </c>
      <c r="BL311" s="17" t="s">
        <v>358</v>
      </c>
      <c r="BM311" s="226" t="s">
        <v>452</v>
      </c>
    </row>
    <row r="312" spans="1:51" s="13" customFormat="1" ht="12">
      <c r="A312" s="13"/>
      <c r="B312" s="233"/>
      <c r="C312" s="234"/>
      <c r="D312" s="228" t="s">
        <v>154</v>
      </c>
      <c r="E312" s="235" t="s">
        <v>1</v>
      </c>
      <c r="F312" s="236" t="s">
        <v>453</v>
      </c>
      <c r="G312" s="234"/>
      <c r="H312" s="237">
        <v>2</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154</v>
      </c>
      <c r="AU312" s="243" t="s">
        <v>90</v>
      </c>
      <c r="AV312" s="13" t="s">
        <v>90</v>
      </c>
      <c r="AW312" s="13" t="s">
        <v>34</v>
      </c>
      <c r="AX312" s="13" t="s">
        <v>80</v>
      </c>
      <c r="AY312" s="243" t="s">
        <v>143</v>
      </c>
    </row>
    <row r="313" spans="1:51" s="14" customFormat="1" ht="12">
      <c r="A313" s="14"/>
      <c r="B313" s="244"/>
      <c r="C313" s="245"/>
      <c r="D313" s="228" t="s">
        <v>154</v>
      </c>
      <c r="E313" s="246" t="s">
        <v>1</v>
      </c>
      <c r="F313" s="247" t="s">
        <v>156</v>
      </c>
      <c r="G313" s="245"/>
      <c r="H313" s="248">
        <v>2</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154</v>
      </c>
      <c r="AU313" s="254" t="s">
        <v>90</v>
      </c>
      <c r="AV313" s="14" t="s">
        <v>150</v>
      </c>
      <c r="AW313" s="14" t="s">
        <v>34</v>
      </c>
      <c r="AX313" s="14" t="s">
        <v>88</v>
      </c>
      <c r="AY313" s="254" t="s">
        <v>143</v>
      </c>
    </row>
    <row r="314" spans="1:63" s="12" customFormat="1" ht="22.8" customHeight="1">
      <c r="A314" s="12"/>
      <c r="B314" s="199"/>
      <c r="C314" s="200"/>
      <c r="D314" s="201" t="s">
        <v>79</v>
      </c>
      <c r="E314" s="213" t="s">
        <v>454</v>
      </c>
      <c r="F314" s="213" t="s">
        <v>455</v>
      </c>
      <c r="G314" s="200"/>
      <c r="H314" s="200"/>
      <c r="I314" s="203"/>
      <c r="J314" s="214">
        <f>BK314</f>
        <v>0</v>
      </c>
      <c r="K314" s="200"/>
      <c r="L314" s="205"/>
      <c r="M314" s="206"/>
      <c r="N314" s="207"/>
      <c r="O314" s="207"/>
      <c r="P314" s="208">
        <f>SUM(P315:P318)</f>
        <v>0</v>
      </c>
      <c r="Q314" s="207"/>
      <c r="R314" s="208">
        <f>SUM(R315:R318)</f>
        <v>0.000387396</v>
      </c>
      <c r="S314" s="207"/>
      <c r="T314" s="209">
        <f>SUM(T315:T318)</f>
        <v>0</v>
      </c>
      <c r="U314" s="12"/>
      <c r="V314" s="12"/>
      <c r="W314" s="12"/>
      <c r="X314" s="12"/>
      <c r="Y314" s="12"/>
      <c r="Z314" s="12"/>
      <c r="AA314" s="12"/>
      <c r="AB314" s="12"/>
      <c r="AC314" s="12"/>
      <c r="AD314" s="12"/>
      <c r="AE314" s="12"/>
      <c r="AR314" s="210" t="s">
        <v>160</v>
      </c>
      <c r="AT314" s="211" t="s">
        <v>79</v>
      </c>
      <c r="AU314" s="211" t="s">
        <v>88</v>
      </c>
      <c r="AY314" s="210" t="s">
        <v>143</v>
      </c>
      <c r="BK314" s="212">
        <f>SUM(BK315:BK318)</f>
        <v>0</v>
      </c>
    </row>
    <row r="315" spans="1:65" s="2" customFormat="1" ht="37.8" customHeight="1">
      <c r="A315" s="38"/>
      <c r="B315" s="39"/>
      <c r="C315" s="215" t="s">
        <v>456</v>
      </c>
      <c r="D315" s="215" t="s">
        <v>145</v>
      </c>
      <c r="E315" s="216" t="s">
        <v>457</v>
      </c>
      <c r="F315" s="217" t="s">
        <v>458</v>
      </c>
      <c r="G315" s="218" t="s">
        <v>298</v>
      </c>
      <c r="H315" s="219">
        <v>3.165</v>
      </c>
      <c r="I315" s="220"/>
      <c r="J315" s="221">
        <f>ROUND(I315*H315,2)</f>
        <v>0</v>
      </c>
      <c r="K315" s="217" t="s">
        <v>149</v>
      </c>
      <c r="L315" s="44"/>
      <c r="M315" s="222" t="s">
        <v>1</v>
      </c>
      <c r="N315" s="223" t="s">
        <v>45</v>
      </c>
      <c r="O315" s="91"/>
      <c r="P315" s="224">
        <f>O315*H315</f>
        <v>0</v>
      </c>
      <c r="Q315" s="224">
        <v>0.0001224</v>
      </c>
      <c r="R315" s="224">
        <f>Q315*H315</f>
        <v>0.000387396</v>
      </c>
      <c r="S315" s="224">
        <v>0</v>
      </c>
      <c r="T315" s="225">
        <f>S315*H315</f>
        <v>0</v>
      </c>
      <c r="U315" s="38"/>
      <c r="V315" s="38"/>
      <c r="W315" s="38"/>
      <c r="X315" s="38"/>
      <c r="Y315" s="38"/>
      <c r="Z315" s="38"/>
      <c r="AA315" s="38"/>
      <c r="AB315" s="38"/>
      <c r="AC315" s="38"/>
      <c r="AD315" s="38"/>
      <c r="AE315" s="38"/>
      <c r="AR315" s="226" t="s">
        <v>358</v>
      </c>
      <c r="AT315" s="226" t="s">
        <v>145</v>
      </c>
      <c r="AU315" s="226" t="s">
        <v>90</v>
      </c>
      <c r="AY315" s="17" t="s">
        <v>143</v>
      </c>
      <c r="BE315" s="227">
        <f>IF(N315="základní",J315,0)</f>
        <v>0</v>
      </c>
      <c r="BF315" s="227">
        <f>IF(N315="snížená",J315,0)</f>
        <v>0</v>
      </c>
      <c r="BG315" s="227">
        <f>IF(N315="zákl. přenesená",J315,0)</f>
        <v>0</v>
      </c>
      <c r="BH315" s="227">
        <f>IF(N315="sníž. přenesená",J315,0)</f>
        <v>0</v>
      </c>
      <c r="BI315" s="227">
        <f>IF(N315="nulová",J315,0)</f>
        <v>0</v>
      </c>
      <c r="BJ315" s="17" t="s">
        <v>88</v>
      </c>
      <c r="BK315" s="227">
        <f>ROUND(I315*H315,2)</f>
        <v>0</v>
      </c>
      <c r="BL315" s="17" t="s">
        <v>358</v>
      </c>
      <c r="BM315" s="226" t="s">
        <v>459</v>
      </c>
    </row>
    <row r="316" spans="1:51" s="13" customFormat="1" ht="12">
      <c r="A316" s="13"/>
      <c r="B316" s="233"/>
      <c r="C316" s="234"/>
      <c r="D316" s="228" t="s">
        <v>154</v>
      </c>
      <c r="E316" s="235" t="s">
        <v>1</v>
      </c>
      <c r="F316" s="236" t="s">
        <v>460</v>
      </c>
      <c r="G316" s="234"/>
      <c r="H316" s="237">
        <v>3.165</v>
      </c>
      <c r="I316" s="238"/>
      <c r="J316" s="234"/>
      <c r="K316" s="234"/>
      <c r="L316" s="239"/>
      <c r="M316" s="240"/>
      <c r="N316" s="241"/>
      <c r="O316" s="241"/>
      <c r="P316" s="241"/>
      <c r="Q316" s="241"/>
      <c r="R316" s="241"/>
      <c r="S316" s="241"/>
      <c r="T316" s="242"/>
      <c r="U316" s="13"/>
      <c r="V316" s="13"/>
      <c r="W316" s="13"/>
      <c r="X316" s="13"/>
      <c r="Y316" s="13"/>
      <c r="Z316" s="13"/>
      <c r="AA316" s="13"/>
      <c r="AB316" s="13"/>
      <c r="AC316" s="13"/>
      <c r="AD316" s="13"/>
      <c r="AE316" s="13"/>
      <c r="AT316" s="243" t="s">
        <v>154</v>
      </c>
      <c r="AU316" s="243" t="s">
        <v>90</v>
      </c>
      <c r="AV316" s="13" t="s">
        <v>90</v>
      </c>
      <c r="AW316" s="13" t="s">
        <v>34</v>
      </c>
      <c r="AX316" s="13" t="s">
        <v>80</v>
      </c>
      <c r="AY316" s="243" t="s">
        <v>143</v>
      </c>
    </row>
    <row r="317" spans="1:51" s="14" customFormat="1" ht="12">
      <c r="A317" s="14"/>
      <c r="B317" s="244"/>
      <c r="C317" s="245"/>
      <c r="D317" s="228" t="s">
        <v>154</v>
      </c>
      <c r="E317" s="246" t="s">
        <v>1</v>
      </c>
      <c r="F317" s="247" t="s">
        <v>156</v>
      </c>
      <c r="G317" s="245"/>
      <c r="H317" s="248">
        <v>3.165</v>
      </c>
      <c r="I317" s="249"/>
      <c r="J317" s="245"/>
      <c r="K317" s="245"/>
      <c r="L317" s="250"/>
      <c r="M317" s="251"/>
      <c r="N317" s="252"/>
      <c r="O317" s="252"/>
      <c r="P317" s="252"/>
      <c r="Q317" s="252"/>
      <c r="R317" s="252"/>
      <c r="S317" s="252"/>
      <c r="T317" s="253"/>
      <c r="U317" s="14"/>
      <c r="V317" s="14"/>
      <c r="W317" s="14"/>
      <c r="X317" s="14"/>
      <c r="Y317" s="14"/>
      <c r="Z317" s="14"/>
      <c r="AA317" s="14"/>
      <c r="AB317" s="14"/>
      <c r="AC317" s="14"/>
      <c r="AD317" s="14"/>
      <c r="AE317" s="14"/>
      <c r="AT317" s="254" t="s">
        <v>154</v>
      </c>
      <c r="AU317" s="254" t="s">
        <v>90</v>
      </c>
      <c r="AV317" s="14" t="s">
        <v>150</v>
      </c>
      <c r="AW317" s="14" t="s">
        <v>34</v>
      </c>
      <c r="AX317" s="14" t="s">
        <v>88</v>
      </c>
      <c r="AY317" s="254" t="s">
        <v>143</v>
      </c>
    </row>
    <row r="318" spans="1:65" s="2" customFormat="1" ht="24.15" customHeight="1">
      <c r="A318" s="38"/>
      <c r="B318" s="39"/>
      <c r="C318" s="215" t="s">
        <v>461</v>
      </c>
      <c r="D318" s="215" t="s">
        <v>145</v>
      </c>
      <c r="E318" s="216" t="s">
        <v>462</v>
      </c>
      <c r="F318" s="217" t="s">
        <v>463</v>
      </c>
      <c r="G318" s="218" t="s">
        <v>382</v>
      </c>
      <c r="H318" s="219">
        <v>1</v>
      </c>
      <c r="I318" s="220"/>
      <c r="J318" s="221">
        <f>ROUND(I318*H318,2)</f>
        <v>0</v>
      </c>
      <c r="K318" s="217" t="s">
        <v>1</v>
      </c>
      <c r="L318" s="44"/>
      <c r="M318" s="222" t="s">
        <v>1</v>
      </c>
      <c r="N318" s="223" t="s">
        <v>45</v>
      </c>
      <c r="O318" s="91"/>
      <c r="P318" s="224">
        <f>O318*H318</f>
        <v>0</v>
      </c>
      <c r="Q318" s="224">
        <v>0</v>
      </c>
      <c r="R318" s="224">
        <f>Q318*H318</f>
        <v>0</v>
      </c>
      <c r="S318" s="224">
        <v>0</v>
      </c>
      <c r="T318" s="225">
        <f>S318*H318</f>
        <v>0</v>
      </c>
      <c r="U318" s="38"/>
      <c r="V318" s="38"/>
      <c r="W318" s="38"/>
      <c r="X318" s="38"/>
      <c r="Y318" s="38"/>
      <c r="Z318" s="38"/>
      <c r="AA318" s="38"/>
      <c r="AB318" s="38"/>
      <c r="AC318" s="38"/>
      <c r="AD318" s="38"/>
      <c r="AE318" s="38"/>
      <c r="AR318" s="226" t="s">
        <v>358</v>
      </c>
      <c r="AT318" s="226" t="s">
        <v>145</v>
      </c>
      <c r="AU318" s="226" t="s">
        <v>90</v>
      </c>
      <c r="AY318" s="17" t="s">
        <v>143</v>
      </c>
      <c r="BE318" s="227">
        <f>IF(N318="základní",J318,0)</f>
        <v>0</v>
      </c>
      <c r="BF318" s="227">
        <f>IF(N318="snížená",J318,0)</f>
        <v>0</v>
      </c>
      <c r="BG318" s="227">
        <f>IF(N318="zákl. přenesená",J318,0)</f>
        <v>0</v>
      </c>
      <c r="BH318" s="227">
        <f>IF(N318="sníž. přenesená",J318,0)</f>
        <v>0</v>
      </c>
      <c r="BI318" s="227">
        <f>IF(N318="nulová",J318,0)</f>
        <v>0</v>
      </c>
      <c r="BJ318" s="17" t="s">
        <v>88</v>
      </c>
      <c r="BK318" s="227">
        <f>ROUND(I318*H318,2)</f>
        <v>0</v>
      </c>
      <c r="BL318" s="17" t="s">
        <v>358</v>
      </c>
      <c r="BM318" s="226" t="s">
        <v>464</v>
      </c>
    </row>
    <row r="319" spans="1:63" s="12" customFormat="1" ht="25.9" customHeight="1">
      <c r="A319" s="12"/>
      <c r="B319" s="199"/>
      <c r="C319" s="200"/>
      <c r="D319" s="201" t="s">
        <v>79</v>
      </c>
      <c r="E319" s="202" t="s">
        <v>465</v>
      </c>
      <c r="F319" s="202" t="s">
        <v>466</v>
      </c>
      <c r="G319" s="200"/>
      <c r="H319" s="200"/>
      <c r="I319" s="203"/>
      <c r="J319" s="204">
        <f>BK319</f>
        <v>0</v>
      </c>
      <c r="K319" s="200"/>
      <c r="L319" s="205"/>
      <c r="M319" s="206"/>
      <c r="N319" s="207"/>
      <c r="O319" s="207"/>
      <c r="P319" s="208">
        <f>P320</f>
        <v>0</v>
      </c>
      <c r="Q319" s="207"/>
      <c r="R319" s="208">
        <f>R320</f>
        <v>0</v>
      </c>
      <c r="S319" s="207"/>
      <c r="T319" s="209">
        <f>T320</f>
        <v>0</v>
      </c>
      <c r="U319" s="12"/>
      <c r="V319" s="12"/>
      <c r="W319" s="12"/>
      <c r="X319" s="12"/>
      <c r="Y319" s="12"/>
      <c r="Z319" s="12"/>
      <c r="AA319" s="12"/>
      <c r="AB319" s="12"/>
      <c r="AC319" s="12"/>
      <c r="AD319" s="12"/>
      <c r="AE319" s="12"/>
      <c r="AR319" s="210" t="s">
        <v>172</v>
      </c>
      <c r="AT319" s="211" t="s">
        <v>79</v>
      </c>
      <c r="AU319" s="211" t="s">
        <v>80</v>
      </c>
      <c r="AY319" s="210" t="s">
        <v>143</v>
      </c>
      <c r="BK319" s="212">
        <f>BK320</f>
        <v>0</v>
      </c>
    </row>
    <row r="320" spans="1:63" s="12" customFormat="1" ht="22.8" customHeight="1">
      <c r="A320" s="12"/>
      <c r="B320" s="199"/>
      <c r="C320" s="200"/>
      <c r="D320" s="201" t="s">
        <v>79</v>
      </c>
      <c r="E320" s="213" t="s">
        <v>467</v>
      </c>
      <c r="F320" s="213" t="s">
        <v>468</v>
      </c>
      <c r="G320" s="200"/>
      <c r="H320" s="200"/>
      <c r="I320" s="203"/>
      <c r="J320" s="214">
        <f>BK320</f>
        <v>0</v>
      </c>
      <c r="K320" s="200"/>
      <c r="L320" s="205"/>
      <c r="M320" s="206"/>
      <c r="N320" s="207"/>
      <c r="O320" s="207"/>
      <c r="P320" s="208">
        <f>SUM(P321:P322)</f>
        <v>0</v>
      </c>
      <c r="Q320" s="207"/>
      <c r="R320" s="208">
        <f>SUM(R321:R322)</f>
        <v>0</v>
      </c>
      <c r="S320" s="207"/>
      <c r="T320" s="209">
        <f>SUM(T321:T322)</f>
        <v>0</v>
      </c>
      <c r="U320" s="12"/>
      <c r="V320" s="12"/>
      <c r="W320" s="12"/>
      <c r="X320" s="12"/>
      <c r="Y320" s="12"/>
      <c r="Z320" s="12"/>
      <c r="AA320" s="12"/>
      <c r="AB320" s="12"/>
      <c r="AC320" s="12"/>
      <c r="AD320" s="12"/>
      <c r="AE320" s="12"/>
      <c r="AR320" s="210" t="s">
        <v>172</v>
      </c>
      <c r="AT320" s="211" t="s">
        <v>79</v>
      </c>
      <c r="AU320" s="211" t="s">
        <v>88</v>
      </c>
      <c r="AY320" s="210" t="s">
        <v>143</v>
      </c>
      <c r="BK320" s="212">
        <f>SUM(BK321:BK322)</f>
        <v>0</v>
      </c>
    </row>
    <row r="321" spans="1:65" s="2" customFormat="1" ht="14.4" customHeight="1">
      <c r="A321" s="38"/>
      <c r="B321" s="39"/>
      <c r="C321" s="215" t="s">
        <v>469</v>
      </c>
      <c r="D321" s="215" t="s">
        <v>145</v>
      </c>
      <c r="E321" s="216" t="s">
        <v>470</v>
      </c>
      <c r="F321" s="217" t="s">
        <v>471</v>
      </c>
      <c r="G321" s="218" t="s">
        <v>472</v>
      </c>
      <c r="H321" s="219">
        <v>1</v>
      </c>
      <c r="I321" s="220"/>
      <c r="J321" s="221">
        <f>ROUND(I321*H321,2)</f>
        <v>0</v>
      </c>
      <c r="K321" s="217" t="s">
        <v>149</v>
      </c>
      <c r="L321" s="44"/>
      <c r="M321" s="222" t="s">
        <v>1</v>
      </c>
      <c r="N321" s="223" t="s">
        <v>45</v>
      </c>
      <c r="O321" s="91"/>
      <c r="P321" s="224">
        <f>O321*H321</f>
        <v>0</v>
      </c>
      <c r="Q321" s="224">
        <v>0</v>
      </c>
      <c r="R321" s="224">
        <f>Q321*H321</f>
        <v>0</v>
      </c>
      <c r="S321" s="224">
        <v>0</v>
      </c>
      <c r="T321" s="225">
        <f>S321*H321</f>
        <v>0</v>
      </c>
      <c r="U321" s="38"/>
      <c r="V321" s="38"/>
      <c r="W321" s="38"/>
      <c r="X321" s="38"/>
      <c r="Y321" s="38"/>
      <c r="Z321" s="38"/>
      <c r="AA321" s="38"/>
      <c r="AB321" s="38"/>
      <c r="AC321" s="38"/>
      <c r="AD321" s="38"/>
      <c r="AE321" s="38"/>
      <c r="AR321" s="226" t="s">
        <v>473</v>
      </c>
      <c r="AT321" s="226" t="s">
        <v>145</v>
      </c>
      <c r="AU321" s="226" t="s">
        <v>90</v>
      </c>
      <c r="AY321" s="17" t="s">
        <v>143</v>
      </c>
      <c r="BE321" s="227">
        <f>IF(N321="základní",J321,0)</f>
        <v>0</v>
      </c>
      <c r="BF321" s="227">
        <f>IF(N321="snížená",J321,0)</f>
        <v>0</v>
      </c>
      <c r="BG321" s="227">
        <f>IF(N321="zákl. přenesená",J321,0)</f>
        <v>0</v>
      </c>
      <c r="BH321" s="227">
        <f>IF(N321="sníž. přenesená",J321,0)</f>
        <v>0</v>
      </c>
      <c r="BI321" s="227">
        <f>IF(N321="nulová",J321,0)</f>
        <v>0</v>
      </c>
      <c r="BJ321" s="17" t="s">
        <v>88</v>
      </c>
      <c r="BK321" s="227">
        <f>ROUND(I321*H321,2)</f>
        <v>0</v>
      </c>
      <c r="BL321" s="17" t="s">
        <v>473</v>
      </c>
      <c r="BM321" s="226" t="s">
        <v>474</v>
      </c>
    </row>
    <row r="322" spans="1:47" s="2" customFormat="1" ht="12">
      <c r="A322" s="38"/>
      <c r="B322" s="39"/>
      <c r="C322" s="40"/>
      <c r="D322" s="228" t="s">
        <v>152</v>
      </c>
      <c r="E322" s="40"/>
      <c r="F322" s="229" t="s">
        <v>475</v>
      </c>
      <c r="G322" s="40"/>
      <c r="H322" s="40"/>
      <c r="I322" s="230"/>
      <c r="J322" s="40"/>
      <c r="K322" s="40"/>
      <c r="L322" s="44"/>
      <c r="M322" s="275"/>
      <c r="N322" s="276"/>
      <c r="O322" s="277"/>
      <c r="P322" s="277"/>
      <c r="Q322" s="277"/>
      <c r="R322" s="277"/>
      <c r="S322" s="277"/>
      <c r="T322" s="278"/>
      <c r="U322" s="38"/>
      <c r="V322" s="38"/>
      <c r="W322" s="38"/>
      <c r="X322" s="38"/>
      <c r="Y322" s="38"/>
      <c r="Z322" s="38"/>
      <c r="AA322" s="38"/>
      <c r="AB322" s="38"/>
      <c r="AC322" s="38"/>
      <c r="AD322" s="38"/>
      <c r="AE322" s="38"/>
      <c r="AT322" s="17" t="s">
        <v>152</v>
      </c>
      <c r="AU322" s="17" t="s">
        <v>90</v>
      </c>
    </row>
    <row r="323" spans="1:31" s="2" customFormat="1" ht="6.95" customHeight="1">
      <c r="A323" s="38"/>
      <c r="B323" s="66"/>
      <c r="C323" s="67"/>
      <c r="D323" s="67"/>
      <c r="E323" s="67"/>
      <c r="F323" s="67"/>
      <c r="G323" s="67"/>
      <c r="H323" s="67"/>
      <c r="I323" s="67"/>
      <c r="J323" s="67"/>
      <c r="K323" s="67"/>
      <c r="L323" s="44"/>
      <c r="M323" s="38"/>
      <c r="O323" s="38"/>
      <c r="P323" s="38"/>
      <c r="Q323" s="38"/>
      <c r="R323" s="38"/>
      <c r="S323" s="38"/>
      <c r="T323" s="38"/>
      <c r="U323" s="38"/>
      <c r="V323" s="38"/>
      <c r="W323" s="38"/>
      <c r="X323" s="38"/>
      <c r="Y323" s="38"/>
      <c r="Z323" s="38"/>
      <c r="AA323" s="38"/>
      <c r="AB323" s="38"/>
      <c r="AC323" s="38"/>
      <c r="AD323" s="38"/>
      <c r="AE323" s="38"/>
    </row>
  </sheetData>
  <sheetProtection password="CC35" sheet="1" objects="1" scenarios="1" formatColumns="0" formatRows="0" autoFilter="0"/>
  <autoFilter ref="C128:K322"/>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H7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3"/>
      <c r="C3" s="134"/>
      <c r="D3" s="134"/>
      <c r="E3" s="134"/>
      <c r="F3" s="134"/>
      <c r="G3" s="134"/>
      <c r="H3" s="20"/>
    </row>
    <row r="4" spans="2:8" s="1" customFormat="1" ht="24.95" customHeight="1">
      <c r="B4" s="20"/>
      <c r="C4" s="135" t="s">
        <v>476</v>
      </c>
      <c r="H4" s="20"/>
    </row>
    <row r="5" spans="2:8" s="1" customFormat="1" ht="12" customHeight="1">
      <c r="B5" s="20"/>
      <c r="C5" s="279" t="s">
        <v>13</v>
      </c>
      <c r="D5" s="144" t="s">
        <v>14</v>
      </c>
      <c r="E5" s="1"/>
      <c r="F5" s="1"/>
      <c r="H5" s="20"/>
    </row>
    <row r="6" spans="2:8" s="1" customFormat="1" ht="36.95" customHeight="1">
      <c r="B6" s="20"/>
      <c r="C6" s="280" t="s">
        <v>16</v>
      </c>
      <c r="D6" s="281" t="s">
        <v>17</v>
      </c>
      <c r="E6" s="1"/>
      <c r="F6" s="1"/>
      <c r="H6" s="20"/>
    </row>
    <row r="7" spans="2:8" s="1" customFormat="1" ht="16.5" customHeight="1">
      <c r="B7" s="20"/>
      <c r="C7" s="137" t="s">
        <v>22</v>
      </c>
      <c r="D7" s="141" t="str">
        <f>'Rekapitulace stavby'!AN8</f>
        <v>9. 6. 2021</v>
      </c>
      <c r="H7" s="20"/>
    </row>
    <row r="8" spans="1:8" s="2" customFormat="1" ht="10.8" customHeight="1">
      <c r="A8" s="38"/>
      <c r="B8" s="44"/>
      <c r="C8" s="38"/>
      <c r="D8" s="38"/>
      <c r="E8" s="38"/>
      <c r="F8" s="38"/>
      <c r="G8" s="38"/>
      <c r="H8" s="44"/>
    </row>
    <row r="9" spans="1:8" s="11" customFormat="1" ht="29.25" customHeight="1">
      <c r="A9" s="188"/>
      <c r="B9" s="282"/>
      <c r="C9" s="283" t="s">
        <v>61</v>
      </c>
      <c r="D9" s="284" t="s">
        <v>62</v>
      </c>
      <c r="E9" s="284" t="s">
        <v>130</v>
      </c>
      <c r="F9" s="285" t="s">
        <v>477</v>
      </c>
      <c r="G9" s="188"/>
      <c r="H9" s="282"/>
    </row>
    <row r="10" spans="1:8" s="2" customFormat="1" ht="26.4" customHeight="1">
      <c r="A10" s="38"/>
      <c r="B10" s="44"/>
      <c r="C10" s="286" t="s">
        <v>478</v>
      </c>
      <c r="D10" s="286" t="s">
        <v>86</v>
      </c>
      <c r="E10" s="38"/>
      <c r="F10" s="38"/>
      <c r="G10" s="38"/>
      <c r="H10" s="44"/>
    </row>
    <row r="11" spans="1:8" s="2" customFormat="1" ht="16.8" customHeight="1">
      <c r="A11" s="38"/>
      <c r="B11" s="44"/>
      <c r="C11" s="287" t="s">
        <v>91</v>
      </c>
      <c r="D11" s="288" t="s">
        <v>92</v>
      </c>
      <c r="E11" s="289" t="s">
        <v>1</v>
      </c>
      <c r="F11" s="290">
        <v>0.76</v>
      </c>
      <c r="G11" s="38"/>
      <c r="H11" s="44"/>
    </row>
    <row r="12" spans="1:8" s="2" customFormat="1" ht="16.8" customHeight="1">
      <c r="A12" s="38"/>
      <c r="B12" s="44"/>
      <c r="C12" s="291" t="s">
        <v>1</v>
      </c>
      <c r="D12" s="291" t="s">
        <v>170</v>
      </c>
      <c r="E12" s="17" t="s">
        <v>1</v>
      </c>
      <c r="F12" s="292">
        <v>0</v>
      </c>
      <c r="G12" s="38"/>
      <c r="H12" s="44"/>
    </row>
    <row r="13" spans="1:8" s="2" customFormat="1" ht="16.8" customHeight="1">
      <c r="A13" s="38"/>
      <c r="B13" s="44"/>
      <c r="C13" s="291" t="s">
        <v>1</v>
      </c>
      <c r="D13" s="291" t="s">
        <v>171</v>
      </c>
      <c r="E13" s="17" t="s">
        <v>1</v>
      </c>
      <c r="F13" s="292">
        <v>0.76</v>
      </c>
      <c r="G13" s="38"/>
      <c r="H13" s="44"/>
    </row>
    <row r="14" spans="1:8" s="2" customFormat="1" ht="16.8" customHeight="1">
      <c r="A14" s="38"/>
      <c r="B14" s="44"/>
      <c r="C14" s="291" t="s">
        <v>91</v>
      </c>
      <c r="D14" s="291" t="s">
        <v>156</v>
      </c>
      <c r="E14" s="17" t="s">
        <v>1</v>
      </c>
      <c r="F14" s="292">
        <v>0.76</v>
      </c>
      <c r="G14" s="38"/>
      <c r="H14" s="44"/>
    </row>
    <row r="15" spans="1:8" s="2" customFormat="1" ht="16.8" customHeight="1">
      <c r="A15" s="38"/>
      <c r="B15" s="44"/>
      <c r="C15" s="293" t="s">
        <v>479</v>
      </c>
      <c r="D15" s="38"/>
      <c r="E15" s="38"/>
      <c r="F15" s="38"/>
      <c r="G15" s="38"/>
      <c r="H15" s="44"/>
    </row>
    <row r="16" spans="1:8" s="2" customFormat="1" ht="16.8" customHeight="1">
      <c r="A16" s="38"/>
      <c r="B16" s="44"/>
      <c r="C16" s="291" t="s">
        <v>165</v>
      </c>
      <c r="D16" s="291" t="s">
        <v>480</v>
      </c>
      <c r="E16" s="17" t="s">
        <v>167</v>
      </c>
      <c r="F16" s="292">
        <v>0.76</v>
      </c>
      <c r="G16" s="38"/>
      <c r="H16" s="44"/>
    </row>
    <row r="17" spans="1:8" s="2" customFormat="1" ht="12">
      <c r="A17" s="38"/>
      <c r="B17" s="44"/>
      <c r="C17" s="291" t="s">
        <v>207</v>
      </c>
      <c r="D17" s="291" t="s">
        <v>481</v>
      </c>
      <c r="E17" s="17" t="s">
        <v>167</v>
      </c>
      <c r="F17" s="292">
        <v>3.798</v>
      </c>
      <c r="G17" s="38"/>
      <c r="H17" s="44"/>
    </row>
    <row r="18" spans="1:8" s="2" customFormat="1" ht="12">
      <c r="A18" s="38"/>
      <c r="B18" s="44"/>
      <c r="C18" s="291" t="s">
        <v>213</v>
      </c>
      <c r="D18" s="291" t="s">
        <v>482</v>
      </c>
      <c r="E18" s="17" t="s">
        <v>167</v>
      </c>
      <c r="F18" s="292">
        <v>15.192</v>
      </c>
      <c r="G18" s="38"/>
      <c r="H18" s="44"/>
    </row>
    <row r="19" spans="1:8" s="2" customFormat="1" ht="16.8" customHeight="1">
      <c r="A19" s="38"/>
      <c r="B19" s="44"/>
      <c r="C19" s="291" t="s">
        <v>227</v>
      </c>
      <c r="D19" s="291" t="s">
        <v>483</v>
      </c>
      <c r="E19" s="17" t="s">
        <v>167</v>
      </c>
      <c r="F19" s="292">
        <v>6.047</v>
      </c>
      <c r="G19" s="38"/>
      <c r="H19" s="44"/>
    </row>
    <row r="20" spans="1:8" s="2" customFormat="1" ht="16.8" customHeight="1">
      <c r="A20" s="38"/>
      <c r="B20" s="44"/>
      <c r="C20" s="287" t="s">
        <v>94</v>
      </c>
      <c r="D20" s="288" t="s">
        <v>95</v>
      </c>
      <c r="E20" s="289" t="s">
        <v>1</v>
      </c>
      <c r="F20" s="290">
        <v>3.038</v>
      </c>
      <c r="G20" s="38"/>
      <c r="H20" s="44"/>
    </row>
    <row r="21" spans="1:8" s="2" customFormat="1" ht="16.8" customHeight="1">
      <c r="A21" s="38"/>
      <c r="B21" s="44"/>
      <c r="C21" s="291" t="s">
        <v>1</v>
      </c>
      <c r="D21" s="291" t="s">
        <v>177</v>
      </c>
      <c r="E21" s="17" t="s">
        <v>1</v>
      </c>
      <c r="F21" s="292">
        <v>0</v>
      </c>
      <c r="G21" s="38"/>
      <c r="H21" s="44"/>
    </row>
    <row r="22" spans="1:8" s="2" customFormat="1" ht="16.8" customHeight="1">
      <c r="A22" s="38"/>
      <c r="B22" s="44"/>
      <c r="C22" s="291" t="s">
        <v>1</v>
      </c>
      <c r="D22" s="291" t="s">
        <v>178</v>
      </c>
      <c r="E22" s="17" t="s">
        <v>1</v>
      </c>
      <c r="F22" s="292">
        <v>3.038</v>
      </c>
      <c r="G22" s="38"/>
      <c r="H22" s="44"/>
    </row>
    <row r="23" spans="1:8" s="2" customFormat="1" ht="16.8" customHeight="1">
      <c r="A23" s="38"/>
      <c r="B23" s="44"/>
      <c r="C23" s="291" t="s">
        <v>94</v>
      </c>
      <c r="D23" s="291" t="s">
        <v>156</v>
      </c>
      <c r="E23" s="17" t="s">
        <v>1</v>
      </c>
      <c r="F23" s="292">
        <v>3.038</v>
      </c>
      <c r="G23" s="38"/>
      <c r="H23" s="44"/>
    </row>
    <row r="24" spans="1:8" s="2" customFormat="1" ht="16.8" customHeight="1">
      <c r="A24" s="38"/>
      <c r="B24" s="44"/>
      <c r="C24" s="293" t="s">
        <v>479</v>
      </c>
      <c r="D24" s="38"/>
      <c r="E24" s="38"/>
      <c r="F24" s="38"/>
      <c r="G24" s="38"/>
      <c r="H24" s="44"/>
    </row>
    <row r="25" spans="1:8" s="2" customFormat="1" ht="12">
      <c r="A25" s="38"/>
      <c r="B25" s="44"/>
      <c r="C25" s="291" t="s">
        <v>173</v>
      </c>
      <c r="D25" s="291" t="s">
        <v>484</v>
      </c>
      <c r="E25" s="17" t="s">
        <v>167</v>
      </c>
      <c r="F25" s="292">
        <v>3.038</v>
      </c>
      <c r="G25" s="38"/>
      <c r="H25" s="44"/>
    </row>
    <row r="26" spans="1:8" s="2" customFormat="1" ht="16.8" customHeight="1">
      <c r="A26" s="38"/>
      <c r="B26" s="44"/>
      <c r="C26" s="291" t="s">
        <v>190</v>
      </c>
      <c r="D26" s="291" t="s">
        <v>485</v>
      </c>
      <c r="E26" s="17" t="s">
        <v>167</v>
      </c>
      <c r="F26" s="292">
        <v>1.215</v>
      </c>
      <c r="G26" s="38"/>
      <c r="H26" s="44"/>
    </row>
    <row r="27" spans="1:8" s="2" customFormat="1" ht="12">
      <c r="A27" s="38"/>
      <c r="B27" s="44"/>
      <c r="C27" s="291" t="s">
        <v>207</v>
      </c>
      <c r="D27" s="291" t="s">
        <v>481</v>
      </c>
      <c r="E27" s="17" t="s">
        <v>167</v>
      </c>
      <c r="F27" s="292">
        <v>3.798</v>
      </c>
      <c r="G27" s="38"/>
      <c r="H27" s="44"/>
    </row>
    <row r="28" spans="1:8" s="2" customFormat="1" ht="12">
      <c r="A28" s="38"/>
      <c r="B28" s="44"/>
      <c r="C28" s="291" t="s">
        <v>213</v>
      </c>
      <c r="D28" s="291" t="s">
        <v>482</v>
      </c>
      <c r="E28" s="17" t="s">
        <v>167</v>
      </c>
      <c r="F28" s="292">
        <v>15.192</v>
      </c>
      <c r="G28" s="38"/>
      <c r="H28" s="44"/>
    </row>
    <row r="29" spans="1:8" s="2" customFormat="1" ht="16.8" customHeight="1">
      <c r="A29" s="38"/>
      <c r="B29" s="44"/>
      <c r="C29" s="291" t="s">
        <v>227</v>
      </c>
      <c r="D29" s="291" t="s">
        <v>483</v>
      </c>
      <c r="E29" s="17" t="s">
        <v>167</v>
      </c>
      <c r="F29" s="292">
        <v>6.047</v>
      </c>
      <c r="G29" s="38"/>
      <c r="H29" s="44"/>
    </row>
    <row r="30" spans="1:8" s="2" customFormat="1" ht="16.8" customHeight="1">
      <c r="A30" s="38"/>
      <c r="B30" s="44"/>
      <c r="C30" s="287" t="s">
        <v>98</v>
      </c>
      <c r="D30" s="288" t="s">
        <v>99</v>
      </c>
      <c r="E30" s="289" t="s">
        <v>1</v>
      </c>
      <c r="F30" s="290">
        <v>0.76</v>
      </c>
      <c r="G30" s="38"/>
      <c r="H30" s="44"/>
    </row>
    <row r="31" spans="1:8" s="2" customFormat="1" ht="16.8" customHeight="1">
      <c r="A31" s="38"/>
      <c r="B31" s="44"/>
      <c r="C31" s="291" t="s">
        <v>1</v>
      </c>
      <c r="D31" s="291" t="s">
        <v>183</v>
      </c>
      <c r="E31" s="17" t="s">
        <v>1</v>
      </c>
      <c r="F31" s="292">
        <v>0</v>
      </c>
      <c r="G31" s="38"/>
      <c r="H31" s="44"/>
    </row>
    <row r="32" spans="1:8" s="2" customFormat="1" ht="16.8" customHeight="1">
      <c r="A32" s="38"/>
      <c r="B32" s="44"/>
      <c r="C32" s="291" t="s">
        <v>1</v>
      </c>
      <c r="D32" s="291" t="s">
        <v>171</v>
      </c>
      <c r="E32" s="17" t="s">
        <v>1</v>
      </c>
      <c r="F32" s="292">
        <v>0.76</v>
      </c>
      <c r="G32" s="38"/>
      <c r="H32" s="44"/>
    </row>
    <row r="33" spans="1:8" s="2" customFormat="1" ht="16.8" customHeight="1">
      <c r="A33" s="38"/>
      <c r="B33" s="44"/>
      <c r="C33" s="291" t="s">
        <v>98</v>
      </c>
      <c r="D33" s="291" t="s">
        <v>156</v>
      </c>
      <c r="E33" s="17" t="s">
        <v>1</v>
      </c>
      <c r="F33" s="292">
        <v>0.76</v>
      </c>
      <c r="G33" s="38"/>
      <c r="H33" s="44"/>
    </row>
    <row r="34" spans="1:8" s="2" customFormat="1" ht="16.8" customHeight="1">
      <c r="A34" s="38"/>
      <c r="B34" s="44"/>
      <c r="C34" s="293" t="s">
        <v>479</v>
      </c>
      <c r="D34" s="38"/>
      <c r="E34" s="38"/>
      <c r="F34" s="38"/>
      <c r="G34" s="38"/>
      <c r="H34" s="44"/>
    </row>
    <row r="35" spans="1:8" s="2" customFormat="1" ht="16.8" customHeight="1">
      <c r="A35" s="38"/>
      <c r="B35" s="44"/>
      <c r="C35" s="291" t="s">
        <v>180</v>
      </c>
      <c r="D35" s="291" t="s">
        <v>486</v>
      </c>
      <c r="E35" s="17" t="s">
        <v>167</v>
      </c>
      <c r="F35" s="292">
        <v>0.76</v>
      </c>
      <c r="G35" s="38"/>
      <c r="H35" s="44"/>
    </row>
    <row r="36" spans="1:8" s="2" customFormat="1" ht="12">
      <c r="A36" s="38"/>
      <c r="B36" s="44"/>
      <c r="C36" s="291" t="s">
        <v>218</v>
      </c>
      <c r="D36" s="291" t="s">
        <v>487</v>
      </c>
      <c r="E36" s="17" t="s">
        <v>167</v>
      </c>
      <c r="F36" s="292">
        <v>3.798</v>
      </c>
      <c r="G36" s="38"/>
      <c r="H36" s="44"/>
    </row>
    <row r="37" spans="1:8" s="2" customFormat="1" ht="12">
      <c r="A37" s="38"/>
      <c r="B37" s="44"/>
      <c r="C37" s="291" t="s">
        <v>223</v>
      </c>
      <c r="D37" s="291" t="s">
        <v>488</v>
      </c>
      <c r="E37" s="17" t="s">
        <v>167</v>
      </c>
      <c r="F37" s="292">
        <v>15.192</v>
      </c>
      <c r="G37" s="38"/>
      <c r="H37" s="44"/>
    </row>
    <row r="38" spans="1:8" s="2" customFormat="1" ht="16.8" customHeight="1">
      <c r="A38" s="38"/>
      <c r="B38" s="44"/>
      <c r="C38" s="291" t="s">
        <v>227</v>
      </c>
      <c r="D38" s="291" t="s">
        <v>483</v>
      </c>
      <c r="E38" s="17" t="s">
        <v>167</v>
      </c>
      <c r="F38" s="292">
        <v>6.047</v>
      </c>
      <c r="G38" s="38"/>
      <c r="H38" s="44"/>
    </row>
    <row r="39" spans="1:8" s="2" customFormat="1" ht="16.8" customHeight="1">
      <c r="A39" s="38"/>
      <c r="B39" s="44"/>
      <c r="C39" s="287" t="s">
        <v>100</v>
      </c>
      <c r="D39" s="288" t="s">
        <v>101</v>
      </c>
      <c r="E39" s="289" t="s">
        <v>1</v>
      </c>
      <c r="F39" s="290">
        <v>3.038</v>
      </c>
      <c r="G39" s="38"/>
      <c r="H39" s="44"/>
    </row>
    <row r="40" spans="1:8" s="2" customFormat="1" ht="16.8" customHeight="1">
      <c r="A40" s="38"/>
      <c r="B40" s="44"/>
      <c r="C40" s="291" t="s">
        <v>1</v>
      </c>
      <c r="D40" s="291" t="s">
        <v>188</v>
      </c>
      <c r="E40" s="17" t="s">
        <v>1</v>
      </c>
      <c r="F40" s="292">
        <v>0</v>
      </c>
      <c r="G40" s="38"/>
      <c r="H40" s="44"/>
    </row>
    <row r="41" spans="1:8" s="2" customFormat="1" ht="16.8" customHeight="1">
      <c r="A41" s="38"/>
      <c r="B41" s="44"/>
      <c r="C41" s="291" t="s">
        <v>1</v>
      </c>
      <c r="D41" s="291" t="s">
        <v>178</v>
      </c>
      <c r="E41" s="17" t="s">
        <v>1</v>
      </c>
      <c r="F41" s="292">
        <v>3.038</v>
      </c>
      <c r="G41" s="38"/>
      <c r="H41" s="44"/>
    </row>
    <row r="42" spans="1:8" s="2" customFormat="1" ht="16.8" customHeight="1">
      <c r="A42" s="38"/>
      <c r="B42" s="44"/>
      <c r="C42" s="291" t="s">
        <v>100</v>
      </c>
      <c r="D42" s="291" t="s">
        <v>156</v>
      </c>
      <c r="E42" s="17" t="s">
        <v>1</v>
      </c>
      <c r="F42" s="292">
        <v>3.038</v>
      </c>
      <c r="G42" s="38"/>
      <c r="H42" s="44"/>
    </row>
    <row r="43" spans="1:8" s="2" customFormat="1" ht="16.8" customHeight="1">
      <c r="A43" s="38"/>
      <c r="B43" s="44"/>
      <c r="C43" s="293" t="s">
        <v>479</v>
      </c>
      <c r="D43" s="38"/>
      <c r="E43" s="38"/>
      <c r="F43" s="38"/>
      <c r="G43" s="38"/>
      <c r="H43" s="44"/>
    </row>
    <row r="44" spans="1:8" s="2" customFormat="1" ht="12">
      <c r="A44" s="38"/>
      <c r="B44" s="44"/>
      <c r="C44" s="291" t="s">
        <v>185</v>
      </c>
      <c r="D44" s="291" t="s">
        <v>489</v>
      </c>
      <c r="E44" s="17" t="s">
        <v>167</v>
      </c>
      <c r="F44" s="292">
        <v>3.038</v>
      </c>
      <c r="G44" s="38"/>
      <c r="H44" s="44"/>
    </row>
    <row r="45" spans="1:8" s="2" customFormat="1" ht="16.8" customHeight="1">
      <c r="A45" s="38"/>
      <c r="B45" s="44"/>
      <c r="C45" s="291" t="s">
        <v>190</v>
      </c>
      <c r="D45" s="291" t="s">
        <v>485</v>
      </c>
      <c r="E45" s="17" t="s">
        <v>167</v>
      </c>
      <c r="F45" s="292">
        <v>1.215</v>
      </c>
      <c r="G45" s="38"/>
      <c r="H45" s="44"/>
    </row>
    <row r="46" spans="1:8" s="2" customFormat="1" ht="12">
      <c r="A46" s="38"/>
      <c r="B46" s="44"/>
      <c r="C46" s="291" t="s">
        <v>218</v>
      </c>
      <c r="D46" s="291" t="s">
        <v>487</v>
      </c>
      <c r="E46" s="17" t="s">
        <v>167</v>
      </c>
      <c r="F46" s="292">
        <v>3.798</v>
      </c>
      <c r="G46" s="38"/>
      <c r="H46" s="44"/>
    </row>
    <row r="47" spans="1:8" s="2" customFormat="1" ht="12">
      <c r="A47" s="38"/>
      <c r="B47" s="44"/>
      <c r="C47" s="291" t="s">
        <v>223</v>
      </c>
      <c r="D47" s="291" t="s">
        <v>488</v>
      </c>
      <c r="E47" s="17" t="s">
        <v>167</v>
      </c>
      <c r="F47" s="292">
        <v>15.192</v>
      </c>
      <c r="G47" s="38"/>
      <c r="H47" s="44"/>
    </row>
    <row r="48" spans="1:8" s="2" customFormat="1" ht="16.8" customHeight="1">
      <c r="A48" s="38"/>
      <c r="B48" s="44"/>
      <c r="C48" s="291" t="s">
        <v>227</v>
      </c>
      <c r="D48" s="291" t="s">
        <v>483</v>
      </c>
      <c r="E48" s="17" t="s">
        <v>167</v>
      </c>
      <c r="F48" s="292">
        <v>6.047</v>
      </c>
      <c r="G48" s="38"/>
      <c r="H48" s="44"/>
    </row>
    <row r="49" spans="1:8" s="2" customFormat="1" ht="16.8" customHeight="1">
      <c r="A49" s="38"/>
      <c r="B49" s="44"/>
      <c r="C49" s="287" t="s">
        <v>490</v>
      </c>
      <c r="D49" s="288" t="s">
        <v>490</v>
      </c>
      <c r="E49" s="289" t="s">
        <v>298</v>
      </c>
      <c r="F49" s="290">
        <v>40.5</v>
      </c>
      <c r="G49" s="38"/>
      <c r="H49" s="44"/>
    </row>
    <row r="50" spans="1:8" s="2" customFormat="1" ht="16.8" customHeight="1">
      <c r="A50" s="38"/>
      <c r="B50" s="44"/>
      <c r="C50" s="291" t="s">
        <v>1</v>
      </c>
      <c r="D50" s="291" t="s">
        <v>491</v>
      </c>
      <c r="E50" s="17" t="s">
        <v>1</v>
      </c>
      <c r="F50" s="292">
        <v>40.5</v>
      </c>
      <c r="G50" s="38"/>
      <c r="H50" s="44"/>
    </row>
    <row r="51" spans="1:8" s="2" customFormat="1" ht="16.8" customHeight="1">
      <c r="A51" s="38"/>
      <c r="B51" s="44"/>
      <c r="C51" s="291" t="s">
        <v>490</v>
      </c>
      <c r="D51" s="291" t="s">
        <v>156</v>
      </c>
      <c r="E51" s="17" t="s">
        <v>1</v>
      </c>
      <c r="F51" s="292">
        <v>40.5</v>
      </c>
      <c r="G51" s="38"/>
      <c r="H51" s="44"/>
    </row>
    <row r="52" spans="1:8" s="2" customFormat="1" ht="16.8" customHeight="1">
      <c r="A52" s="38"/>
      <c r="B52" s="44"/>
      <c r="C52" s="287" t="s">
        <v>104</v>
      </c>
      <c r="D52" s="288" t="s">
        <v>104</v>
      </c>
      <c r="E52" s="289" t="s">
        <v>1</v>
      </c>
      <c r="F52" s="290">
        <v>0.38</v>
      </c>
      <c r="G52" s="38"/>
      <c r="H52" s="44"/>
    </row>
    <row r="53" spans="1:8" s="2" customFormat="1" ht="16.8" customHeight="1">
      <c r="A53" s="38"/>
      <c r="B53" s="44"/>
      <c r="C53" s="291" t="s">
        <v>1</v>
      </c>
      <c r="D53" s="291" t="s">
        <v>266</v>
      </c>
      <c r="E53" s="17" t="s">
        <v>1</v>
      </c>
      <c r="F53" s="292">
        <v>0.38</v>
      </c>
      <c r="G53" s="38"/>
      <c r="H53" s="44"/>
    </row>
    <row r="54" spans="1:8" s="2" customFormat="1" ht="16.8" customHeight="1">
      <c r="A54" s="38"/>
      <c r="B54" s="44"/>
      <c r="C54" s="291" t="s">
        <v>104</v>
      </c>
      <c r="D54" s="291" t="s">
        <v>156</v>
      </c>
      <c r="E54" s="17" t="s">
        <v>1</v>
      </c>
      <c r="F54" s="292">
        <v>0.38</v>
      </c>
      <c r="G54" s="38"/>
      <c r="H54" s="44"/>
    </row>
    <row r="55" spans="1:8" s="2" customFormat="1" ht="16.8" customHeight="1">
      <c r="A55" s="38"/>
      <c r="B55" s="44"/>
      <c r="C55" s="293" t="s">
        <v>479</v>
      </c>
      <c r="D55" s="38"/>
      <c r="E55" s="38"/>
      <c r="F55" s="38"/>
      <c r="G55" s="38"/>
      <c r="H55" s="44"/>
    </row>
    <row r="56" spans="1:8" s="2" customFormat="1" ht="16.8" customHeight="1">
      <c r="A56" s="38"/>
      <c r="B56" s="44"/>
      <c r="C56" s="291" t="s">
        <v>262</v>
      </c>
      <c r="D56" s="291" t="s">
        <v>492</v>
      </c>
      <c r="E56" s="17" t="s">
        <v>167</v>
      </c>
      <c r="F56" s="292">
        <v>0.38</v>
      </c>
      <c r="G56" s="38"/>
      <c r="H56" s="44"/>
    </row>
    <row r="57" spans="1:8" s="2" customFormat="1" ht="16.8" customHeight="1">
      <c r="A57" s="38"/>
      <c r="B57" s="44"/>
      <c r="C57" s="291" t="s">
        <v>227</v>
      </c>
      <c r="D57" s="291" t="s">
        <v>483</v>
      </c>
      <c r="E57" s="17" t="s">
        <v>167</v>
      </c>
      <c r="F57" s="292">
        <v>6.047</v>
      </c>
      <c r="G57" s="38"/>
      <c r="H57" s="44"/>
    </row>
    <row r="58" spans="1:8" s="2" customFormat="1" ht="16.8" customHeight="1">
      <c r="A58" s="38"/>
      <c r="B58" s="44"/>
      <c r="C58" s="287" t="s">
        <v>493</v>
      </c>
      <c r="D58" s="288" t="s">
        <v>493</v>
      </c>
      <c r="E58" s="289" t="s">
        <v>167</v>
      </c>
      <c r="F58" s="290">
        <v>6</v>
      </c>
      <c r="G58" s="38"/>
      <c r="H58" s="44"/>
    </row>
    <row r="59" spans="1:8" s="2" customFormat="1" ht="16.8" customHeight="1">
      <c r="A59" s="38"/>
      <c r="B59" s="44"/>
      <c r="C59" s="291" t="s">
        <v>1</v>
      </c>
      <c r="D59" s="291" t="s">
        <v>494</v>
      </c>
      <c r="E59" s="17" t="s">
        <v>1</v>
      </c>
      <c r="F59" s="292">
        <v>6</v>
      </c>
      <c r="G59" s="38"/>
      <c r="H59" s="44"/>
    </row>
    <row r="60" spans="1:8" s="2" customFormat="1" ht="16.8" customHeight="1">
      <c r="A60" s="38"/>
      <c r="B60" s="44"/>
      <c r="C60" s="291" t="s">
        <v>493</v>
      </c>
      <c r="D60" s="291" t="s">
        <v>156</v>
      </c>
      <c r="E60" s="17" t="s">
        <v>1</v>
      </c>
      <c r="F60" s="292">
        <v>6</v>
      </c>
      <c r="G60" s="38"/>
      <c r="H60" s="44"/>
    </row>
    <row r="61" spans="1:8" s="2" customFormat="1" ht="16.8" customHeight="1">
      <c r="A61" s="38"/>
      <c r="B61" s="44"/>
      <c r="C61" s="287" t="s">
        <v>107</v>
      </c>
      <c r="D61" s="288" t="s">
        <v>107</v>
      </c>
      <c r="E61" s="289" t="s">
        <v>1</v>
      </c>
      <c r="F61" s="290">
        <v>1.139</v>
      </c>
      <c r="G61" s="38"/>
      <c r="H61" s="44"/>
    </row>
    <row r="62" spans="1:8" s="2" customFormat="1" ht="16.8" customHeight="1">
      <c r="A62" s="38"/>
      <c r="B62" s="44"/>
      <c r="C62" s="291" t="s">
        <v>1</v>
      </c>
      <c r="D62" s="291" t="s">
        <v>248</v>
      </c>
      <c r="E62" s="17" t="s">
        <v>1</v>
      </c>
      <c r="F62" s="292">
        <v>0</v>
      </c>
      <c r="G62" s="38"/>
      <c r="H62" s="44"/>
    </row>
    <row r="63" spans="1:8" s="2" customFormat="1" ht="16.8" customHeight="1">
      <c r="A63" s="38"/>
      <c r="B63" s="44"/>
      <c r="C63" s="291" t="s">
        <v>1</v>
      </c>
      <c r="D63" s="291" t="s">
        <v>249</v>
      </c>
      <c r="E63" s="17" t="s">
        <v>1</v>
      </c>
      <c r="F63" s="292">
        <v>1.139</v>
      </c>
      <c r="G63" s="38"/>
      <c r="H63" s="44"/>
    </row>
    <row r="64" spans="1:8" s="2" customFormat="1" ht="16.8" customHeight="1">
      <c r="A64" s="38"/>
      <c r="B64" s="44"/>
      <c r="C64" s="291" t="s">
        <v>107</v>
      </c>
      <c r="D64" s="291" t="s">
        <v>156</v>
      </c>
      <c r="E64" s="17" t="s">
        <v>1</v>
      </c>
      <c r="F64" s="292">
        <v>1.139</v>
      </c>
      <c r="G64" s="38"/>
      <c r="H64" s="44"/>
    </row>
    <row r="65" spans="1:8" s="2" customFormat="1" ht="16.8" customHeight="1">
      <c r="A65" s="38"/>
      <c r="B65" s="44"/>
      <c r="C65" s="293" t="s">
        <v>479</v>
      </c>
      <c r="D65" s="38"/>
      <c r="E65" s="38"/>
      <c r="F65" s="38"/>
      <c r="G65" s="38"/>
      <c r="H65" s="44"/>
    </row>
    <row r="66" spans="1:8" s="2" customFormat="1" ht="16.8" customHeight="1">
      <c r="A66" s="38"/>
      <c r="B66" s="44"/>
      <c r="C66" s="291" t="s">
        <v>244</v>
      </c>
      <c r="D66" s="291" t="s">
        <v>495</v>
      </c>
      <c r="E66" s="17" t="s">
        <v>167</v>
      </c>
      <c r="F66" s="292">
        <v>1.139</v>
      </c>
      <c r="G66" s="38"/>
      <c r="H66" s="44"/>
    </row>
    <row r="67" spans="1:8" s="2" customFormat="1" ht="16.8" customHeight="1">
      <c r="A67" s="38"/>
      <c r="B67" s="44"/>
      <c r="C67" s="291" t="s">
        <v>227</v>
      </c>
      <c r="D67" s="291" t="s">
        <v>483</v>
      </c>
      <c r="E67" s="17" t="s">
        <v>167</v>
      </c>
      <c r="F67" s="292">
        <v>6.047</v>
      </c>
      <c r="G67" s="38"/>
      <c r="H67" s="44"/>
    </row>
    <row r="68" spans="1:8" s="2" customFormat="1" ht="16.8" customHeight="1">
      <c r="A68" s="38"/>
      <c r="B68" s="44"/>
      <c r="C68" s="287" t="s">
        <v>102</v>
      </c>
      <c r="D68" s="288" t="s">
        <v>102</v>
      </c>
      <c r="E68" s="289" t="s">
        <v>1</v>
      </c>
      <c r="F68" s="290">
        <v>15.319</v>
      </c>
      <c r="G68" s="38"/>
      <c r="H68" s="44"/>
    </row>
    <row r="69" spans="1:8" s="2" customFormat="1" ht="16.8" customHeight="1">
      <c r="A69" s="38"/>
      <c r="B69" s="44"/>
      <c r="C69" s="291" t="s">
        <v>1</v>
      </c>
      <c r="D69" s="291" t="s">
        <v>200</v>
      </c>
      <c r="E69" s="17" t="s">
        <v>1</v>
      </c>
      <c r="F69" s="292">
        <v>0</v>
      </c>
      <c r="G69" s="38"/>
      <c r="H69" s="44"/>
    </row>
    <row r="70" spans="1:8" s="2" customFormat="1" ht="16.8" customHeight="1">
      <c r="A70" s="38"/>
      <c r="B70" s="44"/>
      <c r="C70" s="291" t="s">
        <v>1</v>
      </c>
      <c r="D70" s="291" t="s">
        <v>201</v>
      </c>
      <c r="E70" s="17" t="s">
        <v>1</v>
      </c>
      <c r="F70" s="292">
        <v>15.319</v>
      </c>
      <c r="G70" s="38"/>
      <c r="H70" s="44"/>
    </row>
    <row r="71" spans="1:8" s="2" customFormat="1" ht="16.8" customHeight="1">
      <c r="A71" s="38"/>
      <c r="B71" s="44"/>
      <c r="C71" s="291" t="s">
        <v>102</v>
      </c>
      <c r="D71" s="291" t="s">
        <v>156</v>
      </c>
      <c r="E71" s="17" t="s">
        <v>1</v>
      </c>
      <c r="F71" s="292">
        <v>15.319</v>
      </c>
      <c r="G71" s="38"/>
      <c r="H71" s="44"/>
    </row>
    <row r="72" spans="1:8" s="2" customFormat="1" ht="16.8" customHeight="1">
      <c r="A72" s="38"/>
      <c r="B72" s="44"/>
      <c r="C72" s="293" t="s">
        <v>479</v>
      </c>
      <c r="D72" s="38"/>
      <c r="E72" s="38"/>
      <c r="F72" s="38"/>
      <c r="G72" s="38"/>
      <c r="H72" s="44"/>
    </row>
    <row r="73" spans="1:8" s="2" customFormat="1" ht="16.8" customHeight="1">
      <c r="A73" s="38"/>
      <c r="B73" s="44"/>
      <c r="C73" s="291" t="s">
        <v>196</v>
      </c>
      <c r="D73" s="291" t="s">
        <v>496</v>
      </c>
      <c r="E73" s="17" t="s">
        <v>148</v>
      </c>
      <c r="F73" s="292">
        <v>15.319</v>
      </c>
      <c r="G73" s="38"/>
      <c r="H73" s="44"/>
    </row>
    <row r="74" spans="1:8" s="2" customFormat="1" ht="16.8" customHeight="1">
      <c r="A74" s="38"/>
      <c r="B74" s="44"/>
      <c r="C74" s="291" t="s">
        <v>203</v>
      </c>
      <c r="D74" s="291" t="s">
        <v>497</v>
      </c>
      <c r="E74" s="17" t="s">
        <v>148</v>
      </c>
      <c r="F74" s="292">
        <v>15.319</v>
      </c>
      <c r="G74" s="38"/>
      <c r="H74" s="44"/>
    </row>
    <row r="75" spans="1:8" s="2" customFormat="1" ht="16.8" customHeight="1">
      <c r="A75" s="38"/>
      <c r="B75" s="44"/>
      <c r="C75" s="287" t="s">
        <v>498</v>
      </c>
      <c r="D75" s="288" t="s">
        <v>499</v>
      </c>
      <c r="E75" s="289" t="s">
        <v>298</v>
      </c>
      <c r="F75" s="290">
        <v>130.39</v>
      </c>
      <c r="G75" s="38"/>
      <c r="H75" s="44"/>
    </row>
    <row r="76" spans="1:8" s="2" customFormat="1" ht="7.4" customHeight="1">
      <c r="A76" s="38"/>
      <c r="B76" s="167"/>
      <c r="C76" s="168"/>
      <c r="D76" s="168"/>
      <c r="E76" s="168"/>
      <c r="F76" s="168"/>
      <c r="G76" s="168"/>
      <c r="H76" s="44"/>
    </row>
    <row r="77" spans="1:8" s="2" customFormat="1" ht="12">
      <c r="A77" s="38"/>
      <c r="B77" s="38"/>
      <c r="C77" s="38"/>
      <c r="D77" s="38"/>
      <c r="E77" s="38"/>
      <c r="F77" s="38"/>
      <c r="G77" s="38"/>
      <c r="H77" s="38"/>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DESKTOP-5UCNF4N\TMI</dc:creator>
  <cp:keywords/>
  <dc:description/>
  <cp:lastModifiedBy>DESKTOP-5UCNF4N\TMI</cp:lastModifiedBy>
  <dcterms:created xsi:type="dcterms:W3CDTF">2021-06-09T03:50:46Z</dcterms:created>
  <dcterms:modified xsi:type="dcterms:W3CDTF">2021-06-09T03:50:56Z</dcterms:modified>
  <cp:category/>
  <cp:version/>
  <cp:contentType/>
  <cp:contentStatus/>
</cp:coreProperties>
</file>