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tomas_vala" reservationPassword="0"/>
  <workbookPr/>
  <bookViews>
    <workbookView xWindow="240" yWindow="120" windowWidth="14940" windowHeight="9225" activeTab="0"/>
  </bookViews>
  <sheets>
    <sheet name="Rekapitulace" sheetId="1" r:id="rId1"/>
    <sheet name="000" sheetId="2" r:id="rId2"/>
    <sheet name="SO 100_SO 101" sheetId="3" r:id="rId3"/>
    <sheet name="SO 100_SO 102" sheetId="4" r:id="rId4"/>
    <sheet name="SO 100_SO 103" sheetId="5" r:id="rId5"/>
    <sheet name="SO 100_SO 104" sheetId="6" r:id="rId6"/>
    <sheet name="SO 100_SO 105" sheetId="7" r:id="rId7"/>
    <sheet name="SO 191" sheetId="8" r:id="rId8"/>
  </sheets>
  <definedNames/>
  <calcPr/>
  <webPublishing/>
</workbook>
</file>

<file path=xl/sharedStrings.xml><?xml version="1.0" encoding="utf-8"?>
<sst xmlns="http://schemas.openxmlformats.org/spreadsheetml/2006/main" count="3202" uniqueCount="646">
  <si>
    <t>Firma: Firma</t>
  </si>
  <si>
    <t>Rekapitulace ceny</t>
  </si>
  <si>
    <t>Stavba: D11 - II/330 - II/330 POŘÍČANY - D11</t>
  </si>
  <si>
    <t xml:space="preserve">Varianta: ZŘ - </t>
  </si>
  <si>
    <t>Celková cena bez DPH:</t>
  </si>
  <si>
    <t>Celková cena s DPH:</t>
  </si>
  <si>
    <t>Objekt</t>
  </si>
  <si>
    <t>Popis</t>
  </si>
  <si>
    <t>Cena bez DPH</t>
  </si>
  <si>
    <t>DPH</t>
  </si>
  <si>
    <t>Cena s DPH</t>
  </si>
  <si>
    <t>ASPE10</t>
  </si>
  <si>
    <t>S</t>
  </si>
  <si>
    <t>Soupis prací objektu</t>
  </si>
  <si>
    <t xml:space="preserve">Stavba: </t>
  </si>
  <si>
    <t>D11 - II/330</t>
  </si>
  <si>
    <t>II/330 POŘÍČANY - D11</t>
  </si>
  <si>
    <t>O</t>
  </si>
  <si>
    <t>Rozpočet:</t>
  </si>
  <si>
    <t>0,00</t>
  </si>
  <si>
    <t>15,00</t>
  </si>
  <si>
    <t>21,00</t>
  </si>
  <si>
    <t>3</t>
  </si>
  <si>
    <t>2</t>
  </si>
  <si>
    <t>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</si>
  <si>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</si>
  <si>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</si>
  <si>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</si>
  <si>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</si>
  <si>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</si>
  <si>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</si>
  <si>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</si>
  <si>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</si>
  <si>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</si>
  <si>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</si>
  <si>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</si>
  <si>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</si>
  <si>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</si>
  <si>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</si>
  <si>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</si>
  <si>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</si>
  <si>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</si>
  <si>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</si>
  <si>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</si>
  <si>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</si>
  <si>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</si>
  <si>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</si>
  <si>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</si>
  <si>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02110</t>
  </si>
  <si>
    <t/>
  </si>
  <si>
    <t>PROSTORY PRO OBJEDNATELE - KANCELÁŘE</t>
  </si>
  <si>
    <t>KPL</t>
  </si>
  <si>
    <t>PP</t>
  </si>
  <si>
    <t>prostory pro objednatele - rozsah upřesněn dle požadavku investora</t>
  </si>
  <si>
    <t>VV</t>
  </si>
  <si>
    <t>zřízení, nájem a odklizení prostorů pro objednatele včetně nákladů na provoz po celou dobu výstavby  
1=1,000 [A]</t>
  </si>
  <si>
    <t>TS</t>
  </si>
  <si>
    <t>zahrnuje náklady na pořízení, provozování, udržování a likvidaci objednatelem požadovaného zařízení</t>
  </si>
  <si>
    <t>02910</t>
  </si>
  <si>
    <t>OSTATNÍ POŽADAVKY - ZEMĚMĚŘIČSKÁ MĚŘENÍ</t>
  </si>
  <si>
    <t>zaměření skutečného provedení a geometrický plán stavby</t>
  </si>
  <si>
    <t>komplet zaměření skutečného provedení včetně vypracování geometrického plánu stavby 
1=1,000 [A]</t>
  </si>
  <si>
    <t>zahrnuje veškeré náklady spojené s objednatelem požadovanými pracemi,   
- pro stanovení orientační investorské ceny určete jednotkovou cenu jako 1% odhadované ceny stavby</t>
  </si>
  <si>
    <t>02911R</t>
  </si>
  <si>
    <t>OSTATNÍ POŽADAVKY - GEODETICKÉ ZAMĚŘENÍ</t>
  </si>
  <si>
    <t>vyhovení geometrických plánů stavby pro majetkovprávní vypořádání dle požadavku investora</t>
  </si>
  <si>
    <t>vyhotovení samostatných geometrických plánů stavby pro majetkovprávní vypořádání  
pozn. (8 soukromých pozemků na 5 místech stavby) 
1=1,000 [A]</t>
  </si>
  <si>
    <t>zahrnuje veškeré náklady spojené s objednatelem požadovanými pracemi</t>
  </si>
  <si>
    <t>02943</t>
  </si>
  <si>
    <t>OSTATNÍ POŽADAVKY - VYPRACOVÁNÍ RDS</t>
  </si>
  <si>
    <t>2021_OTSKP</t>
  </si>
  <si>
    <t>- vyhotovení realizační dokumentace skutečného provedení v digitální a papírové podobě dle požadavku investora</t>
  </si>
  <si>
    <t>komplet dokumentace 
1=1,000 [A]</t>
  </si>
  <si>
    <t>02944</t>
  </si>
  <si>
    <t>OSTAT POŽADAVKY - DOKUMENTACE SKUTEČ PROVEDENÍ V DIGIT FORMĚ</t>
  </si>
  <si>
    <t>- vyhotovení dokumentace skutečného provedení v digitální a papírové podobě dle požadavku investora</t>
  </si>
  <si>
    <t>02946</t>
  </si>
  <si>
    <t>OSTAT POŽADAVKY - FOTODOKUMENTACE</t>
  </si>
  <si>
    <t>Fotodokumentace stavby    
- 2x měsíčně sada barevných fotografií v tištěné i elektronické formě + zpráva o    
průběhu stavby    
- 3x závěřečná fotodokumentace v albu s popisem v tištěné i elektronické formě</t>
  </si>
  <si>
    <t>1=1,000 [A]</t>
  </si>
  <si>
    <t>položka zahrnuje:  
- fotodokumentaci zadavatelem požadovaného děje a konstrukcí v požadovaných časových intervalech  
- zadavatelem specifikované výstupy (fotografie v papírovém a digitálním formátu) v požadovaném počtu</t>
  </si>
  <si>
    <t>7</t>
  </si>
  <si>
    <t>02950</t>
  </si>
  <si>
    <t>OSTATNÍ POŽADAVKY - POSUDKY, KONTROLY, REVIZNÍ ZPRÁVY</t>
  </si>
  <si>
    <t>laboratorní rozbor dle požadavku investora</t>
  </si>
  <si>
    <t>laboratorní rozbor  ( svah v km 1,160 - 1,230)  
1=1,000 [A]</t>
  </si>
  <si>
    <t>8</t>
  </si>
  <si>
    <t>029611</t>
  </si>
  <si>
    <t>OSTATNÍ POŽADAVKY - ODBORNÝ DOZOR</t>
  </si>
  <si>
    <t>HOD</t>
  </si>
  <si>
    <t>odborný dozor dle požadavku investora</t>
  </si>
  <si>
    <t>geotechnický odborný dozor  
80=80,000 [A]</t>
  </si>
  <si>
    <t>zahrnuje veškeré náklady spojené s objednatelem požadovaným dozorem</t>
  </si>
  <si>
    <t>02991</t>
  </si>
  <si>
    <t>a</t>
  </si>
  <si>
    <t>OSTATNÍ POŽADAVKY - INFORMAČNÍ TABULE</t>
  </si>
  <si>
    <t>KUS</t>
  </si>
  <si>
    <t>povinná publicita - viz. odkaz na stránky IROP a grafický manuál vzhledu v SOD</t>
  </si>
  <si>
    <t>označení staveniště s logem IROP v průběhu výstavby (velikost dle graf. manuálu 
1=1,000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</si>
  <si>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</si>
  <si>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b</t>
  </si>
  <si>
    <t>pamětní deska po dokončení stavby (velikost 0,3x0,4m) 
1=1,000 [A]</t>
  </si>
  <si>
    <t>c</t>
  </si>
  <si>
    <t>sada informačních tabulí</t>
  </si>
  <si>
    <t>sada informačních tabulí v počtu 2 ks s nápisem 
"Středočeský kraj, omlouváme se za dočasné omezení" 
2=2,000 [A]</t>
  </si>
  <si>
    <t>Objekt:</t>
  </si>
  <si>
    <t>SO 100</t>
  </si>
  <si>
    <t>Komunikace</t>
  </si>
  <si>
    <t>O1</t>
  </si>
  <si>
    <t>SO 101</t>
  </si>
  <si>
    <t>Fréza</t>
  </si>
  <si>
    <t>014101</t>
  </si>
  <si>
    <t>POPLATKY ZA SKLÁDKU</t>
  </si>
  <si>
    <t>M3</t>
  </si>
  <si>
    <t>z položky 11332 
125,96=125,960 [A]</t>
  </si>
  <si>
    <t>zahrnuje veškeré poplatky provozovateli skládky související s uložením odpadu na skládce.</t>
  </si>
  <si>
    <t>014122</t>
  </si>
  <si>
    <t>POPLATKY ZA SKLÁDKU TYP S-OO (OSTATNÍ ODPAD)</t>
  </si>
  <si>
    <t>T</t>
  </si>
  <si>
    <t>z položky 12922 (plocha * tloušťka * objemová hmostnost) 
672,34*0,1*1,9=127,745 [A] 
z položky 12932 (délka * objem nánosu na 1m3 * objemová hmotnost) 
170*0,25*1,9=80,750 [B] 
A+B=208,495 [C]</t>
  </si>
  <si>
    <t>Zemní práce</t>
  </si>
  <si>
    <t>11313</t>
  </si>
  <si>
    <t>ODSTRANĚNÍ KRYTU ZPEVNĚNÝCH PLOCH S ASFALTOVÝM POJIVEM</t>
  </si>
  <si>
    <t>Konstrukce vozovky, odstranění krytu podkladní vrstvy v místech sanace krajnice 
km 0,200 - 0,350) 
((0,1416*30)+(0,1416*120))=21,240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</si>
  <si>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</si>
  <si>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</si>
  <si>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</si>
  <si>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ostranění stávajících podkladních vrstev v místech sanace krajnice</t>
  </si>
  <si>
    <t>Konstrukce vozovky - B (včetně sanace krajnic), ostranění stávajících podkladních vrstev v místech sanace krajnice  
(359,9+239,933)*0,21=125,965 [A]</t>
  </si>
  <si>
    <t>11372</t>
  </si>
  <si>
    <t>FRÉZOVÁNÍ ZPEVNĚNÝCH PLOCH ASFALTOVÝCH</t>
  </si>
  <si>
    <t>Frézování zpevněného krytu stávající konstrukce vozovky, tl. 100 mm 
km 0,000 - 0,401 54 
výpočet (plocha * tloušťka) 
2605*0,1=260,500 [A]</t>
  </si>
  <si>
    <t>12110</t>
  </si>
  <si>
    <t>SEJMUTÍ ORNICE NEBO LESNÍ PŮDY</t>
  </si>
  <si>
    <t>odstranění ornice v tl. 100 mm</t>
  </si>
  <si>
    <t>ornice tl.100 mm 
5*0,1*150=75,000 [A]</t>
  </si>
  <si>
    <t>položka zahrnuje sejmutí ornice bez ohledu na tloušťku vrstvy a její vodorovnou dopravu  
nezahrnuje uložení na trvalou skládku</t>
  </si>
  <si>
    <t>12573</t>
  </si>
  <si>
    <t>VYKOPÁVKY ZE ZEMNÍKŮ A SKLÁDEK TŘ. I</t>
  </si>
  <si>
    <t>natěžení ornice z mezidepopnie</t>
  </si>
  <si>
    <t>natěžení ornice z mezidepopnie 
5*0,1*150=75,000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</si>
  <si>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</si>
  <si>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12922</t>
  </si>
  <si>
    <t>ČIŠTĚNÍ KRAJNIC OD NÁNOSU TL. DO 100MM</t>
  </si>
  <si>
    <t>M2</t>
  </si>
  <si>
    <t>Odebrání stávající nezpevněné krajnice tl.100 mm.</t>
  </si>
  <si>
    <t>Konstrukce vozovky - A,B, plocha čištění stávající krajnice 
672,34=672,340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</si>
  <si>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</si>
  <si>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12932</t>
  </si>
  <si>
    <t>ČIŠTĚNÍ PŘÍKOPŮ OD NÁNOSU DO 0,5M3/M</t>
  </si>
  <si>
    <t>M</t>
  </si>
  <si>
    <t>pročištění příkopů s předpokládaným zanešením tl. 200 - 300 mm</t>
  </si>
  <si>
    <t>délka příkopů 
170=170,000 [A]</t>
  </si>
  <si>
    <t>17120</t>
  </si>
  <si>
    <t>ULOŽENÍ SYPANINY DO NÁSYPŮ A NA SKLÁDKY BEZ ZHUTNĚNÍ</t>
  </si>
  <si>
    <t>uložení ornice na mezideponii</t>
  </si>
  <si>
    <t>uložení ornice 
5*0,1*150=75,000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</si>
  <si>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</si>
  <si>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t>
  </si>
  <si>
    <t>18110</t>
  </si>
  <si>
    <t>ÚPRAVA PLÁNĚ SE ZHUTNĚNÍM V HORNINĚ TŘ. I</t>
  </si>
  <si>
    <t>v místech sanace krajnice 
(359,900+239,933)/2=299,917 [A]</t>
  </si>
  <si>
    <t>položka zahrnuje úpravu pláně včetně vyrovnání výškových rozdílů. Míru zhutnění určuje projekt.</t>
  </si>
  <si>
    <t>13</t>
  </si>
  <si>
    <t>18220</t>
  </si>
  <si>
    <t>ROZPROSTŘENÍ ORNICE VE SVAHU</t>
  </si>
  <si>
    <t>položka zahrnuje:  
nutné přemístění ornice z dočasných skládek vzdálených do 50m  
rozprostření ornice v předepsané tloušťce ve svahu přes 1:5</t>
  </si>
  <si>
    <t>14</t>
  </si>
  <si>
    <t>18241</t>
  </si>
  <si>
    <t>ZALOŽENÍ TRÁVNÍKU RUČNÍM VÝSEVEM</t>
  </si>
  <si>
    <t>plocha osetí travním semenem 
5*150=750,000 [A]</t>
  </si>
  <si>
    <t>Zahrnuje dodání předepsané travní směsi, její výsev na ornici, zalévání, první pokosení, to vše bez ohledu na sklon terénu</t>
  </si>
  <si>
    <t>15</t>
  </si>
  <si>
    <t>18247</t>
  </si>
  <si>
    <t>OŠETŘOVÁNÍ TRÁVNÍKU</t>
  </si>
  <si>
    <t>Zahrnuje pokosení se shrabáním, naložení shrabků na dopravní prostředek, s odvozem a se složením, to vše bez ohledu na sklon terénu  
zahrnuje nutné zalití a hnojení</t>
  </si>
  <si>
    <t>16</t>
  </si>
  <si>
    <t>56335</t>
  </si>
  <si>
    <t>VOZOVKOVÉ VRSTVY ZE ŠTĚRKODRTI TL. DO 250MM</t>
  </si>
  <si>
    <t>směs s podílem 60% ŠD 0/45 hutněné ve 2 vrstvách tl. 210 mm</t>
  </si>
  <si>
    <t>Konstrukce vozovky  - B (včetně sanace krajnic),  
km 0,200 - 0,350 
359,9=359,900 [A]</t>
  </si>
  <si>
    <t>- dodání kameniva předepsané kvality a zrnitosti  
- rozprostření a zhutnění vrstvy v předepsané tloušťce  
- zřízení vrstvy bez rozlišení šířky, pokládání vrstvy po etapách  
- nezahrnuje postřiky, nátěry</t>
  </si>
  <si>
    <t>17</t>
  </si>
  <si>
    <t>56365</t>
  </si>
  <si>
    <t>VOZOVKOVÉ VRSTVY Z RECYKLOVANÉHO MATERIÁLU TL DO 250MM</t>
  </si>
  <si>
    <t>směs s podílem 40% z recyklovaného materiálu hutněné ve 2 vrstvách tl. 210 mm</t>
  </si>
  <si>
    <t>Konstrukce vozovky  - B (včetně sanace krajnic),  
km 0,200 - 0,350  
239,93=239,930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</si>
  <si>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</si>
  <si>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18</t>
  </si>
  <si>
    <t>56962</t>
  </si>
  <si>
    <t>ZPEVNĚNÍ KRAJNIC Z RECYKLOVANÉHO MATERIÁLU TL DO 100MM</t>
  </si>
  <si>
    <t>Krajnice z R-mat, hutněno na 100% PS.</t>
  </si>
  <si>
    <t>Konstrukce vozovky - A,B, plocha zpevnění krajnice 
km 0,000 - 0,401 54 
672,34=672,340 [A]</t>
  </si>
  <si>
    <t>19</t>
  </si>
  <si>
    <t>572214</t>
  </si>
  <si>
    <t>SPOJOVACÍ POSTŘIK Z MODIFIK EMULZE DO 0,5KG/M2</t>
  </si>
  <si>
    <t>Modifikovaná asfaltová kationaktivní emulze - C60BP5   
(0,3 kg/m2)</t>
  </si>
  <si>
    <t>Konstrukce vozovky - A (bez sanace krajnic), spojovací postřik pod obrusnou vrstvu 
km 0,000 - 0,200; 0,350 - 0,401 54  
(61,7-((61,7-53,35)/2)+(107,92-94,32)+(94,32-61,7)/2)/0,04=2 185,875 [A] 
Konstrukce vozovky - B (včetně sanace krajnic), spojovací postřik pod obrusnou vrstvu 
km 0,200 - 0,350 
((94,32-61,7)/2+(61,7-53,35)/2)/0,04=512,125 [B] 
A+B=2 698,000 [C]</t>
  </si>
  <si>
    <t>- dodání všech předepsaných materiálů pro postřiky v předepsaném množství  
- provedení dle předepsaného technologického předpisu  
- zřízení vrstvy bez rozlišení šířky, pokládání vrstvy po etapách  
- úpravu napojení, ukončení</t>
  </si>
  <si>
    <t>20</t>
  </si>
  <si>
    <t>Modifikovaná asfaltová kationaktivní emulze - C60BP5   
(0,4 kg/m2)</t>
  </si>
  <si>
    <t>Konstrukce vozovky - A (bez sanace krajnic), spojovací postřik pod ložnou vrstvu 
km 0,000 - 0,200; 0,350 - 0,401 54 
(94,9-(94,9-82,11)/2+(166-145,06)+(145,06-94,9)/2)/0,06=2 242,083 [A] 
Konstrukce vozovky - A (bez sanace krajnic), plocha sanace trhlin 
km 0,000 - 0,200; 0,350 - 0,401 54 
983,644=983,644 [B] 
Konstrukce vozovky - B (včetně sanace krajnic), spojovací postřik pod ložnou vrstvu 
km 0,200 - 0,350 
((145,06-94,9)/2+(94,9-82,11)/2)/0,06=524,583 [C] 
Konstrukce vozovky - B (včetně sanace krajnic),  plocha sanace trhlin 
km 0,200 - 0,350 
230,456=230,456 [D] 
A+B+C+D=3 980,766 [E]</t>
  </si>
  <si>
    <t>21</t>
  </si>
  <si>
    <t>572224</t>
  </si>
  <si>
    <t>SPOJOVACÍ POSTŘIK Z MODIFIK EMULZE DO 1,0KG/M2</t>
  </si>
  <si>
    <t>Modifikovaná asfaltová kationaktivní emulze - C60BP5   
(1,0 kg/m2)</t>
  </si>
  <si>
    <t>Konstrukce vozovky - A (bez sanace krajnic), plocha sanace trhlin 
km 0,000 - 0,200; 0,350 - 0,401 54 
983,644=983,644 [A] 
Konstrukce vozovky - B (včetně sanace krajnic), plocha sanace trhlin 
km 0,200 - 0,350 
230,456=230,456 [B] 
A+B=1 214,100 [C]</t>
  </si>
  <si>
    <t>22</t>
  </si>
  <si>
    <t>57475R</t>
  </si>
  <si>
    <t>VOZOVKOVÉ VÝZTUŽNÉ VRSTVY Z GEOMŘÍŽOVINY</t>
  </si>
  <si>
    <t>Výztužná geomříž ze skelných vláken potažených patentovaným natužením  
z elastomerových polymerů se samolepicí funkcí na bázi lepidla aktivujícího se přítlakem,  
s min. tahovou pevností 50 kN/m a protažením pod 2,5%, s přesahem 0,75 m za pracovní  
spáru staré a nové asf. podkladní vrstvy.</t>
  </si>
  <si>
    <t>Konstrukce vozovky  - B (včetně sanace krajnic) 
km 0,200 - 0,350 
225=225,000 [B]</t>
  </si>
  <si>
    <t>- dodání geomříže v požadované kvalitě a v množství včetně přesahů (přesahy započteny v jednotkové ceně)  
- očištění podkladu  
- pokládka geomříže dle předepsaného technologického předpisu</t>
  </si>
  <si>
    <t>23</t>
  </si>
  <si>
    <t>57476R</t>
  </si>
  <si>
    <t>VOZOVKOVÉ VÝZTUŽNÉ VRSTVY Z GEOKOMPOZITU S PES GEOTEXTILIÍ</t>
  </si>
  <si>
    <t>VýztužnÝ geokompozit ze skelných vláken potažených patentovaným  
natužením z elastomerových polymerů, s vylehčenou PES geotextilií hmotnosti  
35 g/m2 a s min. tahovou pevností 50 kN/m, protažením pod 2,5%,  
s přesahem 0,75 m na každou stranu</t>
  </si>
  <si>
    <t>24</t>
  </si>
  <si>
    <t>574B34</t>
  </si>
  <si>
    <t>ASFALTOVÝ BETON PRO OBRUSNÉ VRSTVY MODIFIK ACO 11+, 11S TL. 40MM</t>
  </si>
  <si>
    <t>ACO 11S, PmB 25/55-60 - 40 mm</t>
  </si>
  <si>
    <t>Konstrukce vozovky  - A (bez sanace krajnic), obrusná vrstva  
km 0,000 - 0,200; 0,350 - 0,401 54 
(61,7-((61,7-53,35)/2)+(107,92-94,32)+(94,32-61,7)/2)/0,04=2 185,875 [A] 
Konstrukce vozovky  - B (včetně sanace krajnic), obrusná vrstva 
km 0,200 - 0,350 
((94,32-61,7)/2+(61,7-53,35)/2)/0,04=512,125 [B] 
A+B=2 698,000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</si>
  <si>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</si>
  <si>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25</t>
  </si>
  <si>
    <t>574D56</t>
  </si>
  <si>
    <t>ASFALTOVÝ BETON PRO LOŽNÍ VRSTVY MODIFIK ACL 16+, 16S TL. 60MM</t>
  </si>
  <si>
    <t>ACL 16S, PmB 25/55-60 - 60 mm</t>
  </si>
  <si>
    <t>Konstrukce vozovky  - A (bez sanace krajnic), ložná vrstva  
km 0,000 - 0,200; 0,350 - 0,401 54 
(94,9-(94,9-82,11)/2+(166-145,06)+(145,06-94,9)/2)/0,06=2 242,083 [A] 
Konstrukce vozovky  - B (včetně sanace krajnic), ložná vrstva 
km 0,200 - 0,350 
((145,06-94,9)/2+(94,9-82,11)/2)/0,06=524,583 [B] 
A+B=2 766,666 [C]</t>
  </si>
  <si>
    <t>26</t>
  </si>
  <si>
    <t>574E76</t>
  </si>
  <si>
    <t>ASFALTOVÝ BETON PRO PODKLADNÍ VRSTVY ACP 16+, 16S TL. 80MM</t>
  </si>
  <si>
    <t>ACP 16+, 50/70 - 80 mm</t>
  </si>
  <si>
    <t>Konstrukce vozovky  - B (včetně sanace krajnic), podkladní vrstva 
km 0,200 - 0,350 
((0,1416*30)+(0,1416*120))/0,08=265,500 [A]</t>
  </si>
  <si>
    <t>27</t>
  </si>
  <si>
    <t>577A2</t>
  </si>
  <si>
    <t>VÝSPRAVA TRHLIN ASFALTOVOU ZÁLIVKOU MODIFIK</t>
  </si>
  <si>
    <t>- podélné trliny v podkladní vrstvě, sanace trhlin dle TP115  
- předpoklad  frézování drážky do 800 mm2 a zalití jednosložkovou polymery modifikovanou asfaltovou zálivkou</t>
  </si>
  <si>
    <t>předpokládaná délka vyspravených trhlin 
809,400=809,400 [A]</t>
  </si>
  <si>
    <t>- vyfrézování drážky šířky do 20mm hloubky do 40mm  
- vyčištění  
- nátěr  
- výplň předepsanou zálivkovou hmotou</t>
  </si>
  <si>
    <t>Potrubí</t>
  </si>
  <si>
    <t>28</t>
  </si>
  <si>
    <t>89712R</t>
  </si>
  <si>
    <t>VÝŠKOVÁ ÚPRAVA VPUSŤI KANALIZAČNÍ ULIČNÍ</t>
  </si>
  <si>
    <t>Rektifikace stávající uliční vpusti.</t>
  </si>
  <si>
    <t>rektifikace stávající uliční vpusti 
1=1,000 [A]</t>
  </si>
  <si>
    <t>položka zahrnuje:  
- výšková úprava vpusti  
- výplň, těsnění  a tmelení spar a spojů,</t>
  </si>
  <si>
    <t>Ostatní konstrukce a práce</t>
  </si>
  <si>
    <t>29</t>
  </si>
  <si>
    <t>9113B1</t>
  </si>
  <si>
    <t>SVODIDLO OCEL SILNIČ JEDNOSTR, ÚROVEŇ ZADRŽ H1 -DODÁVKA A MONTÁŽ</t>
  </si>
  <si>
    <t>montáž nového svodidla v místě opravy vozovky</t>
  </si>
  <si>
    <t>délka montáže nového svodidla (30% položky demontáže) 
 303*0,3=90,900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</si>
  <si>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</si>
  <si>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30</t>
  </si>
  <si>
    <t>9113B2</t>
  </si>
  <si>
    <t>SVODIDLO OCEL SILNIČ JEDNOSTR, ÚROVEŇ ZADRŽ H1 - MONTÁŽ S PŘESUNEM (BEZ DODÁVKY)</t>
  </si>
  <si>
    <t>- montáž dočasně odstraněného svodidla v místě opravy vozovky</t>
  </si>
  <si>
    <t>délka montáže původního svodidla (70% položky demontáže) 
 303*0,7=212,100 [A]</t>
  </si>
  <si>
    <t>položka zahrnuje:  
- dopravu demontovaného zařízení z dočasné skládky  
- jeho montáž a osazení na určeném místě včetně všech nutných konstrukcí a prací  
- nutnou opravu poškozených částí, opravu nátěrů  
- případnou náhradu zničených částí  
nezahrnuje kompletní novou PKO</t>
  </si>
  <si>
    <t>31</t>
  </si>
  <si>
    <t>9113B3</t>
  </si>
  <si>
    <t>SVODIDLO OCEL SILNIČ JEDNOSTR, ÚROVEŇ ZADRŽ H1 - DEMONTÁŽ S PŘESUNEM</t>
  </si>
  <si>
    <t>- demontáž stávajícího svodidla v místě opravy vozovky</t>
  </si>
  <si>
    <t>délka demontáže  
303=303,000 [A]</t>
  </si>
  <si>
    <t>položka zahrnuje:  
- demontáž a odstranění zařízení  
- jeho odvoz na předepsané místo</t>
  </si>
  <si>
    <t>32</t>
  </si>
  <si>
    <t>914131</t>
  </si>
  <si>
    <t>DOPRAVNÍ ZNAČKY ZÁKLADNÍ VELIKOSTI OCELOVÉ FÓLIE TŘ 2 - DODÁVKA A MONTÁŽ</t>
  </si>
  <si>
    <t>nové svislé dopravního značení</t>
  </si>
  <si>
    <t>nové SDZ 
B16 1=1,000 [A] 
E2b 2=2,000 [B] 
E7b 1=1,000 [C] 
IS3a 1=1,000 [D] 
IS3b 1=1,000 [E] 
IS3c 1=1,000 [F] 
IS16b 1=1,000 [G] 
IZ4a 1=1,000 [H] 
IZ4b 1=1,000 [I] 
P2 4=4,000 [J] 
P4 3=3,000 [K] 
A+B+C+D+E+F+G+H+I+J+K=17,000 [L]</t>
  </si>
  <si>
    <t>položka zahrnuje:  
- dodávku a montáž značek v požadovaném provedení</t>
  </si>
  <si>
    <t>33</t>
  </si>
  <si>
    <t>914133</t>
  </si>
  <si>
    <t>DOPRAVNÍ ZNAČKY ZÁKLADNÍ VELIKOSTI OCELOVÉ FÓLIE TŘ 2 - DEMONTÁŽ</t>
  </si>
  <si>
    <t>rušené svislé dopravního značení</t>
  </si>
  <si>
    <t>rušené SDZ 
A11 1=1,000 [A] 
B16 1=1,000 [B] 
E2b 2=2,000 [C] 
E7b 1=1,000 [D] 
IS3a 1=1,000 [E] 
IS3b 1=1,000 [F] 
IS3c 1=1,000 [G] 
IS16b 1=1,000 [H] 
IZ4a 1=1,000 [I] 
IZ4b 1=1,000 [J] 
P2 4=4,000 [K] 
P4 3=3,000 [L] 
A+B+C+D+E+F+G+H+I+J+K+L=18,000 [M]</t>
  </si>
  <si>
    <t>Položka zahrnuje odstranění, demontáž a odklizení materiálu s odvozem na předepsané místo</t>
  </si>
  <si>
    <t>34</t>
  </si>
  <si>
    <t>914911</t>
  </si>
  <si>
    <t>SLOUPKY A STOJKY DOPRAVNÍCH ZNAČEK Z OCEL TRUBEK SE ZABETONOVÁNÍM - DODÁVKA A MONTÁŽ</t>
  </si>
  <si>
    <t>nové sloupky svislého dopravního značení</t>
  </si>
  <si>
    <t>nové sloupky SDZ 
B16+E7b 1=1,000 [A] 
P2+E2b 2=2,000 [B] 
IS3a+IS3b+IS3c 1=1,000 [C] 
IS16b 1=1,000 [D] 
IZ4a 1=1,000 [E] 
IZ4b 1=1,000 [F] 
P2 2=2,000 [G] 
P4 3=3,000 [H] 
A+B+C+D+E+F+G+H=12,000 [I]</t>
  </si>
  <si>
    <t>položka zahrnuje:  
- sloupky a upevňovací zařízení včetně jejich osazení (betonová patka, zemní práce)</t>
  </si>
  <si>
    <t>35</t>
  </si>
  <si>
    <t>914913</t>
  </si>
  <si>
    <t>SLOUPKY A STOJKY DZ Z OCEL TRUBEK ZABETON DEMONTÁŽ</t>
  </si>
  <si>
    <t>rušené sloupky SDZ 
A11 1=1,000 [A] 
B16+E7b 1=1,000 [B] 
P2+E2b 2=2,000 [C] 
IS3a+IS3b+IS3c 1=1,000 [D] 
IS16b 1=1,000 [E] 
IZ4a 1=1,000 [F] 
IZ4b 1=1,000 [G] 
P2 2=2,000 [H] 
P4 3=3,000 [I] 
A+B+C+D+E+F+G+H+I=13,000 [J]</t>
  </si>
  <si>
    <t>36</t>
  </si>
  <si>
    <t>915111</t>
  </si>
  <si>
    <t>VODOROVNÉ DOPRAVNÍ ZNAČENÍ BARVOU HLADKÉ - DODÁVKA A POKLÁDKA</t>
  </si>
  <si>
    <t>nové předznačení barvou (délka * šířka * poměr značení v délce) 
V2b (1,5/1,5/0,25) (32*0,25*0,5)=4,000 [A]  
V2b (3/1,5/0,125)    (402*0,125*0,667)=33,517 [B] 
V4 (0,125)              (770*0,125*1)=96,250 [C]    
A+B+C=133,767 [D]</t>
  </si>
  <si>
    <t>položka zahrnuje:  
- dodání a pokládku nátěrového materiálu (měří se pouze natíraná plocha)  
- předznačení a reflexní úpravu</t>
  </si>
  <si>
    <t>37</t>
  </si>
  <si>
    <t>915221</t>
  </si>
  <si>
    <t>VODOR DOPRAV ZNAČ PLASTEM STRUKTURÁLNÍ NEHLUČNÉ - DOD A POKLÁDKA</t>
  </si>
  <si>
    <t>nové konečné značení plastem (délka * šířka * poměr značení v délce) 
V2b (1,5/1,5/0,25) (32*0,25*0,5)=4,000 [A]  
V2b (3/1,5/0,25)    (402*0,125*0,667)=33,517 [B] 
V4 (0,125)              (770*0,125*1)=96,250 [C]    
A+B+C=133,767 [D]</t>
  </si>
  <si>
    <t>38</t>
  </si>
  <si>
    <t>91551</t>
  </si>
  <si>
    <t>VODOROVNÉ DOPRAVNÍ ZNAČENÍ - PŘEDEM PŘIPRAVENÉ SYMBOLY</t>
  </si>
  <si>
    <t>počet symbolu (ks) 
V15 (značka A12 - Děti) 1=1,000 [A]</t>
  </si>
  <si>
    <t>položka zahrnuje:  
- dodání a pokládku předepsaného symbolu  
- zahrnuje předznačení a reflexní úpravu</t>
  </si>
  <si>
    <t>39</t>
  </si>
  <si>
    <t>91552</t>
  </si>
  <si>
    <t>VODOR DOPRAV ZNAČ - PÍSMENA</t>
  </si>
  <si>
    <t>počet písmen 
V15 (nápis "ŠKOLA") 5*1=5,000 [A]</t>
  </si>
  <si>
    <t>položka zahrnuje:  
- dodání a pokládku nátěrového materiálu  
- předznačení a reflexní úpravu</t>
  </si>
  <si>
    <t>40</t>
  </si>
  <si>
    <t>917224</t>
  </si>
  <si>
    <t>SILNIČNÍ A CHODNÍKOVÉ OBRUBY Z BETONOVÝCH OBRUBNÍKŮ ŠÍŘ 150MM</t>
  </si>
  <si>
    <t>Silniční betonový obrubník ABO 2 - 15 do betonového lože  C20/25 XF3 tl.150 mm</t>
  </si>
  <si>
    <t>délka obruby 
4=4,000 [A]</t>
  </si>
  <si>
    <t>Položka zahrnuje:  
dodání a pokládku betonových obrubníků o rozměrech předepsaných zadávací dokumentací  
betonové lože i boční betonovou opěrku.</t>
  </si>
  <si>
    <t>SO 102</t>
  </si>
  <si>
    <t>Komunikace km 0,000 - 0,241 59</t>
  </si>
  <si>
    <t>014112</t>
  </si>
  <si>
    <t>POPLATKY ZA SKLÁDKU TYP S-IO (INERTNÍ ODPAD)</t>
  </si>
  <si>
    <t>- prostý beton k recyklaci,  
 jinak odpad  č. 17 01 01</t>
  </si>
  <si>
    <t>z položky 11352 
(délka * šířka * výška * objemová hmotnost (t/m3)  
41*0,15*0,25*2,0=3,075 [A]</t>
  </si>
  <si>
    <t>ostatní odpad</t>
  </si>
  <si>
    <t>z položky 12922 (plocha *  tloušťka * objemová hmotnost) 
261,6*0,1*1,9=49,704 [A]</t>
  </si>
  <si>
    <t>11352</t>
  </si>
  <si>
    <t>ODSTRANĚNÍ CHODNÍKOVÝCH A SILNIČNÍCH OBRUBNÍKŮ BETONOVÝCH</t>
  </si>
  <si>
    <t>odstranění stávajích obrub</t>
  </si>
  <si>
    <t>délka odstranění stávajících obrub 
41,0=41,000 [A]</t>
  </si>
  <si>
    <t>Frézování zpevněného krytu stávající konstrukce vozovky, tl. 170 mm 
km 0,000 - 0,241 59 
výpočet (plocha * tloušťka) 
2051,7*0,17=348,789 [A]</t>
  </si>
  <si>
    <t>Konstrukce vozovky - C, plocha zpevnění krajnice  
261,6=261,600 [A]</t>
  </si>
  <si>
    <t>Konstrukce vozovky - C, spojovací postřik pod obrusnou vrstvu  
km 0,000 - 0,241 59 
1946,75=1 946,750 [A] 
Konstrukce vozovky - C, spojovací postřik pod ložnou vrstvu  
km 0,000 - 0,241 59 
(plocha obrusné svstvy * koeficient rozšíření)  
1946,75*1,021072=1 987,772 [B] 
A+B=3 934,522 [C]</t>
  </si>
  <si>
    <t>Konstrukce vozovky - C, plocha postřiku bez vyspravení trhlin (předpoklad 70%) 
km 0,000 - 0,241 59 
(plocha ložné vrstvy * koeficient rozšíření * poměr plochy) 
1987,722*1,025067*0,7=1 426,284 [A] 
Konstrukce vozovky - C, vyspravení trlin 
km 0,000 - 0,241 59 
876,038=876,038 [B] 
A+B=2 302,322 [C]</t>
  </si>
  <si>
    <t>Konstrukce vozovky  - C, vyspravení trlin 
km 0,000 - 0,241 59 
876,038=876,038 [B]</t>
  </si>
  <si>
    <t>Konstrukce vozovky - C, plocha sanace trhlin 
876,038=876,038 [A]</t>
  </si>
  <si>
    <t>Konstrukce vozovky  - C, obrusná vrstva 
km 0,000 - 0,241 59 
(plocha obrusné vrstvy) 
1946,75=1 946,750 [A]</t>
  </si>
  <si>
    <t>Konstrukce vozovky - C, ložná vrstva 
km 0,000 - 0,241 59   
(plocha obrusné vrstvy * koeficient rozšíření) 
1946,75*1,021072=1 987,772 [A]</t>
  </si>
  <si>
    <t>574E66</t>
  </si>
  <si>
    <t>ASFALTOVÝ BETON PRO PODKLADNÍ VRSTVY ACP 16+, 16S TL. 70MM</t>
  </si>
  <si>
    <t>ACP 16S, 50/70 - 70 mm</t>
  </si>
  <si>
    <t>Konstrukce vozovky - C,  podkladní vrstva 
km 0,000 - 0,241 59 
(plocha ložné vrstvy * koeficient rozšíření) 
1987,772*1,02506=2 037,586 [A]</t>
  </si>
  <si>
    <t>575C51</t>
  </si>
  <si>
    <t>LITÝ ASFALT MA IV (OCHRANA MOSTNÍ IZOLACE) 8 TL. 40MM</t>
  </si>
  <si>
    <t>MA 8 IV 20/30</t>
  </si>
  <si>
    <t>plocha úpravy chodníku v šířce 0,5 a navázání na stávající stav  
8=8,000 [A]</t>
  </si>
  <si>
    <t>57623</t>
  </si>
  <si>
    <t>POSYP KAMENIVEM DRCENÝM 15KG/M2</t>
  </si>
  <si>
    <t>drcené kamenivo  frakce 4/8</t>
  </si>
  <si>
    <t>- dodání kameniva předepsané kvality a zrnitosti  
- posyp předepsaným množstvím</t>
  </si>
  <si>
    <t>předpokládaná délka vyspravených trhlin 
584,025=584,025 [A]</t>
  </si>
  <si>
    <t>58221</t>
  </si>
  <si>
    <t>DLÁŽDĚNÉ KRYTY Z DROBNÝCH KOSTEK DO LOŽE Z KAMENIVA</t>
  </si>
  <si>
    <t>drobnou žulová dlažba kladená do kroužku do lože z drti 4/8  tl.40 mm</t>
  </si>
  <si>
    <t>plocha dlažby z drobných kostek 
38,7=38,700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</si>
  <si>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</si>
  <si>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rektifikace stávající uliční vpustí 
5=5,000 [A]</t>
  </si>
  <si>
    <t>9111A2</t>
  </si>
  <si>
    <t>ZÁBRADLÍ SILNIČNÍ S VODOR MADLY - MONTÁŽ S PŘESUNEM (BEZ DODÁVKY)</t>
  </si>
  <si>
    <t>Montáž ocelového dvoutrubkového zábradlí.</t>
  </si>
  <si>
    <t>délka zábradlí znovuosazeného 
14,4=14,400 [A]</t>
  </si>
  <si>
    <t>9111A3</t>
  </si>
  <si>
    <t>ZÁBRADLÍ SILNIČNÍ S VODOR MADLY - DEMONTÁŽ S PŘESUNEM</t>
  </si>
  <si>
    <t>Demontáž ocelového dvoutrubkového zábradlí.</t>
  </si>
  <si>
    <t>délka zábradlí demontovaného 
14,4=14,400 [A]</t>
  </si>
  <si>
    <t>nové SDZ 
B16 1=1,000 [A] 
B21a 3=3,000 [B] 
IP6 2=2,000 [C] 
IS3a 1=1,000 [D] 
IS3b 2=2,000 [E] 
IS3c 1=1,000 [F] 
IS16b 2=2,000 [G] 
P2 1=1,000 [H] 
P4 1=1,000 [I] 
P6 1=1,000 [J] 
A+B+C+D+E+F+G+H+I+J=15,000 [K]</t>
  </si>
  <si>
    <t>rušené SDZ 
A11    2=2,000 [A]  
B16    1=1,000 [B] 
B21a  1=1,000 [C] 
IP6     2=2,000 [D] 
IS3a   1=1,000 [E] 
IS3b   2=2,000 [F] 
IS3c   1=1,000 [G] 
P2      1=1,000 [H] 
P4      1=1,000 [I] 
P6      1=1,000 [J] 
A+B+C+D+E+F+G+H+I+J=13,000 [K]</t>
  </si>
  <si>
    <t>nové sloupky SDZ 
B16 1=1,000 [A] 
B21a 3=3,000 [B] 
IP6 2=2,000 [C] 
IS3a+IS3b+IS3c 
      1=1,000 [D] 
IS3b 1=1,000 [E] 
IS16b 2=2,000 [F] 
P2 1=1,000 [G] 
P4 1=1,000 [H] 
P6 1=1,000 [I] 
A+B+C+D+E+F+G+H+I=13,000 [J]</t>
  </si>
  <si>
    <t>rušené sloupky SDZ 
A11    2=2,000 [A]  
B16    1=1,000 [B] 
B21a  1=1,000 [C] 
IP6     2=2,000 [D] 
IS3a+IS3b+IS3c   
          1=1,000 [E] 
IS3b   1=1,000 [F] 
P2      1=1,000 [G] 
P4      1=1,000 [H] 
P6      1=1,000 [I] 
A+B+C+D+E+F+G+H+I=11,000 [J]</t>
  </si>
  <si>
    <t>nové předznačení barvou (délka * šířka * poměr značení v délce) 
V1a (0,125)             (214,5*0,125*1)=26,813 [A] 
V2b (1,5/1,5/0,25) (42,96*0,25*0,5)=5,370 [B]  
V2b (3/1,5/0,125)   (32,6*0,125*0,667)=2,718 [C] 
V4 (0,125)               (484,3*0,125*1)=60,538 [D] 
V6b (0,5)                 (7,83*0,5*1)=3,915 [E]    
V7a (0,5/0,5/4)       (8,0*4*0,5)=16,000 [F] 
A+B+C+D+E+F=115,354 [G]</t>
  </si>
  <si>
    <t>nové konečné značení plastem (délka * šířka * poměr značení v délce) 
V1a (0,125)             (214,5*0,125*1)=26,813 [A] 
V2b (1,5/1,5/0,25) (42,96*0,25*0,5)=5,370 [B]  
V2b (3/1,5/0,125)   (32,6*0,125*0,667)=2,718 [C] 
V4 (0,125)               (484,3*0,125*1)=60,538 [D] 
V6b (0,5)                 (7,83*0,5*1)=3,915 [E]    
V7a (0,5/0,5/4)       (8,0*4*0,5)=16,000 [F] 
A+B+C+D+E+F=115,354 [G]</t>
  </si>
  <si>
    <t>počet písmen 
V6b (nápis "STOP")   4*1=4,000 [A] 
V15 (nápis "ŠKOLA") 5*1=5,000 [B] 
A+B=9,000 [C]</t>
  </si>
  <si>
    <t>délka obruby 
3,9+20,6+17,7+6,5+4,8+7=60,500 [A]</t>
  </si>
  <si>
    <t>SO 103</t>
  </si>
  <si>
    <t>Komunikace km 0,337 60 - 0,515 84</t>
  </si>
  <si>
    <t>z položky 12922 (plocha *  tloušťka * objemová hmotnost) 
170*0,1*1,9=32,300 [A] 
z položky 12932 (délka * objem nánosu na 1m3 * objemová hmotnost) 
80*0,25*1,9=38,000 [B] 
A+B=70,300 [C]</t>
  </si>
  <si>
    <t>Frézování zpevněného krytu stávající konstrukce vozovky, tl. 170 mm 
km 0,337 60 - 0,515 84 
výpočet (plocha * tloušťka) 
1237,5*0,17=210,375 [A]</t>
  </si>
  <si>
    <t>Konstrukce vozovky - C, plocha zpevnění krajnice  
170=170,000 [A]</t>
  </si>
  <si>
    <t>pročištění příkopů od nánosů tl. 200 - 300 mm</t>
  </si>
  <si>
    <t>délka příkopů 
80=80,000 [A]</t>
  </si>
  <si>
    <t>Základy</t>
  </si>
  <si>
    <t>28999</t>
  </si>
  <si>
    <t>OPLÁŠTĚNÍ (ZPEVNĚNÍ) Z FÓLIE</t>
  </si>
  <si>
    <t>izolační fólie drenáže šířky 1 m</t>
  </si>
  <si>
    <t>plocha izolační fólie  drenáže u betonové palisády 
(délka * šířka * navýšení) 
37*1*1,2=44,400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</si>
  <si>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</si>
  <si>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Konstrukce vozovky - C, spojovací postřik pod obrusnou vrstvu 
km 0,337 60 - 0,515 84  
1263,45=1 263,450 [A] 
Konstrukce vozovky - C, spojovací postřik pod ložnou vrstvu 
km 0,337 60 - 0,515 84 
1263,45*1,025023=1 295,065 [B] 
A+B=2 558,515 [C]</t>
  </si>
  <si>
    <t>Konstrukce vozovky - C, plocha postřiku bez vyspravení trhlin (předpoklad 70%) 
km 0,337 60 - 0,515 84 
(plocha ložné vrstvy * koeficient rozšíření * poměr plochy) 
1295,065*1,035133*0,7=938,395 [A] 
Konstrukce vozovky - C, vyspravení trlin 
km 0,337 60 - 0,515 84 
568,533=568,533 [B] 
A+B=1 506,928 [C]</t>
  </si>
  <si>
    <t>Konstrukce vozovky - C, vyspravení trlin 
km 0,337 60 - 0,515 84 
568,533=568,533 [B]</t>
  </si>
  <si>
    <t>Konstrukce vozovky - C, plocha sanace trhlin 
km 0,337 60 - 0,515 84 
568,533=568,533 [B]</t>
  </si>
  <si>
    <t>Konstrukce vozovky - C,  obrusná vrstva 
km 0,337 60 - 0,515 84 
(plocha obrusné vrstvy) 
1263,45=1 263,450 [A]</t>
  </si>
  <si>
    <t>Konstrukce vozovky - C,  ložná vrstva 
km 0,337 60 - 0,515 84 
(plocha obrusné vrstvy * koeficient rozšíření) 
1263,45*1,025023=1 295,065 [A]</t>
  </si>
  <si>
    <t>Konstrukce vozovky - C,  podkladní vrstva 
km 0,337 60 - 0,515 84 
(plocha ložné vrstvy * koeficient rozšíření) 
1295,065*1,035133=1 340,565 [A]</t>
  </si>
  <si>
    <t>předpokládaná délka vyspravených trhlin 
379,04=379,040 [A]</t>
  </si>
  <si>
    <t>912A8</t>
  </si>
  <si>
    <t>BALISETY Z PLASTICKÝCH HMOT</t>
  </si>
  <si>
    <t>Balisety zelené barvy.</t>
  </si>
  <si>
    <t>osazení nových baliset 
3=3,000 [A]</t>
  </si>
  <si>
    <t>položka zahrnuje:  
- dodání a osazení balisety včetně nutných zemních prací  
- vnitrostaveništní a mimostaveništní dopravu  
- odrazky plastové nebo z retroreflexní fólie</t>
  </si>
  <si>
    <t>nové SDZ 
B21a 1=1,000 [A] 
E2b   2=2,000 [B] 
P2     2=2,000 [C] 
A+B+C=5,000 [D]</t>
  </si>
  <si>
    <t>rušené SDZ 
A11   1=1,000 [A] 
B21a 1=1,000 [B] 
E2b   1=1,000 [C] 
P2     1=1,000 [D] 
A+B+C+D=4,000 [E]</t>
  </si>
  <si>
    <t>914431</t>
  </si>
  <si>
    <t>DOPRAVNÍ ZNAČKY 100X150CM OCELOVÉ FÓLIE TŘ 2 - DODÁVKA A MONTÁŽ</t>
  </si>
  <si>
    <t>nové SDZ 100x150cm 
IP19  1=1,000 [A]</t>
  </si>
  <si>
    <t>914433</t>
  </si>
  <si>
    <t>DOPRAVNÍ ZNAČKY 100X150CM OCELOVÉ FÓLIE TŘ 2 - DEMONTÁŽ</t>
  </si>
  <si>
    <t>demontované SDZ 100x150cm 
IS9b  1=1,000 [A]</t>
  </si>
  <si>
    <t>nové sloupky SDZ 
B21a      1=1,000 [A] 
P2+E2b  2=2,000 [B]  
IP19       1*2=2,000 [C]     
A+B+C=5,000 [D]</t>
  </si>
  <si>
    <t>rušené sloupky SDZ 
A11       1=1,000 [A] 
B21a     1=1,000 [B] 
P2+E2b 1=1,000 [C] 
IS9b      1*2=2,000 [D] 
A+B+C+D=5,000 [E]</t>
  </si>
  <si>
    <t>nové předznačení barvou (délka * šířka * poměr značení v délce) 
V1a (0,125)             (164,3*0,125*1)=20,538 [A] 
V2b (1,5/1,5/0,25) (20,73*0,25*0,5)=2,591 [B]  
V2b (3/1,5/0,125)   (13,9*0,125*0,667)=1,159 [C] 
V4 (0,125)               (333,6*0,125*1)=41,700 [D] 
A+B+C+D=65,988 [G]</t>
  </si>
  <si>
    <t>nové konečné značení plastem (délka * šířka * poměr značení v délce) 
V1a (0,125)             (164,3*0,125*1)=20,538 [A] 
V2b (1,5/1,5/0,25) (20,73*0,25*0,5)=2,591 [B]  
V2b (3/1,5/0,125)   (13,9*0,125*0,667)=1,159 [C] 
V4 (0,125)               (333,6*0,125*1)=41,700 [D] 
A+B+C+D=65,988 [G]</t>
  </si>
  <si>
    <t>délka obruby 
5+4,2+9,7=18,900 [A]</t>
  </si>
  <si>
    <t>935161</t>
  </si>
  <si>
    <t>MIKROŠTĚRBINOVÉ ŽLABY S PŘERUŠOVANOU ŠTĚRBINOU BEZ VNITŘNÍHO SPÁDU</t>
  </si>
  <si>
    <t>- štěrbinový žlaby malý - s průběžnou štěrbinou typ TZD - Q 220 / 250 / 1000</t>
  </si>
  <si>
    <t>prodloužení štěrbinového žlabu z betonu délky  
20=20,000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</si>
  <si>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</si>
  <si>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96654</t>
  </si>
  <si>
    <t>ODSTRANĚNÍ ŽLABŮ Z DÍLCŮ (VČET ŠTĚRBINOVÝCH) ŠÍŘKY 250MM</t>
  </si>
  <si>
    <t>- odstranění stávajícího odvodvnovacího žlabu</t>
  </si>
  <si>
    <t>délka odstranění stávajícího odvodvnovacího žlabu  
9,5=9,500 [A]</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</si>
  <si>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</si>
  <si>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 104</t>
  </si>
  <si>
    <t>Komunikace km 0,560 30 - 0,840 00</t>
  </si>
  <si>
    <t>z položky 12922 (plocha *  tloušťka * objemová hmotnost) 
233,7*0,1*1,9=44,403 [A] 
z položky 12932 (délka * objem nánosu na 1m3 * objemová hmotnost) 
50*0,25*1,9=23,750 [B] 
A+B=68,153 [C]</t>
  </si>
  <si>
    <t>014201</t>
  </si>
  <si>
    <t>POPLATKY ZA ZEMNÍK - ZEMINA</t>
  </si>
  <si>
    <t>nakupovaná zemina</t>
  </si>
  <si>
    <t>pro ohumosování ostrůvku z položky 014201 
51,0*0,2=10,200 [A]</t>
  </si>
  <si>
    <t>zahrnuje veškeré poplatky majiteli zemníku související s nákupem zeminy (nikoliv s otvírkou zemníku)</t>
  </si>
  <si>
    <t>Vybourání asf. Souvrství pro vybudování vjezdové brány tl. cca 200 mm 
(plocha *  tloušťka) 
51*0,2=10,200 [A]</t>
  </si>
  <si>
    <t>frézování zpevněného krytu stávající komunikace,  vrstva tl. 170 mm 
km 0,560 30 - 0,840 
(plocha * tloušťka) 
2086,6*0,17=354,722 [A]</t>
  </si>
  <si>
    <t>Stávající plocha zpevněné krajnice  
233,7=233,700 [A]</t>
  </si>
  <si>
    <t>délka příkopů (plocha / šířka) 
50=50,000 [A]</t>
  </si>
  <si>
    <t>ornice tl.100 mm 
33,34*0,1=3,334 [A]</t>
  </si>
  <si>
    <t>18230</t>
  </si>
  <si>
    <t>ROZPROSTŘENÍ ORNICE V ROVINĚ</t>
  </si>
  <si>
    <t>ohumusování z nakupované zeminy v rovině</t>
  </si>
  <si>
    <t>rozprostření zeminy pro výsadbu na otrůvku 
51,0*0,2=10,200 [A]</t>
  </si>
  <si>
    <t>položka zahrnuje:  
nutné přemístění ornice z dočasných skládek vzdálených do 50m  
rozprostření ornice v předepsané tloušťce v rovině a ve svahu do 1:5</t>
  </si>
  <si>
    <t>18311</t>
  </si>
  <si>
    <t>ZALOŽENÍ ZÁHONU PRO VÝSADBU</t>
  </si>
  <si>
    <t>založení záhonu pro nízkou výsadbu</t>
  </si>
  <si>
    <t>plocha nízké výsadby 
33,34=33,340 [A]</t>
  </si>
  <si>
    <t>položka zahrnuje založení záhonu, urovnání, naložení a odvoz odpadu, to vše bez ohledu na sklon terénu</t>
  </si>
  <si>
    <t>18331</t>
  </si>
  <si>
    <t>SADOVNICKÉ OBDĚLÁNÍ PŮDY</t>
  </si>
  <si>
    <t>příprava na výsadbu 
33,34=33,340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</si>
  <si>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</si>
  <si>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18461R</t>
  </si>
  <si>
    <t>MULČOVÁNÍ</t>
  </si>
  <si>
    <t>dřevní štěpka tl.100 mm</t>
  </si>
  <si>
    <t>dřevní štěpka u ostůvku  
33.34=33,340 [A]</t>
  </si>
  <si>
    <t>položka zahrnuje dodání a rozprostření mulčovací kůry nebo štěpky v předepsané tloušťce nebo mulčovací textilie bez ohledu na sklon terénu, stabilizaci mulče proti erozi, přísady proti vznícení mulče, naložení a odvoz odpadu</t>
  </si>
  <si>
    <t>184A1R</t>
  </si>
  <si>
    <t>VYSAZOVÁNÍ KEŘŮ LISTNATÝCH S BALEM VČETNĚ VÝKOPU JAMKY</t>
  </si>
  <si>
    <t>- plazivá stále zelená výsadba   
( druh uipřesněn v dalším stupni dokumentace)</t>
  </si>
  <si>
    <t>plocha ostrůvku 
33,34=33,340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</si>
  <si>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</si>
  <si>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21261</t>
  </si>
  <si>
    <t>TRATIVODY KOMPLET Z TRUB Z PLAST HMOT DN DO 80MM</t>
  </si>
  <si>
    <t>Drenážní obsyp u betonové palisády včetně zemních prací.   
Patní celoperforovaná ohebná drenážní trubka z PVC-U DN 80 včetně napojení do kanalizace.</t>
  </si>
  <si>
    <t>délka drenáže u betonové palisády 
37=37,000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</si>
  <si>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</si>
  <si>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Hydroizolační fólie z PVC-P, tl.1,5mm ,š.1,05 m za betonovou palisádou.</t>
  </si>
  <si>
    <t>plocha fólie 
výpočet (délka * šířka) 
37*1,05=38,850 [A]</t>
  </si>
  <si>
    <t>561431</t>
  </si>
  <si>
    <t>KAMENIVO ZPEVNĚNÉ CEMENTEM TŘ. I TL. DO 150MM</t>
  </si>
  <si>
    <t>SC C8/10  tl.150 mm</t>
  </si>
  <si>
    <t>Konstrukce vozovky - D (v místě vjezdové brány),  
125,667=125,667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</si>
  <si>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</si>
  <si>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ŠD 4/8 tl. 40 mm</t>
  </si>
  <si>
    <t>Konstrukce vozovky - D (v místě vjezdové brány),  
139,2=139,200 [A]</t>
  </si>
  <si>
    <t>Konstrukce vozovky - C,D, plocha zpevnění krajnice 
233,7=233,700 [A]</t>
  </si>
  <si>
    <t>572124R</t>
  </si>
  <si>
    <t>INFILTRAČNÍ POSTŘIK Z MODIFIK EMULZE DO 1,0KG/M2</t>
  </si>
  <si>
    <t>C60BP3 1,0 kg/m2</t>
  </si>
  <si>
    <t>Konstrukce vozovky - D (v místě vjezdové brány), pod podkladní vrstvu 
km 0,795 - 0,824  
122,170=122,170 [A]</t>
  </si>
  <si>
    <t>Konstrukce vozovky - C, spojovací postřik pod obrusnou vrstvu 
km 0,560 30 - 0,795, 0,824 - 0,840  
2129,5-122,17=2 007,330 [A] 
Konstrukce vozovky - D  (v místě vjezdové brány), spojovací postřik pod obrusnou vrstvu 
km 0,795 - 0,824 
122,17=122,170 [B] 
Konstrukce vozovky - C, spojovací postřik pod ložnou vrstvu  
km 0,560 30 - 0,795, 0,824 - 0,840 
(plocha obrusné svstvy * koeficient rozšíření) 
2007,33*1,033816=2 075,210 [C] 
Konstrukce vozovky - D  (v místě vjezdové brány),  spojovací postřik pod ložnou vrstvu 
km 0,795 - 0,824 
122,17=122,170 [D] 
A+B+C+D=4 326,880 [E]</t>
  </si>
  <si>
    <t>Konstrukce vozovky - C, v místech bez sanace trhlin 
km 0,560 30 - 0,795, 0,824 - 0,840 
1536,044=1 536,044 [A] 
Konstrukce vozovky - C, v místech sanace trhlin 
km 0,560 30 - 0,795, 0,824 - 0,840 
903,299=903,299 [B] 
A+B=2 439,343 [C]</t>
  </si>
  <si>
    <t>Konstrukce vozovky - C, v místech sanace trhlin 
km 0,560 30 - 0,795, 0,824 - 0,840 
903,299=903,299 [A]</t>
  </si>
  <si>
    <t>Konstrukce vozovky - C, plocha sanace trhlin 
903,299=903,299 [A]</t>
  </si>
  <si>
    <t>Konstrukce vozovky - C, obrusná vrstva 
km 0,560 30 - 0,795, 0,824 - 0,840 
2129,5-122,17=2 007,330 [A] 
Konstrukce vozovky - D (v místě vjezdové brány)  obrusná vrstva 
km 0,795 - 0,824 
122,17=122,170 [B] 
A+B=2 129,500 [C]</t>
  </si>
  <si>
    <t>Konstrukce vozovky - C, ložná vrstva 
km 0,560 30 - 0,795, 0,824 - 0,840 
(plocha obrusné svstvy * koeficient rozšíření) 
2007,33*1,033816=2 075,210 [A] 
Konstrukce vozovky - D (v místě vjezdové brány)  ložná vrstva 
km 0,795 - 0,824 
122,17=122,170 [B] 
A+B=2 197,380 [C]</t>
  </si>
  <si>
    <t>Konstrukce vozovky - C, podkladní vrstva 
km 0,560 30 - 0,795, 0,824 - 0,840 
(plocha podkladní svstvy * koeficient rozšíření) 
2075,211*1,05741=2 194,349 [A] 
Konstrukce vozovky - D (v místě vjezdové brány)  podkladní vrstva 
km 0,795 - 0,824 
122,17=122,170 [B] 
A+B=2 316,519 [C]</t>
  </si>
  <si>
    <t>předpokládaná délka vyspravených trhlin 
602,199=602,199 [A]</t>
  </si>
  <si>
    <t>dlažba kladená do kroužku do z drobných žulových kostek lože ŠD 4/8 tl.40 mm</t>
  </si>
  <si>
    <t>plocha dlažby z drobných kostek 
8,5=8,500 [A]</t>
  </si>
  <si>
    <t>osazení nových baliset 
8=8,000 [A]</t>
  </si>
  <si>
    <t>nové SDZ 
B20a  1=1,000 [A] 
C4a    2=2,000 [B] 
E2b    1=1,000 [C] 
E2d    1=1,000 [D] 
IZ4a   1=1,000 [E] 
IZ4b   1=1,000 [F] 
P2      2=2,000 [G] 
A+B+C+D+E+F+G=9,000 [H]</t>
  </si>
  <si>
    <t>rušené SDZ 
IZ4a   1=1,000 [A] 
IZ4b   1=1,000 [B] 
A+B=2,000 [C]</t>
  </si>
  <si>
    <t>nové sloupky SDZ 
B20a+IZ4b  1=1,000 [A] 
C4a             2=2,000 [B] 
P2+E2b       1=1,000 [C] 
P2+E2d       1=1,000 [D] 
IZ4a             1=1,000 [E] 
IP19             1*2=2,000 [F] 
A+B+C+D+E+F=8,000 [G]</t>
  </si>
  <si>
    <t>rušené sloupky SDZ 
IZ4a   1=1,000 [A] 
IZ4b   1=1,000 [B] 
IS9b   1*2=2,000 [C] 
A+B+C=4,000 [D]</t>
  </si>
  <si>
    <t>nové předznačení barvou (délka * šířka * poměr značení v délce) 
V1a (0,125)             (112,5*0,125*1)=14,063 [A] 
V2b (1,5/1,5/0,25) (97,8*0,25*0,5)=12,225 [B]  
V2b (3/1,5/0,125)   (166,4*0,125*0,667)=13,874 [C] 
V4 (0,125)               (457,5*0,125*1)=57,188 [D] 
V13a (0,5)               (12,3*0,5)=6,150 [E] 
A+B+C+D+E=103,500 [F]</t>
  </si>
  <si>
    <t>nové konečné značení plastem (délka * šířka * poměr značení v délce) 
V1a (0,125)             (112,5*0,125*1)=14,063 [A] 
V2b (1,5/1,5/0,25) (97,8*0,25*0,5)=12,225 [B]  
V2b (3/1,5/0,125)   (166,4*0,125*0,667)=13,874 [C] 
V4 (0,125)               (457,5*0,125*1)=57,188 [D] 
V13a (0,5)               (12,3*0,5)=6,150 [E] 
A+B+C+D+E=103,500 [F]</t>
  </si>
  <si>
    <t>91710R</t>
  </si>
  <si>
    <t>OBRUBY Z BETONOVÝCH PALISÁD</t>
  </si>
  <si>
    <t>nízká palisádová zídka tl. 200 mm výšky 0,5 - 1,0 m do betonového lože  C20/25 XF3.</t>
  </si>
  <si>
    <t>délka palisády výšky 0,5 až 1,0 m  
37=37,000 [A]</t>
  </si>
  <si>
    <t>Položka zahrnuje:  
dodání a pokládku betonových palisád o rozměrech předepsaných zadávací dokumentací  
betonové lože i boční betonovou opěrku.</t>
  </si>
  <si>
    <t>délka obruby 
47+3,7+12,1+11,5+7,1+4,4+2,9=88,700 [A]</t>
  </si>
  <si>
    <t>917424</t>
  </si>
  <si>
    <t>CHODNÍKOVÉ OBRUBY Z KAMENNÝCH OBRUBNÍKŮ ŠÍŘ 150MM</t>
  </si>
  <si>
    <t>orbuba kamenná (žula) OP6 šíř.150 mm do betonové lože C20/25 XF3 tl.150 mm</t>
  </si>
  <si>
    <t>délka obruby lem ostrůvku 
61,3=61,300 [A]</t>
  </si>
  <si>
    <t>Položka zahrnuje:  
dodání a pokládku kamenných obrubníků o rozměrech předepsaných zadávací dokumentací  
betonové lože i boční betonovou opěrku.</t>
  </si>
  <si>
    <t>41</t>
  </si>
  <si>
    <t>91772</t>
  </si>
  <si>
    <t>OBRUBA Z DLAŽEBNÍCH KOSTEK DROBNÝCH</t>
  </si>
  <si>
    <t>dvouřádek z drobných žulových kostek 10-12 cm do betonového lože C20/25 tl.70 mm</t>
  </si>
  <si>
    <t>2 řádek z droných žulových kostek 
(délka * počet řádků) 
63,4*2=126,800 [A]</t>
  </si>
  <si>
    <t>Položka zahrnuje:  
dodání a pokládku jedné řady dlažebních kostek o rozměrech předepsaných zadávací dokumentací  
betonové lože i boční betonovou opěrku.</t>
  </si>
  <si>
    <t>SO 105</t>
  </si>
  <si>
    <t>Komunikace km 0,840 00 - 2,332 50</t>
  </si>
  <si>
    <t>z položky 11332  
667,3=667,300 [A] 
z položky 12673 
119,7=119,700 [B] 
A+B=787,000 [C]</t>
  </si>
  <si>
    <t>z položky 12922 (plocha * tloušťka * objemová hmotnost) 
2441,5*0,1*1,9=463,885 [A] 
z položky 12932 (délka * objem nánosu na 1m3 * objemová hmotnost) 
2600*0,25*1,9=1 235,000 [B] 
A+B=1 698,885 [C]</t>
  </si>
  <si>
    <t>Konstrukce vozovky - E,F, odstranění stávajících podkladních vrstev  
(1906,571+1271,048)*0,21=667,300 [A]</t>
  </si>
  <si>
    <t>frézování zpevněného krytu stávající komunikace,  vrstva tl. 160 mm 
km 0,840 - 0,1800 
7030,3*0,16=1 124,848 [A] 
frézování zpevněného krytu stávající komunikace,  vrstva tl. 100 mm 
km 1,800 - 2,332 50 
6071,6*0,1=607,160 [B] 
A+B=1 732,008 [C]</t>
  </si>
  <si>
    <t>ornice  
325,20=325,200 [A]</t>
  </si>
  <si>
    <t>natěžení ornice z mezidepopnie z položky 18220 
81,00=81,000 [A]</t>
  </si>
  <si>
    <t>12673</t>
  </si>
  <si>
    <t>ZŘÍZENÍ STUPŇŮ V PODLOŽÍ NÁSYPŮ TŘ. I</t>
  </si>
  <si>
    <t>Odříznutí a vytěžení stávajících porušených vrstev zemního tělesa.</t>
  </si>
  <si>
    <t>odtěžení stávající porušených vrstev zemního tělesa 
119,7=119,700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</si>
  <si>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</si>
  <si>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Konstrukce vozovky - plocha čištění stávající krajnice 
2441,5=2 441,500 [A]</t>
  </si>
  <si>
    <t>pročištění příkopů tl. 200 - 300 mm</t>
  </si>
  <si>
    <t>12940</t>
  </si>
  <si>
    <t>ČIŠTĚNÍ RÁMOVÝCH A KLENBOVÝCH PROPUSTŮ OD NÁNOSŮ</t>
  </si>
  <si>
    <t>pročištění klenbového propustku z kamene - DN 1600</t>
  </si>
  <si>
    <t>pročištění klenbového propustku z kamene od nánosů o předpokládaním zanešení do 0,5 m3/ m 
výpočet výměry: předpoklad zaněšení * metry délky   
0,5*8,5=4,250 [A]</t>
  </si>
  <si>
    <t>uložení ornice na medeponii</t>
  </si>
  <si>
    <t>uložení ornice na deponii z položky 12110 
325,20=325,200 [A] 
uložení zeminy na skládku z položky 12673 
119,7=119,700 [B] 
A+B=444,900 [C]</t>
  </si>
  <si>
    <t>17180</t>
  </si>
  <si>
    <t>ULOŽENÍ SYPANINY DO NÁSYPŮ Z NAKUPOVANÝCH MATERIÁLŮ</t>
  </si>
  <si>
    <t>vytvarování zemního tělasa zemnou vhodnou dle ČSN 73 61133</t>
  </si>
  <si>
    <t>vytvarování nasypového tělesa vhodnou zemenou 
904,8=904,800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</si>
  <si>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</si>
  <si>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</si>
  <si>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</si>
  <si>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Dosypávka krajnic z nenamrzavého zhutněného R-mat.</t>
  </si>
  <si>
    <t>objem dosypávky  
199,9=199,900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</si>
  <si>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</si>
  <si>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ornice tl.100 mm 
810*0,1=81,000 [A]</t>
  </si>
  <si>
    <t>plocha osetí travním semenem 
810=810,000 [A]</t>
  </si>
  <si>
    <t>289972</t>
  </si>
  <si>
    <t>OPLÁŠTĚNÍ (ZPEVNĚNÍ) Z GEOMŘÍŽOVIN</t>
  </si>
  <si>
    <t>vyztužení svahu geomříží</t>
  </si>
  <si>
    <t>576=576,000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</si>
  <si>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</si>
  <si>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Vodorovné konstrukce</t>
  </si>
  <si>
    <t>45131</t>
  </si>
  <si>
    <t>PODKL A VÝPLŇ VRSTVY Z PROST BET</t>
  </si>
  <si>
    <t>Podkladní vrstva z betonu C25/30, tl.150 mm</t>
  </si>
  <si>
    <t>Podkladní vrstva dlažba z lomového kamene propustu a opevnění výtokové části  
Příčný propustek 
km 1,030 00 
Výpočet výměry: počet * (( délka propustu * šíška propustu) + plocha opevnění výtokové části) * tloušťka betonového lože   
2*((0,75*1,6) + 20)*0,15=6,360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</si>
  <si>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</si>
  <si>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</si>
  <si>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</si>
  <si>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Podsyp z ŠPb, fr. 0/22,  tl.150 mm</t>
  </si>
  <si>
    <t>Podkladní vrstva dlažby z lomového kamene propustu a opevnění výtokové části  
Příčný propustek 
km 1,030 00 
Výpočet výměry: počet * (( délka propustu * šíška propustu) + plocha opevnění výtokové části) * tloušťka podsypu z ŠPb  
2*((0,75*1,6) + 20)*0,1=4,240 [A]</t>
  </si>
  <si>
    <t>položka zahrnuje dodávku předepsaného kameniva, mimostaveništní a vnitrostaveništní dopravu a jeho uložení  
není-li v zadávací dokumentaci uvedeno jinak, jedná se o nakupovaný materiál</t>
  </si>
  <si>
    <t>465512</t>
  </si>
  <si>
    <t>DLAŽBY Z LOMOVÉHO KAMENE NA MC</t>
  </si>
  <si>
    <t>Dlažba z lomového kamene,  tl. 200 mm včetně  vyspárování z malty cementové</t>
  </si>
  <si>
    <t>Dlažba z lomového kamene propustu a opevnění výtokové části  
Příčný propustek km 1,030 00 
Výpočet výměry: počet * (( délka propustu * šíška propustu) + plocha opevnění výtokové části) * tloušťka dlažby   
2*((0,75*1,6) + 20)*0,2=8,480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</si>
  <si>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</si>
  <si>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Konstrukce vozovky - B (včetně sanace krajnic), směs ŠD 0/45 v místech sanace krajnic hutněné ve 2 vrstvách tl. 210 mm 
1906,571=1 906,571 [A]</t>
  </si>
  <si>
    <t>Konstrukce vozovky - B (včetně sanace krajnic), směs R - mat v místech sanace krajnic hutněné ve 2 vrstvách tl. 210 mm 
2222,952=2 222,952 [A]</t>
  </si>
  <si>
    <t>Konstrukce vozovky - E,F, plocha zpevnění krajnice 
2441,5=2 441,500 [A]</t>
  </si>
  <si>
    <t>Konstrukce vozovky - E (sanace krajnic), spojovací postřik pod obrusnou vrstvu  
km 0,840 - 0,1450 
4018,8=4 018,800 [A] 
Konstrukce vozovky - E (sanace krajnic), spojovací postřik pod ložnou vrstvu 
km 0,840 - 0,1450 
4133,371=4 133,371 [B] 
Konstrukce vozovky - F (extravilán, spojovací postřik pod obrusnou vrstvu  
km 1,450 - 1,800 
3011,5=3 011,500 [C] 
Konstrukce vozovky - F (extravilán), spojovací postřik pod ložnou vrstvu 
km 1,450 - 1,800 
3177,667=3 177,667 [D] 
Konstrukce vozovky  - A (bez sanace krajnic) pod obrusnou vrstvu 
 km 1,800 - 2,332 50 
(609,76-366,14)/0,04=6 090,500 [E] 
A+B+C+D+E=20 431,838 [F]</t>
  </si>
  <si>
    <t>Konstrukce vozovky - E (sanace krajnic), spojovací postřik pod podkladní vrstvu 
3526,7=3 526,700 [A] 
Konstrukce vozovky - E (sanace krajnic), spojovací postřik pod podkladní vrstvu 
1415,593=1 415,593 [B] 
Konstrukce vozovky - F (extravilán), spojovací postřik pod podkladní vrstvu 
1355,175=1 355,175 [C] 
Konstrukce vozovky  - A (bez sanace krajnic) km 1,800 - 2,332 50 pod ložnou vrstvu 
(933,81-562,55)/0,06=6 187,667 [D] 
Konstrukce vozovky  - A (bez sanace krajnic) km 1,800 - 2,332 50 v místech sanace trhlin 
2740,725=2 740,725 [E] 
A+B+C+D+E=15 225,860 [F]</t>
  </si>
  <si>
    <t>Konstrukce vozovky  - E (sanace krajnic), sanace trlin 
 km 0,840 - 0,1450 
1415,593=1 415,593 [A] 
Konstrukce vozovky - F (extravilán), sanace trlin 
1355,175=1 355,175 [B] 
Konstrukce vozovky  - A (bez sanace krajnic), sanace trhlin 
 km 1,800 - 2,332 50 
2740,725=2 740,725 [C] 
A+B+C=5 511,493 [D]</t>
  </si>
  <si>
    <t>Konstrukce vozovky - E (sanace krajnic) 
990=990,000 [B]</t>
  </si>
  <si>
    <t>Konstrukce vozovky -  E (sanace krajnic), plocha sanace trhlin 
1415,593=1 415,593 [A] 
Konstrukce vozovky F (extravilán) 
1355,175=1 355,175 [B] 
Konstrukce vozovky  - A (bez sanace krajnic) 
km 1,800 - 2,332 50 
2740,725=2 740,725 [C] 
A+B+C=5 511,493 [D]</t>
  </si>
  <si>
    <t>Konstrukce vozovky - E (sanace krajnic)  obrusná vrstva 
km 0,840 - 0,1450 
4018,8=4 018,800 [A] 
Konstrukce vozovky - F (extravilán) obrusná vrstva 
 km 1,450 - 1,800) 
3011,5=3 011,500 [B] 
Konstrukce vozovky  - A (bez sanace krajnic) 
km 1,800 - 2,332 50 
(609,76-366,14)/0,04=6 090,500 [C] 
A+B+C=13 120,800 [D]</t>
  </si>
  <si>
    <t>Konstrukce vozovky - E (sanace krajnic) ložná vrstva 
km 0,840 - 0,1450 
(plocha obrusné svstvy * koeficient rozšíření) 
4018,8*1,028509=4 133,372 [A] 
Konstrukce vozovky - F (extravilán) ložná vrstva 
 km 1,450 - 1,800) 
(568,92-378,26)/0,06=3 177,667 [B] 
Konstrukce vozovky - A (bez sanace krajnic) ložná vrstva 
km 1,800 - 2,332 50 
(933,81-562,55)/0,06=6 187,667 [C] 
A+B+C=13 498,706 [D]</t>
  </si>
  <si>
    <t>574E56</t>
  </si>
  <si>
    <t>ASFALTOVÝ BETON PRO PODKLADNÍ VRSTVY ACP 16+, 16S TL. 60MM</t>
  </si>
  <si>
    <t>ACP 16S, 50/70 - 60 mm</t>
  </si>
  <si>
    <t>Konstrukce vozovky - E (sanace krajnic), podkladní vrstva 
km 0,840 - 0,1450 
3526=3 526,000 [A] 
Konstrukce vozovky - F (extravilán), podkladní vrstva 
km 1,450 - 1,800 
3442,429=3 442,429 [B] 
A+B=6 968,429 [C]</t>
  </si>
  <si>
    <t>Konstrukce vozovky  - E (sanace krajnic) v místech sanace krajnic 
 km 0,840 - 0,1450  
873,038=873,038 [A]</t>
  </si>
  <si>
    <t>předpokládaná délka vyspravených trhlin 
6157,263=6 157,263 [A]</t>
  </si>
  <si>
    <t>délka montáže nového svodidla (30% položky demontáže) 
 488,98*0,3=146,694 [A]</t>
  </si>
  <si>
    <t>montáž dočasně odstraněného svodidla v místě opravy vozovky</t>
  </si>
  <si>
    <t>délka montáže původního svodidla (70% položky demontáže) 
 488,98*0,7=342,286 [A]</t>
  </si>
  <si>
    <t>demontáž stávajícího svodidla v místě opravy vozovky</t>
  </si>
  <si>
    <t>délka demontáže  
488,98=488,980 [A]</t>
  </si>
  <si>
    <t>91228</t>
  </si>
  <si>
    <t>SMĚROVÉ SLOUPKY Z PLAST HMOT VČETNĚ ODRAZNÉHO PÁSKU</t>
  </si>
  <si>
    <t>dodávka a osazení směrových sloupků červené barvy Z11g</t>
  </si>
  <si>
    <t>počet nových červených směrových sloupků 
24=24,000 [A]</t>
  </si>
  <si>
    <t>položka zahrnuje:  
- dodání a osazení sloupku včetně nutných zemních prací  
- vnitrostaveništní a mimostaveništní doprava  
- odrazky plastové nebo z retroreflexní fólie</t>
  </si>
  <si>
    <t>912282</t>
  </si>
  <si>
    <t>SMĚROVÉ SLOUPKY Z PLAST HMOT - DEMONTÁŽ A ZPĚTNÁ MONTÁŽ</t>
  </si>
  <si>
    <t>demontáž a  znovuosazení sloupků Z11b</t>
  </si>
  <si>
    <t>počet ks směrových sloupků v extravilánu 
50=50,000 [A]</t>
  </si>
  <si>
    <t>položka zahrnuje:  
- demontáž a osazení sloupku včetně nutných zemních prací  
- očištění  
- nové odrazky plastové nebo z retroreflexní fólie</t>
  </si>
  <si>
    <t>nové SDZ 
A1a     1=1,000 [A] 
A1b     1=1,000 [B]    
A12a   2=2,000 [C] 
A24     1=1,000 [D] 
B2       1=1,000 [E] 
B4       1=1,000 [F]  
B20a   6=6,000 [G] 
B21a   3=3,000 [H] 
C4a     1=1,000 [I] 
E2b     1=1,000 [J]  
E2d     1=1,000 [K]  
E13     1=1,000 [L] 
IS1a    1=1,000 [M] 
IS1f     1=1,000 [N] 
IS3a    1=1,000 [O] 
IS4b    1=1,000 [P] 
IS16b  1=1,000 [Q] 
IZ1a    1=1,000 [R] 
P1       2=2,000 [S] 
P4       2=2,000 [T] 
P6       6=6,000 [U] 
A+B+C+D+E+F+G+H+I+J+K+L+M+N+O+P+Q+R+S+T+U=36,000 [V]</t>
  </si>
  <si>
    <t>42</t>
  </si>
  <si>
    <t>rušené SDZ 
A12a    2=2,000 [A] 
A24      1=1,000 [B] 
B2        1=1,000 [C]  
B4        1=1,000 [D] 
B20a    3=3,000 [E]  
B21a    2=2,000 [F] 
B26      1=1,000 [G] 
C4a      1=1,000 [H]  
E2b      1=1,000 [I] 
E2d      1=1,000 [J] 
E13      1=1,000 [K]  
IS1a     1=1,000 [L]  
IS1f      1=1,000 [M] 
IS3a     1=1,000 [N] 
IS4b     1=1,000 [O] 
IS16b   1=1,000 [P]  
IZ1a     1=1,000 [Q] 
P1        2=2,000 [R] 
P4        2=2,000 [S] 
A+B+C+D+E+F+G+H+I+J+K+L+M+N+O+P+Q+R+S=25,000 [T]</t>
  </si>
  <si>
    <t>43</t>
  </si>
  <si>
    <t>nové SDZ 100x150cm 
IP19     1=1,000 [A] 
IP22     1=1,000 [B] 
IS10c   1=1,000 [C] 
A+B+C=3,000 [D]</t>
  </si>
  <si>
    <t>44</t>
  </si>
  <si>
    <t>demontované SDZ 100x150cm 
IP19  1=1,000 [A] 
IP22  2=2,000 [B] 
A+B=3,000 [C]</t>
  </si>
  <si>
    <t>45</t>
  </si>
  <si>
    <t>914521</t>
  </si>
  <si>
    <t>DOPRAV ZNAČ VELKOPLOŠ OCEL LAMELY FÓLIE TŘ 2 - DOD A MONT</t>
  </si>
  <si>
    <t>dodávka a montáž velkoplošné SDZ včetně doplňků</t>
  </si>
  <si>
    <t>nová velkoplošná SDZ 
(délka * výška * počet ks) 
IS9a  (4*3*1)=12,000 [A]</t>
  </si>
  <si>
    <t>46</t>
  </si>
  <si>
    <t>914523</t>
  </si>
  <si>
    <t>DOPRAV ZNAČ VELKOPLOŠ OCEL LAMELY FÓLIE TŘ 2 - DEMONTÁŽ</t>
  </si>
  <si>
    <t>demontáž velkoplošné SDZ</t>
  </si>
  <si>
    <t>demontáž stávající velkoplošné SDZ 
(délka * výška * počet ks) 
IS9a  (4*3*1)=12,000 [A]</t>
  </si>
  <si>
    <t>47</t>
  </si>
  <si>
    <t>914731</t>
  </si>
  <si>
    <t>STÁLÁ DOPRAV ZAŘÍZ Z3 OCEL S FÓLIÍ TŘ 2 DODÁVKA A MONTÁŽ</t>
  </si>
  <si>
    <t>dodávka a montáž stáleho dopravního zařízení Z3</t>
  </si>
  <si>
    <t>počet DZ Z3 
Z3   5=5,000 [A]</t>
  </si>
  <si>
    <t>48</t>
  </si>
  <si>
    <t>nové sloupky SDZ 
A1a+B20a     1=1,000 [A] 
A1b     1=1,000 [B]    
A12a+B20a   2=2,000 [C] 
A24     1=1,000 [D] 
B2       1=1,000 [E] 
B4+E13       1=1,000 [F]  
B20a   1=1,000 [G] 
B21a   1=1,000 [H] 
C4a     1=1,000 [I] 
P1+2b     1=1,000 [J]  
P1+2d     1=1,000 [K]  
IS1a+IS1f+IS3a+IS4b    1*2=2,000 [L] 
IS16b  1=1,000 [M] 
IZ1a    1=1,000 [N] 
P4       2=2,000 [O] 
P6       6=6,000 [P] 
B20a+B21a   2=2,000 [Q]       
B20a+B21a+IP22  2=2,000 [R] 
IP19    1*2=2,000 [S] 
IS10c  1*2=2,000 [T] 
IS9a    1*2=2,000 [U] 
Z3       5*1=5,000 [V] 
A+B+C+D+E+F+G+H+I+J+K+L+M+N+O+P+Q+R+S+T+U+V=39,000 [W]</t>
  </si>
  <si>
    <t>49</t>
  </si>
  <si>
    <t>rušené sloupky SDZ 
A12a   1=1,000 [A]            
A12a+B20a    1=1,000 [B] 
A24      1=1,000 [C] 
B2        1=1,000 [D] 
B4        1=1,000 [E] 
B20a+B21a+IP22    1*2=2,000 [F]  
B20a+B21a   1=1,000 [G] 
B26      1=1,000 [H] 
C4a      1=1,000 [I]  
P1+E2b      1=1,000 [J] 
P1+E2d      1=1,000 [K] 
E13      1=1,000 [L]  
IS1aIS1f+IS3a+IS4b     1*2=2,000 [M]  
IS16b   1=1,000 [N]  
IZ1a     1=1,000 [O] 
P4        2=2,000 [P] 
IP19     1*2=2,000 [Q]  
IS9a     1*2=2,000 [R] 
A+B+C+D+E+F+G+H+I+J+K+L+M+N+O+P+Q+R=23,000 [S]</t>
  </si>
  <si>
    <t>50</t>
  </si>
  <si>
    <t>nové předznačení barvou 
(délka * šířka * poměr značení v délce) 
V1a (0,125)               (1950,3*0,125*1)=243,788 [A] 
V2b (1,5/1,5/0,25)    (136,76*0,25*0,5)=17,095 [B]  
V2b (1,5/1,5/0,125)  (28,1*0,125*0,5)=1,756 [C] 
V2b (3/1,5/0,125)     (48,0*0,125*0,667)=4,002 [D] 
V4 (0,125)                 (2870,9*0,125*1)=358,863 [E] 
V5 (0,5)                     (7*0,5*1)=3,500 [F] 
(plocha vzoru dle VL6 * počet ks) 
V9a  (V9a - 1)            (1,09*3)=3,270 [G] 
V9a  (V9a - 2)            (1,46*1)=1,460 [H] 
V9a  (V9a - 3)            (1,17*3)=3,510 [I]       
V13a (0,5)                 (444,8*0,5)=222,400 [J]  
A+B+C+D+E+F+G+H+I+J=859,644 [K]</t>
  </si>
  <si>
    <t>51</t>
  </si>
  <si>
    <t>nové konečné značeníplastem 
(délka * šířka * poměr značení v délce) 
V1a (0,125)               (1950,3*0,125*1)=243,788 [A] 
V2b (1,5/1,5/0,25)    (136,76*0,25*0,5)=17,095 [B]  
V2b (1,5/1,5/0,125)  (28,1*0,125*0,5)=1,756 [C] 
V2b (3/1,5/0,125)     (48,0*0,125*0,667)=4,002 [D] 
V4 (0,125)                 (2870,9*0,125*1)=358,863 [E] 
V5 (0,5)                     (7*0,5*1)=3,500 [F] 
(plocha vzoru dle VL6 * počet ks) 
V9a  (V9a - 1)            (1,09*3)=3,270 [G] 
V9a  (V9a - 2)            (1,46*1)=1,460 [H] 
V9a  (V9a - 3)            (1,17*3)=3,510 [I]       
V13a (0,5)                 (444,8*0,5)=222,400 [J]  
A+B+C+D+E+F+G+H+I+J=859,644 [K]</t>
  </si>
  <si>
    <t>52</t>
  </si>
  <si>
    <t>53</t>
  </si>
  <si>
    <t>54</t>
  </si>
  <si>
    <t>9185I2R</t>
  </si>
  <si>
    <t>KAMENNÁ PROPUST DN 1600MM</t>
  </si>
  <si>
    <t>Prodložení klenbového propustku z kamene - DN 1600 včetně vzájemnému provázání k původní kamenné konstrukci a zemních prací.</t>
  </si>
  <si>
    <t>Prodloužení stávajího klenbového propustku z kamene - DN 1600  
Příčný propustek 
km 1,030 00 
Výpočet výměry: počet * délka prodloužení 
2*0,75=1,500 [A]</t>
  </si>
  <si>
    <t>Položka zahrnuje:  
zdivo z lomového kamen na MC ve tvaru, předepsaným zadávací dokumentací  
vyspárování zdiva MC  
římsu ze železobetonu včetně výztuže, pokud je předepsaná zadávací dokumentací  
Nezahrnuje zábradlí</t>
  </si>
  <si>
    <t>55</t>
  </si>
  <si>
    <t>96613</t>
  </si>
  <si>
    <t>BOURÁNÍ KONSTRUKCÍ Z KAMENE NA MC</t>
  </si>
  <si>
    <t>vybourání částí klenbového propustku z kamene</t>
  </si>
  <si>
    <t>vybourání dvou části dl. 0,5 m stávajího klenbového propustku z kamene - DN 1600   
Příčný propustek 
km 1,030 00 
Výpočet výměry: počet * délka * ((šířka * výška) - (světlá šířka * světlá výška))  
2*0,50*((3,00*1,60)-(1,60*0,8))=3,520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</si>
  <si>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</si>
  <si>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191</t>
  </si>
  <si>
    <t>Přechodné dopravní značení - DIO</t>
  </si>
  <si>
    <t>02710</t>
  </si>
  <si>
    <t>POMOC PRÁCE ZŘÍZ NEBO ZAJIŠŤ OBJÍŽĎKY A PŘÍSTUP CESTY</t>
  </si>
  <si>
    <t>Položka zahrnuje nutné opravy objízdných tras po dokončení opravy silnice II/330 POŘÍČANY.  
V rámci nabídky ocení tuto položku všichni uchazeči jednotně cenou  
  2 600 000,00,- Kč bez DPH. Fixní cena položky.  
Čerpání položky bude na základě skutečnosti odsouhlasené TDI.</t>
  </si>
  <si>
    <t>fixní cena za komplet  
1=1,000 [A]</t>
  </si>
  <si>
    <t>zahrnuje veškeré náklady spojené s objednatelem požadovanými zařízeními</t>
  </si>
  <si>
    <t>02720</t>
  </si>
  <si>
    <t>POMOC PRÁCE ZŘÍZ NEBO ZAJIŠŤ REGULACI A OCHRANU DOPRAVY</t>
  </si>
  <si>
    <t>Položka zahrnuje kompletní dopravně-inženýrská opatření po celou dobu stavby dle projektové dokumentace a aktuálních požadavků na provedení a kvalitu dle provozních směrnic, TP, typových dopravně inženýrských opatření apod“.</t>
  </si>
  <si>
    <t>Po celou délku rekonstrukce silnice II/330 bude navržená objízdná trasa po silnicích II.třídy 
konkrétně po silnici č. 272 a silnici č.611 v obou směrech. 
Směr Sadská, Poděbrady: od Českého Brodu bude objízdná trasa vedena po silnici 
II/272 přes obec Kounice, Bříství. V obci Starý Vestec bude objízdná trasa odbočena 
na silnici II/611 přes obec Velenka a dále do obce Sadská. 
Směr Český Brod: od obce Sadská bude objízdná trasa vedena po silnici II/611 přes 
obec Velenka. V obci Starý Vestec bude objízdná trasa odbočena na silnici II/272 přes 
obec Bříství a dále přes obec Kounice do Českého Brodu. 
Omezení autobusové dopravy nebude. 
Dopravně inženýrská opatření zahrnují: 
- Přechodné dočasné svislé i vodorovné značení, dopravní zařízení a světelné signály, dočasná (mobilní) svodidla úrovně zadržení min. T3 pro oddělení pracovních míst, jejich dodávku, montáž, demontáž, kontrolu, údržbu, servis, přemísťování, pronájem, přeznačování, manipulaci s nimi apod.  
- Operativní zajištění dopravy a regulace dopravy  během stavby (v pracovní době) zaměstnanci zhotovitele.  
- Dočasnou úpravu stávajícího dopravního značení, zakrytí, demontáž či zneplatnění zakrývací páskou.  
- Zpracování podrobné dokumentace jednotlivých dopravně-inženýrských opatření v návaznosti na konkrétní harmonogram prací a projednání DIO před stanovením přechodné úpravy provozu. 
- Zajištění inženýrské činnosti pro projednání DIO včetně stanovení přechodné úpravy provozu na pozemních komunikacích, rozhodnutí o uzavírce a dalších správních rozhodnutí nutných pro realizaci.  
Nabídková cena je nepřekročitelná.   
1=1,000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</si>
</sst>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5">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sharedStrings" Target="sharedStrings.xml" /><Relationship Id="rId11"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sheetPr>
    <pageSetUpPr fitToPage="1"/>
  </sheetPr>
  <dimension ref="A1:E16"/>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SUM(C10:C16)</f>
      </c>
      <c s="1"/>
      <c s="1"/>
    </row>
    <row r="7" spans="1:5" ht="12.75" customHeight="1">
      <c r="A7" s="1"/>
      <c s="4" t="s">
        <v>5</v>
      </c>
      <c s="7">
        <f>SUM(E10:E16)</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'000'!I3</f>
      </c>
      <c s="21">
        <f>'000'!O2</f>
      </c>
      <c s="21">
        <f>C10+D10</f>
      </c>
    </row>
    <row r="11" spans="1:5" ht="12.75" customHeight="1">
      <c r="A11" s="40" t="s">
        <v>109</v>
      </c>
      <c s="40" t="s">
        <v>110</v>
      </c>
      <c s="41">
        <f>'SO 100_SO 101'!I3</f>
      </c>
      <c s="41">
        <f>'SO 100_SO 101'!O2</f>
      </c>
      <c s="41">
        <f>C11+D11</f>
      </c>
    </row>
    <row r="12" spans="1:5" ht="12.75" customHeight="1">
      <c r="A12" s="40" t="s">
        <v>312</v>
      </c>
      <c s="40" t="s">
        <v>313</v>
      </c>
      <c s="41">
        <f>'SO 100_SO 102'!I3</f>
      </c>
      <c s="41">
        <f>'SO 100_SO 102'!O2</f>
      </c>
      <c s="41">
        <f>C12+D12</f>
      </c>
    </row>
    <row r="13" spans="1:5" ht="12.75" customHeight="1">
      <c r="A13" s="40" t="s">
        <v>367</v>
      </c>
      <c s="40" t="s">
        <v>368</v>
      </c>
      <c s="41">
        <f>'SO 100_SO 103'!I3</f>
      </c>
      <c s="41">
        <f>'SO 100_SO 103'!O2</f>
      </c>
      <c s="41">
        <f>C13+D13</f>
      </c>
    </row>
    <row r="14" spans="1:5" ht="12.75" customHeight="1">
      <c r="A14" s="40" t="s">
        <v>416</v>
      </c>
      <c s="40" t="s">
        <v>417</v>
      </c>
      <c s="41">
        <f>'SO 100_SO 104'!I3</f>
      </c>
      <c s="41">
        <f>'SO 100_SO 104'!O2</f>
      </c>
      <c s="41">
        <f>C14+D14</f>
      </c>
    </row>
    <row r="15" spans="1:5" ht="12.75" customHeight="1">
      <c r="A15" s="40" t="s">
        <v>506</v>
      </c>
      <c s="40" t="s">
        <v>507</v>
      </c>
      <c s="41">
        <f>'SO 100_SO 105'!I3</f>
      </c>
      <c s="41">
        <f>'SO 100_SO 105'!O2</f>
      </c>
      <c s="41">
        <f>C15+D15</f>
      </c>
    </row>
    <row r="16" spans="1:5" ht="12.75" customHeight="1">
      <c r="A16" s="20" t="s">
        <v>635</v>
      </c>
      <c s="20" t="s">
        <v>636</v>
      </c>
      <c s="21">
        <f>'SO 191'!I3</f>
      </c>
      <c s="21">
        <f>'SO 191'!O2</f>
      </c>
      <c s="21">
        <f>C16+D16</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24</v>
      </c>
      <c s="39">
        <f>0+I8</f>
      </c>
      <c s="10"/>
      <c r="O3" t="s">
        <v>19</v>
      </c>
      <c t="s">
        <v>23</v>
      </c>
    </row>
    <row r="4" spans="1:16" ht="15" customHeight="1">
      <c r="A4" t="s">
        <v>17</v>
      </c>
      <c s="16" t="s">
        <v>18</v>
      </c>
      <c s="17" t="s">
        <v>24</v>
      </c>
      <c s="6"/>
      <c s="18" t="s">
        <v>25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0+I9+I13+I17+I21+I25+I29+I33+I37+I41+I45+I49</f>
      </c>
      <c>
        <f>0+O9+O13+O17+O21+O25+O29+O33+O37+O41+O45+O49</f>
      </c>
    </row>
    <row r="9" spans="1:16" ht="12.75">
      <c r="A9" s="25" t="s">
        <v>47</v>
      </c>
      <c s="29" t="s">
        <v>29</v>
      </c>
      <c s="29" t="s">
        <v>48</v>
      </c>
      <c s="25" t="s">
        <v>49</v>
      </c>
      <c s="30" t="s">
        <v>50</v>
      </c>
      <c s="31" t="s">
        <v>51</v>
      </c>
      <c s="32">
        <v>1</v>
      </c>
      <c s="33">
        <v>0</v>
      </c>
      <c s="34">
        <f>ROUND(ROUND(H9,2)*ROUND(G9,3),2)</f>
      </c>
      <c s="31"/>
      <c r="O9">
        <f>(I9*21)/100</f>
      </c>
      <c t="s">
        <v>23</v>
      </c>
    </row>
    <row r="10" spans="1:5" ht="12.75">
      <c r="A10" s="35" t="s">
        <v>52</v>
      </c>
      <c r="E10" s="36" t="s">
        <v>53</v>
      </c>
    </row>
    <row r="11" spans="1:5" ht="38.25">
      <c r="A11" s="37" t="s">
        <v>54</v>
      </c>
      <c r="E11" s="38" t="s">
        <v>55</v>
      </c>
    </row>
    <row r="12" spans="1:5" ht="25.5">
      <c r="A12" t="s">
        <v>56</v>
      </c>
      <c r="E12" s="36" t="s">
        <v>57</v>
      </c>
    </row>
    <row r="13" spans="1:16" ht="12.75">
      <c r="A13" s="25" t="s">
        <v>47</v>
      </c>
      <c s="29" t="s">
        <v>23</v>
      </c>
      <c s="29" t="s">
        <v>58</v>
      </c>
      <c s="25" t="s">
        <v>49</v>
      </c>
      <c s="30" t="s">
        <v>59</v>
      </c>
      <c s="31" t="s">
        <v>51</v>
      </c>
      <c s="32">
        <v>1</v>
      </c>
      <c s="33">
        <v>0</v>
      </c>
      <c s="34">
        <f>ROUND(ROUND(H13,2)*ROUND(G13,3),2)</f>
      </c>
      <c s="31"/>
      <c r="O13">
        <f>(I13*21)/100</f>
      </c>
      <c t="s">
        <v>23</v>
      </c>
    </row>
    <row r="14" spans="1:5" ht="12.75">
      <c r="A14" s="35" t="s">
        <v>52</v>
      </c>
      <c r="E14" s="36" t="s">
        <v>60</v>
      </c>
    </row>
    <row r="15" spans="1:5" ht="38.25">
      <c r="A15" s="37" t="s">
        <v>54</v>
      </c>
      <c r="E15" s="38" t="s">
        <v>61</v>
      </c>
    </row>
    <row r="16" spans="1:5" ht="38.25">
      <c r="A16" t="s">
        <v>56</v>
      </c>
      <c r="E16" s="36" t="s">
        <v>62</v>
      </c>
    </row>
    <row r="17" spans="1:16" ht="12.75">
      <c r="A17" s="25" t="s">
        <v>47</v>
      </c>
      <c s="29" t="s">
        <v>22</v>
      </c>
      <c s="29" t="s">
        <v>63</v>
      </c>
      <c s="25" t="s">
        <v>49</v>
      </c>
      <c s="30" t="s">
        <v>64</v>
      </c>
      <c s="31" t="s">
        <v>51</v>
      </c>
      <c s="32">
        <v>1</v>
      </c>
      <c s="33">
        <v>0</v>
      </c>
      <c s="34">
        <f>ROUND(ROUND(H17,2)*ROUND(G17,3),2)</f>
      </c>
      <c s="31"/>
      <c r="O17">
        <f>(I17*21)/100</f>
      </c>
      <c t="s">
        <v>23</v>
      </c>
    </row>
    <row r="18" spans="1:5" ht="25.5">
      <c r="A18" s="35" t="s">
        <v>52</v>
      </c>
      <c r="E18" s="36" t="s">
        <v>65</v>
      </c>
    </row>
    <row r="19" spans="1:5" ht="63.75">
      <c r="A19" s="37" t="s">
        <v>54</v>
      </c>
      <c r="E19" s="38" t="s">
        <v>66</v>
      </c>
    </row>
    <row r="20" spans="1:5" ht="12.75">
      <c r="A20" t="s">
        <v>56</v>
      </c>
      <c r="E20" s="36" t="s">
        <v>67</v>
      </c>
    </row>
    <row r="21" spans="1:16" ht="12.75">
      <c r="A21" s="25" t="s">
        <v>47</v>
      </c>
      <c s="29" t="s">
        <v>33</v>
      </c>
      <c s="29" t="s">
        <v>68</v>
      </c>
      <c s="25" t="s">
        <v>49</v>
      </c>
      <c s="30" t="s">
        <v>69</v>
      </c>
      <c s="31" t="s">
        <v>51</v>
      </c>
      <c s="32">
        <v>1</v>
      </c>
      <c s="33">
        <v>0</v>
      </c>
      <c s="34">
        <f>ROUND(ROUND(H21,2)*ROUND(G21,3),2)</f>
      </c>
      <c s="31" t="s">
        <v>70</v>
      </c>
      <c r="O21">
        <f>(I21*21)/100</f>
      </c>
      <c t="s">
        <v>23</v>
      </c>
    </row>
    <row r="22" spans="1:5" ht="25.5">
      <c r="A22" s="35" t="s">
        <v>52</v>
      </c>
      <c r="E22" s="36" t="s">
        <v>71</v>
      </c>
    </row>
    <row r="23" spans="1:5" ht="25.5">
      <c r="A23" s="37" t="s">
        <v>54</v>
      </c>
      <c r="E23" s="38" t="s">
        <v>72</v>
      </c>
    </row>
    <row r="24" spans="1:5" ht="12.75">
      <c r="A24" t="s">
        <v>56</v>
      </c>
      <c r="E24" s="36" t="s">
        <v>67</v>
      </c>
    </row>
    <row r="25" spans="1:16" ht="12.75">
      <c r="A25" s="25" t="s">
        <v>47</v>
      </c>
      <c s="29" t="s">
        <v>35</v>
      </c>
      <c s="29" t="s">
        <v>73</v>
      </c>
      <c s="25" t="s">
        <v>49</v>
      </c>
      <c s="30" t="s">
        <v>74</v>
      </c>
      <c s="31" t="s">
        <v>51</v>
      </c>
      <c s="32">
        <v>1</v>
      </c>
      <c s="33">
        <v>0</v>
      </c>
      <c s="34">
        <f>ROUND(ROUND(H25,2)*ROUND(G25,3),2)</f>
      </c>
      <c s="31" t="s">
        <v>70</v>
      </c>
      <c r="O25">
        <f>(I25*21)/100</f>
      </c>
      <c t="s">
        <v>23</v>
      </c>
    </row>
    <row r="26" spans="1:5" ht="25.5">
      <c r="A26" s="35" t="s">
        <v>52</v>
      </c>
      <c r="E26" s="36" t="s">
        <v>75</v>
      </c>
    </row>
    <row r="27" spans="1:5" ht="25.5">
      <c r="A27" s="37" t="s">
        <v>54</v>
      </c>
      <c r="E27" s="38" t="s">
        <v>72</v>
      </c>
    </row>
    <row r="28" spans="1:5" ht="12.75">
      <c r="A28" t="s">
        <v>56</v>
      </c>
      <c r="E28" s="36" t="s">
        <v>67</v>
      </c>
    </row>
    <row r="29" spans="1:16" ht="12.75">
      <c r="A29" s="25" t="s">
        <v>47</v>
      </c>
      <c s="29" t="s">
        <v>37</v>
      </c>
      <c s="29" t="s">
        <v>76</v>
      </c>
      <c s="25" t="s">
        <v>49</v>
      </c>
      <c s="30" t="s">
        <v>77</v>
      </c>
      <c s="31" t="s">
        <v>51</v>
      </c>
      <c s="32">
        <v>1</v>
      </c>
      <c s="33">
        <v>0</v>
      </c>
      <c s="34">
        <f>ROUND(ROUND(H29,2)*ROUND(G29,3),2)</f>
      </c>
      <c s="31" t="s">
        <v>70</v>
      </c>
      <c r="O29">
        <f>(I29*21)/100</f>
      </c>
      <c t="s">
        <v>23</v>
      </c>
    </row>
    <row r="30" spans="1:5" ht="51">
      <c r="A30" s="35" t="s">
        <v>52</v>
      </c>
      <c r="E30" s="36" t="s">
        <v>78</v>
      </c>
    </row>
    <row r="31" spans="1:5" ht="12.75">
      <c r="A31" s="37" t="s">
        <v>54</v>
      </c>
      <c r="E31" s="38" t="s">
        <v>79</v>
      </c>
    </row>
    <row r="32" spans="1:5" ht="63.75">
      <c r="A32" t="s">
        <v>56</v>
      </c>
      <c r="E32" s="36" t="s">
        <v>80</v>
      </c>
    </row>
    <row r="33" spans="1:16" ht="12.75">
      <c r="A33" s="25" t="s">
        <v>47</v>
      </c>
      <c s="29" t="s">
        <v>81</v>
      </c>
      <c s="29" t="s">
        <v>82</v>
      </c>
      <c s="25" t="s">
        <v>49</v>
      </c>
      <c s="30" t="s">
        <v>83</v>
      </c>
      <c s="31" t="s">
        <v>51</v>
      </c>
      <c s="32">
        <v>1</v>
      </c>
      <c s="33">
        <v>0</v>
      </c>
      <c s="34">
        <f>ROUND(ROUND(H33,2)*ROUND(G33,3),2)</f>
      </c>
      <c s="31" t="s">
        <v>70</v>
      </c>
      <c r="O33">
        <f>(I33*21)/100</f>
      </c>
      <c t="s">
        <v>23</v>
      </c>
    </row>
    <row r="34" spans="1:5" ht="12.75">
      <c r="A34" s="35" t="s">
        <v>52</v>
      </c>
      <c r="E34" s="36" t="s">
        <v>84</v>
      </c>
    </row>
    <row r="35" spans="1:5" ht="38.25">
      <c r="A35" s="37" t="s">
        <v>54</v>
      </c>
      <c r="E35" s="38" t="s">
        <v>85</v>
      </c>
    </row>
    <row r="36" spans="1:5" ht="12.75">
      <c r="A36" t="s">
        <v>56</v>
      </c>
      <c r="E36" s="36" t="s">
        <v>67</v>
      </c>
    </row>
    <row r="37" spans="1:16" ht="12.75">
      <c r="A37" s="25" t="s">
        <v>47</v>
      </c>
      <c s="29" t="s">
        <v>86</v>
      </c>
      <c s="29" t="s">
        <v>87</v>
      </c>
      <c s="25" t="s">
        <v>49</v>
      </c>
      <c s="30" t="s">
        <v>88</v>
      </c>
      <c s="31" t="s">
        <v>89</v>
      </c>
      <c s="32">
        <v>80</v>
      </c>
      <c s="33">
        <v>0</v>
      </c>
      <c s="34">
        <f>ROUND(ROUND(H37,2)*ROUND(G37,3),2)</f>
      </c>
      <c s="31" t="s">
        <v>70</v>
      </c>
      <c r="O37">
        <f>(I37*21)/100</f>
      </c>
      <c t="s">
        <v>23</v>
      </c>
    </row>
    <row r="38" spans="1:5" ht="12.75">
      <c r="A38" s="35" t="s">
        <v>52</v>
      </c>
      <c r="E38" s="36" t="s">
        <v>90</v>
      </c>
    </row>
    <row r="39" spans="1:5" ht="25.5">
      <c r="A39" s="37" t="s">
        <v>54</v>
      </c>
      <c r="E39" s="38" t="s">
        <v>91</v>
      </c>
    </row>
    <row r="40" spans="1:5" ht="12.75">
      <c r="A40" t="s">
        <v>56</v>
      </c>
      <c r="E40" s="36" t="s">
        <v>92</v>
      </c>
    </row>
    <row r="41" spans="1:16" ht="12.75">
      <c r="A41" s="25" t="s">
        <v>47</v>
      </c>
      <c s="29" t="s">
        <v>40</v>
      </c>
      <c s="29" t="s">
        <v>93</v>
      </c>
      <c s="25" t="s">
        <v>94</v>
      </c>
      <c s="30" t="s">
        <v>95</v>
      </c>
      <c s="31" t="s">
        <v>96</v>
      </c>
      <c s="32">
        <v>1</v>
      </c>
      <c s="33">
        <v>0</v>
      </c>
      <c s="34">
        <f>ROUND(ROUND(H41,2)*ROUND(G41,3),2)</f>
      </c>
      <c s="31" t="s">
        <v>70</v>
      </c>
      <c r="O41">
        <f>(I41*21)/100</f>
      </c>
      <c t="s">
        <v>23</v>
      </c>
    </row>
    <row r="42" spans="1:5" ht="12.75">
      <c r="A42" s="35" t="s">
        <v>52</v>
      </c>
      <c r="E42" s="36" t="s">
        <v>97</v>
      </c>
    </row>
    <row r="43" spans="1:5" ht="25.5">
      <c r="A43" s="37" t="s">
        <v>54</v>
      </c>
      <c r="E43" s="38" t="s">
        <v>98</v>
      </c>
    </row>
    <row r="44" spans="1:5" ht="89.25">
      <c r="A44" t="s">
        <v>56</v>
      </c>
      <c r="E44" s="36" t="s">
        <v>99</v>
      </c>
    </row>
    <row r="45" spans="1:16" ht="12.75">
      <c r="A45" s="25" t="s">
        <v>47</v>
      </c>
      <c s="29" t="s">
        <v>42</v>
      </c>
      <c s="29" t="s">
        <v>93</v>
      </c>
      <c s="25" t="s">
        <v>100</v>
      </c>
      <c s="30" t="s">
        <v>95</v>
      </c>
      <c s="31" t="s">
        <v>96</v>
      </c>
      <c s="32">
        <v>1</v>
      </c>
      <c s="33">
        <v>0</v>
      </c>
      <c s="34">
        <f>ROUND(ROUND(H45,2)*ROUND(G45,3),2)</f>
      </c>
      <c s="31" t="s">
        <v>70</v>
      </c>
      <c r="O45">
        <f>(I45*21)/100</f>
      </c>
      <c t="s">
        <v>23</v>
      </c>
    </row>
    <row r="46" spans="1:5" ht="12.75">
      <c r="A46" s="35" t="s">
        <v>52</v>
      </c>
      <c r="E46" s="36" t="s">
        <v>97</v>
      </c>
    </row>
    <row r="47" spans="1:5" ht="25.5">
      <c r="A47" s="37" t="s">
        <v>54</v>
      </c>
      <c r="E47" s="38" t="s">
        <v>101</v>
      </c>
    </row>
    <row r="48" spans="1:5" ht="89.25">
      <c r="A48" t="s">
        <v>56</v>
      </c>
      <c r="E48" s="36" t="s">
        <v>99</v>
      </c>
    </row>
    <row r="49" spans="1:16" ht="12.75">
      <c r="A49" s="25" t="s">
        <v>47</v>
      </c>
      <c s="29" t="s">
        <v>44</v>
      </c>
      <c s="29" t="s">
        <v>93</v>
      </c>
      <c s="25" t="s">
        <v>102</v>
      </c>
      <c s="30" t="s">
        <v>95</v>
      </c>
      <c s="31" t="s">
        <v>96</v>
      </c>
      <c s="32">
        <v>2</v>
      </c>
      <c s="33">
        <v>0</v>
      </c>
      <c s="34">
        <f>ROUND(ROUND(H49,2)*ROUND(G49,3),2)</f>
      </c>
      <c s="31" t="s">
        <v>70</v>
      </c>
      <c r="O49">
        <f>(I49*21)/100</f>
      </c>
      <c t="s">
        <v>23</v>
      </c>
    </row>
    <row r="50" spans="1:5" ht="12.75">
      <c r="A50" s="35" t="s">
        <v>52</v>
      </c>
      <c r="E50" s="36" t="s">
        <v>103</v>
      </c>
    </row>
    <row r="51" spans="1:5" ht="38.25">
      <c r="A51" s="37" t="s">
        <v>54</v>
      </c>
      <c r="E51" s="38" t="s">
        <v>104</v>
      </c>
    </row>
    <row r="52" spans="1:5" ht="89.25">
      <c r="A52" t="s">
        <v>56</v>
      </c>
      <c r="E52" s="36" t="s">
        <v>99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6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0+O9+O18+O67+O116+O121</f>
      </c>
      <c t="s">
        <v>22</v>
      </c>
    </row>
    <row r="3" spans="1:16" ht="15" customHeight="1">
      <c r="A3" t="s">
        <v>12</v>
      </c>
      <c s="12" t="s">
        <v>14</v>
      </c>
      <c s="13" t="s">
        <v>15</v>
      </c>
      <c s="1"/>
      <c s="14" t="s">
        <v>16</v>
      </c>
      <c s="1"/>
      <c s="9"/>
      <c s="8" t="s">
        <v>109</v>
      </c>
      <c s="39">
        <f>0+I9+I18+I67+I116+I121</f>
      </c>
      <c s="10"/>
      <c r="O3" t="s">
        <v>19</v>
      </c>
      <c t="s">
        <v>23</v>
      </c>
    </row>
    <row r="4" spans="1:16" ht="15" customHeight="1">
      <c r="A4" t="s">
        <v>17</v>
      </c>
      <c s="12" t="s">
        <v>105</v>
      </c>
      <c s="13" t="s">
        <v>106</v>
      </c>
      <c s="1"/>
      <c s="14" t="s">
        <v>107</v>
      </c>
      <c s="1"/>
      <c s="1"/>
      <c s="11"/>
      <c s="11"/>
      <c s="1"/>
      <c r="O4" t="s">
        <v>20</v>
      </c>
      <c t="s">
        <v>23</v>
      </c>
    </row>
    <row r="5" spans="1:16" ht="12.75" customHeight="1">
      <c r="A5" t="s">
        <v>108</v>
      </c>
      <c s="16" t="s">
        <v>18</v>
      </c>
      <c s="17" t="s">
        <v>109</v>
      </c>
      <c s="6"/>
      <c s="18" t="s">
        <v>110</v>
      </c>
      <c s="6"/>
      <c s="6"/>
      <c s="6"/>
      <c s="6"/>
      <c s="6"/>
      <c r="O5" t="s">
        <v>21</v>
      </c>
      <c t="s">
        <v>23</v>
      </c>
    </row>
    <row r="6" spans="1:10" ht="12.75" customHeight="1">
      <c r="A6" s="15" t="s">
        <v>26</v>
      </c>
      <c s="15" t="s">
        <v>28</v>
      </c>
      <c s="15" t="s">
        <v>30</v>
      </c>
      <c s="15" t="s">
        <v>31</v>
      </c>
      <c s="15" t="s">
        <v>32</v>
      </c>
      <c s="15" t="s">
        <v>34</v>
      </c>
      <c s="15" t="s">
        <v>36</v>
      </c>
      <c s="15" t="s">
        <v>38</v>
      </c>
      <c s="15"/>
      <c s="15" t="s">
        <v>43</v>
      </c>
    </row>
    <row r="7" spans="1:10" ht="12.75" customHeight="1">
      <c r="A7" s="15"/>
      <c s="15"/>
      <c s="15"/>
      <c s="15"/>
      <c s="15"/>
      <c s="15"/>
      <c s="15"/>
      <c s="15" t="s">
        <v>39</v>
      </c>
      <c s="15" t="s">
        <v>41</v>
      </c>
      <c s="15"/>
    </row>
    <row r="8" spans="1:10" ht="12.75" customHeight="1">
      <c r="A8" s="15" t="s">
        <v>27</v>
      </c>
      <c s="15" t="s">
        <v>29</v>
      </c>
      <c s="15" t="s">
        <v>23</v>
      </c>
      <c s="15" t="s">
        <v>22</v>
      </c>
      <c s="15" t="s">
        <v>33</v>
      </c>
      <c s="15" t="s">
        <v>35</v>
      </c>
      <c s="15" t="s">
        <v>37</v>
      </c>
      <c s="15" t="s">
        <v>40</v>
      </c>
      <c s="15" t="s">
        <v>42</v>
      </c>
      <c s="15" t="s">
        <v>44</v>
      </c>
    </row>
    <row r="9" spans="1:18" ht="12.75" customHeight="1">
      <c r="A9" s="19" t="s">
        <v>45</v>
      </c>
      <c s="19"/>
      <c s="26" t="s">
        <v>27</v>
      </c>
      <c s="19"/>
      <c s="27" t="s">
        <v>46</v>
      </c>
      <c s="19"/>
      <c s="19"/>
      <c s="19"/>
      <c s="28">
        <f>0+Q9</f>
      </c>
      <c s="19"/>
      <c r="O9">
        <f>0+R9</f>
      </c>
      <c r="Q9">
        <f>0+I10+I14</f>
      </c>
      <c>
        <f>0+O10+O14</f>
      </c>
    </row>
    <row r="10" spans="1:16" ht="12.75">
      <c r="A10" s="25" t="s">
        <v>47</v>
      </c>
      <c s="29" t="s">
        <v>29</v>
      </c>
      <c s="29" t="s">
        <v>111</v>
      </c>
      <c s="25" t="s">
        <v>49</v>
      </c>
      <c s="30" t="s">
        <v>112</v>
      </c>
      <c s="31" t="s">
        <v>113</v>
      </c>
      <c s="32">
        <v>125.96</v>
      </c>
      <c s="33">
        <v>0</v>
      </c>
      <c s="34">
        <f>ROUND(ROUND(H10,2)*ROUND(G10,3),2)</f>
      </c>
      <c s="31"/>
      <c r="O10">
        <f>(I10*21)/100</f>
      </c>
      <c t="s">
        <v>23</v>
      </c>
    </row>
    <row r="11" spans="1:5" ht="12.75">
      <c r="A11" s="35" t="s">
        <v>52</v>
      </c>
      <c r="E11" s="36" t="s">
        <v>49</v>
      </c>
    </row>
    <row r="12" spans="1:5" ht="25.5">
      <c r="A12" s="37" t="s">
        <v>54</v>
      </c>
      <c r="E12" s="38" t="s">
        <v>114</v>
      </c>
    </row>
    <row r="13" spans="1:5" ht="25.5">
      <c r="A13" t="s">
        <v>56</v>
      </c>
      <c r="E13" s="36" t="s">
        <v>115</v>
      </c>
    </row>
    <row r="14" spans="1:16" ht="12.75">
      <c r="A14" s="25" t="s">
        <v>47</v>
      </c>
      <c s="29" t="s">
        <v>23</v>
      </c>
      <c s="29" t="s">
        <v>116</v>
      </c>
      <c s="25" t="s">
        <v>49</v>
      </c>
      <c s="30" t="s">
        <v>117</v>
      </c>
      <c s="31" t="s">
        <v>118</v>
      </c>
      <c s="32">
        <v>208.495</v>
      </c>
      <c s="33">
        <v>0</v>
      </c>
      <c s="34">
        <f>ROUND(ROUND(H14,2)*ROUND(G14,3),2)</f>
      </c>
      <c s="31"/>
      <c r="O14">
        <f>(I14*21)/100</f>
      </c>
      <c t="s">
        <v>23</v>
      </c>
    </row>
    <row r="15" spans="1:5" ht="12.75">
      <c r="A15" s="35" t="s">
        <v>52</v>
      </c>
      <c r="E15" s="36" t="s">
        <v>49</v>
      </c>
    </row>
    <row r="16" spans="1:5" ht="89.25">
      <c r="A16" s="37" t="s">
        <v>54</v>
      </c>
      <c r="E16" s="38" t="s">
        <v>119</v>
      </c>
    </row>
    <row r="17" spans="1:5" ht="25.5">
      <c r="A17" t="s">
        <v>56</v>
      </c>
      <c r="E17" s="36" t="s">
        <v>115</v>
      </c>
    </row>
    <row r="18" spans="1:18" ht="12.75" customHeight="1">
      <c r="A18" s="6" t="s">
        <v>45</v>
      </c>
      <c s="6"/>
      <c s="43" t="s">
        <v>29</v>
      </c>
      <c s="6"/>
      <c s="27" t="s">
        <v>120</v>
      </c>
      <c s="6"/>
      <c s="6"/>
      <c s="6"/>
      <c s="44">
        <f>0+Q18</f>
      </c>
      <c s="6"/>
      <c r="O18">
        <f>0+R18</f>
      </c>
      <c r="Q18">
        <f>0+I19+I23+I27+I31+I35+I39+I43+I47+I51+I55+I59+I63</f>
      </c>
      <c>
        <f>0+O19+O23+O27+O31+O35+O39+O43+O47+O51+O55+O59+O63</f>
      </c>
    </row>
    <row r="19" spans="1:16" ht="12.75">
      <c r="A19" s="25" t="s">
        <v>47</v>
      </c>
      <c s="29" t="s">
        <v>33</v>
      </c>
      <c s="29" t="s">
        <v>121</v>
      </c>
      <c s="25" t="s">
        <v>49</v>
      </c>
      <c s="30" t="s">
        <v>122</v>
      </c>
      <c s="31" t="s">
        <v>113</v>
      </c>
      <c s="32">
        <v>21.24</v>
      </c>
      <c s="33">
        <v>0</v>
      </c>
      <c s="34">
        <f>ROUND(ROUND(H19,2)*ROUND(G19,3),2)</f>
      </c>
      <c s="31" t="s">
        <v>70</v>
      </c>
      <c r="O19">
        <f>(I19*21)/100</f>
      </c>
      <c t="s">
        <v>23</v>
      </c>
    </row>
    <row r="20" spans="1:5" ht="12.75">
      <c r="A20" s="35" t="s">
        <v>52</v>
      </c>
      <c r="E20" s="36" t="s">
        <v>49</v>
      </c>
    </row>
    <row r="21" spans="1:5" ht="38.25">
      <c r="A21" s="37" t="s">
        <v>54</v>
      </c>
      <c r="E21" s="38" t="s">
        <v>123</v>
      </c>
    </row>
    <row r="22" spans="1:5" ht="63.75">
      <c r="A22" t="s">
        <v>56</v>
      </c>
      <c r="E22" s="36" t="s">
        <v>124</v>
      </c>
    </row>
    <row r="23" spans="1:16" ht="25.5">
      <c r="A23" s="25" t="s">
        <v>47</v>
      </c>
      <c s="29" t="s">
        <v>35</v>
      </c>
      <c s="29" t="s">
        <v>125</v>
      </c>
      <c s="25" t="s">
        <v>49</v>
      </c>
      <c s="30" t="s">
        <v>126</v>
      </c>
      <c s="31" t="s">
        <v>113</v>
      </c>
      <c s="32">
        <v>125.965</v>
      </c>
      <c s="33">
        <v>0</v>
      </c>
      <c s="34">
        <f>ROUND(ROUND(H23,2)*ROUND(G23,3),2)</f>
      </c>
      <c s="31" t="s">
        <v>70</v>
      </c>
      <c r="O23">
        <f>(I23*21)/100</f>
      </c>
      <c t="s">
        <v>23</v>
      </c>
    </row>
    <row r="24" spans="1:5" ht="12.75">
      <c r="A24" s="35" t="s">
        <v>52</v>
      </c>
      <c r="E24" s="36" t="s">
        <v>127</v>
      </c>
    </row>
    <row r="25" spans="1:5" ht="38.25">
      <c r="A25" s="37" t="s">
        <v>54</v>
      </c>
      <c r="E25" s="38" t="s">
        <v>128</v>
      </c>
    </row>
    <row r="26" spans="1:5" ht="63.75">
      <c r="A26" t="s">
        <v>56</v>
      </c>
      <c r="E26" s="36" t="s">
        <v>124</v>
      </c>
    </row>
    <row r="27" spans="1:16" ht="12.75">
      <c r="A27" s="25" t="s">
        <v>47</v>
      </c>
      <c s="29" t="s">
        <v>37</v>
      </c>
      <c s="29" t="s">
        <v>129</v>
      </c>
      <c s="25" t="s">
        <v>49</v>
      </c>
      <c s="30" t="s">
        <v>130</v>
      </c>
      <c s="31" t="s">
        <v>113</v>
      </c>
      <c s="32">
        <v>260.5</v>
      </c>
      <c s="33">
        <v>0</v>
      </c>
      <c s="34">
        <f>ROUND(ROUND(H27,2)*ROUND(G27,3),2)</f>
      </c>
      <c s="31" t="s">
        <v>70</v>
      </c>
      <c r="O27">
        <f>(I27*21)/100</f>
      </c>
      <c t="s">
        <v>23</v>
      </c>
    </row>
    <row r="28" spans="1:5" ht="12.75">
      <c r="A28" s="35" t="s">
        <v>52</v>
      </c>
      <c r="E28" s="36" t="s">
        <v>49</v>
      </c>
    </row>
    <row r="29" spans="1:5" ht="51">
      <c r="A29" s="37" t="s">
        <v>54</v>
      </c>
      <c r="E29" s="38" t="s">
        <v>131</v>
      </c>
    </row>
    <row r="30" spans="1:5" ht="63.75">
      <c r="A30" t="s">
        <v>56</v>
      </c>
      <c r="E30" s="36" t="s">
        <v>124</v>
      </c>
    </row>
    <row r="31" spans="1:16" ht="12.75">
      <c r="A31" s="25" t="s">
        <v>47</v>
      </c>
      <c s="29" t="s">
        <v>81</v>
      </c>
      <c s="29" t="s">
        <v>132</v>
      </c>
      <c s="25" t="s">
        <v>49</v>
      </c>
      <c s="30" t="s">
        <v>133</v>
      </c>
      <c s="31" t="s">
        <v>113</v>
      </c>
      <c s="32">
        <v>75</v>
      </c>
      <c s="33">
        <v>0</v>
      </c>
      <c s="34">
        <f>ROUND(ROUND(H31,2)*ROUND(G31,3),2)</f>
      </c>
      <c s="31" t="s">
        <v>70</v>
      </c>
      <c r="O31">
        <f>(I31*21)/100</f>
      </c>
      <c t="s">
        <v>23</v>
      </c>
    </row>
    <row r="32" spans="1:5" ht="12.75">
      <c r="A32" s="35" t="s">
        <v>52</v>
      </c>
      <c r="E32" s="36" t="s">
        <v>134</v>
      </c>
    </row>
    <row r="33" spans="1:5" ht="25.5">
      <c r="A33" s="37" t="s">
        <v>54</v>
      </c>
      <c r="E33" s="38" t="s">
        <v>135</v>
      </c>
    </row>
    <row r="34" spans="1:5" ht="38.25">
      <c r="A34" t="s">
        <v>56</v>
      </c>
      <c r="E34" s="36" t="s">
        <v>136</v>
      </c>
    </row>
    <row r="35" spans="1:16" ht="12.75">
      <c r="A35" s="25" t="s">
        <v>47</v>
      </c>
      <c s="29" t="s">
        <v>86</v>
      </c>
      <c s="29" t="s">
        <v>137</v>
      </c>
      <c s="25" t="s">
        <v>49</v>
      </c>
      <c s="30" t="s">
        <v>138</v>
      </c>
      <c s="31" t="s">
        <v>113</v>
      </c>
      <c s="32">
        <v>75</v>
      </c>
      <c s="33">
        <v>0</v>
      </c>
      <c s="34">
        <f>ROUND(ROUND(H35,2)*ROUND(G35,3),2)</f>
      </c>
      <c s="31" t="s">
        <v>70</v>
      </c>
      <c r="O35">
        <f>(I35*21)/100</f>
      </c>
      <c t="s">
        <v>23</v>
      </c>
    </row>
    <row r="36" spans="1:5" ht="12.75">
      <c r="A36" s="35" t="s">
        <v>52</v>
      </c>
      <c r="E36" s="36" t="s">
        <v>139</v>
      </c>
    </row>
    <row r="37" spans="1:5" ht="25.5">
      <c r="A37" s="37" t="s">
        <v>54</v>
      </c>
      <c r="E37" s="38" t="s">
        <v>140</v>
      </c>
    </row>
    <row r="38" spans="1:5" ht="306">
      <c r="A38" t="s">
        <v>56</v>
      </c>
      <c r="E38" s="36" t="s">
        <v>141</v>
      </c>
    </row>
    <row r="39" spans="1:16" ht="12.75">
      <c r="A39" s="25" t="s">
        <v>47</v>
      </c>
      <c s="29" t="s">
        <v>40</v>
      </c>
      <c s="29" t="s">
        <v>142</v>
      </c>
      <c s="25" t="s">
        <v>49</v>
      </c>
      <c s="30" t="s">
        <v>143</v>
      </c>
      <c s="31" t="s">
        <v>144</v>
      </c>
      <c s="32">
        <v>672.34</v>
      </c>
      <c s="33">
        <v>0</v>
      </c>
      <c s="34">
        <f>ROUND(ROUND(H39,2)*ROUND(G39,3),2)</f>
      </c>
      <c s="31" t="s">
        <v>70</v>
      </c>
      <c r="O39">
        <f>(I39*21)/100</f>
      </c>
      <c t="s">
        <v>23</v>
      </c>
    </row>
    <row r="40" spans="1:5" ht="12.75">
      <c r="A40" s="35" t="s">
        <v>52</v>
      </c>
      <c r="E40" s="36" t="s">
        <v>145</v>
      </c>
    </row>
    <row r="41" spans="1:5" ht="25.5">
      <c r="A41" s="37" t="s">
        <v>54</v>
      </c>
      <c r="E41" s="38" t="s">
        <v>146</v>
      </c>
    </row>
    <row r="42" spans="1:5" ht="63.75">
      <c r="A42" t="s">
        <v>56</v>
      </c>
      <c r="E42" s="36" t="s">
        <v>147</v>
      </c>
    </row>
    <row r="43" spans="1:16" ht="12.75">
      <c r="A43" s="25" t="s">
        <v>47</v>
      </c>
      <c s="29" t="s">
        <v>42</v>
      </c>
      <c s="29" t="s">
        <v>148</v>
      </c>
      <c s="25" t="s">
        <v>49</v>
      </c>
      <c s="30" t="s">
        <v>149</v>
      </c>
      <c s="31" t="s">
        <v>150</v>
      </c>
      <c s="32">
        <v>170</v>
      </c>
      <c s="33">
        <v>0</v>
      </c>
      <c s="34">
        <f>ROUND(ROUND(H43,2)*ROUND(G43,3),2)</f>
      </c>
      <c s="31" t="s">
        <v>70</v>
      </c>
      <c r="O43">
        <f>(I43*21)/100</f>
      </c>
      <c t="s">
        <v>23</v>
      </c>
    </row>
    <row r="44" spans="1:5" ht="12.75">
      <c r="A44" s="35" t="s">
        <v>52</v>
      </c>
      <c r="E44" s="36" t="s">
        <v>151</v>
      </c>
    </row>
    <row r="45" spans="1:5" ht="25.5">
      <c r="A45" s="37" t="s">
        <v>54</v>
      </c>
      <c r="E45" s="38" t="s">
        <v>152</v>
      </c>
    </row>
    <row r="46" spans="1:5" ht="63.75">
      <c r="A46" t="s">
        <v>56</v>
      </c>
      <c r="E46" s="36" t="s">
        <v>147</v>
      </c>
    </row>
    <row r="47" spans="1:16" ht="12.75">
      <c r="A47" s="25" t="s">
        <v>47</v>
      </c>
      <c s="29" t="s">
        <v>44</v>
      </c>
      <c s="29" t="s">
        <v>153</v>
      </c>
      <c s="25" t="s">
        <v>49</v>
      </c>
      <c s="30" t="s">
        <v>154</v>
      </c>
      <c s="31" t="s">
        <v>113</v>
      </c>
      <c s="32">
        <v>75</v>
      </c>
      <c s="33">
        <v>0</v>
      </c>
      <c s="34">
        <f>ROUND(ROUND(H47,2)*ROUND(G47,3),2)</f>
      </c>
      <c s="31" t="s">
        <v>70</v>
      </c>
      <c r="O47">
        <f>(I47*21)/100</f>
      </c>
      <c t="s">
        <v>23</v>
      </c>
    </row>
    <row r="48" spans="1:5" ht="12.75">
      <c r="A48" s="35" t="s">
        <v>52</v>
      </c>
      <c r="E48" s="36" t="s">
        <v>155</v>
      </c>
    </row>
    <row r="49" spans="1:5" ht="25.5">
      <c r="A49" s="37" t="s">
        <v>54</v>
      </c>
      <c r="E49" s="38" t="s">
        <v>156</v>
      </c>
    </row>
    <row r="50" spans="1:5" ht="191.25">
      <c r="A50" t="s">
        <v>56</v>
      </c>
      <c r="E50" s="36" t="s">
        <v>157</v>
      </c>
    </row>
    <row r="51" spans="1:16" ht="12.75">
      <c r="A51" s="25" t="s">
        <v>47</v>
      </c>
      <c s="29" t="s">
        <v>158</v>
      </c>
      <c s="29" t="s">
        <v>159</v>
      </c>
      <c s="25" t="s">
        <v>49</v>
      </c>
      <c s="30" t="s">
        <v>160</v>
      </c>
      <c s="31" t="s">
        <v>144</v>
      </c>
      <c s="32">
        <v>299.917</v>
      </c>
      <c s="33">
        <v>0</v>
      </c>
      <c s="34">
        <f>ROUND(ROUND(H51,2)*ROUND(G51,3),2)</f>
      </c>
      <c s="31" t="s">
        <v>70</v>
      </c>
      <c r="O51">
        <f>(I51*21)/100</f>
      </c>
      <c t="s">
        <v>23</v>
      </c>
    </row>
    <row r="52" spans="1:5" ht="12.75">
      <c r="A52" s="35" t="s">
        <v>52</v>
      </c>
      <c r="E52" s="36" t="s">
        <v>49</v>
      </c>
    </row>
    <row r="53" spans="1:5" ht="25.5">
      <c r="A53" s="37" t="s">
        <v>54</v>
      </c>
      <c r="E53" s="38" t="s">
        <v>161</v>
      </c>
    </row>
    <row r="54" spans="1:5" ht="25.5">
      <c r="A54" t="s">
        <v>56</v>
      </c>
      <c r="E54" s="36" t="s">
        <v>162</v>
      </c>
    </row>
    <row r="55" spans="1:16" ht="12.75">
      <c r="A55" s="25" t="s">
        <v>47</v>
      </c>
      <c s="29" t="s">
        <v>163</v>
      </c>
      <c s="29" t="s">
        <v>164</v>
      </c>
      <c s="25" t="s">
        <v>49</v>
      </c>
      <c s="30" t="s">
        <v>165</v>
      </c>
      <c s="31" t="s">
        <v>113</v>
      </c>
      <c s="32">
        <v>75</v>
      </c>
      <c s="33">
        <v>0</v>
      </c>
      <c s="34">
        <f>ROUND(ROUND(H55,2)*ROUND(G55,3),2)</f>
      </c>
      <c s="31" t="s">
        <v>70</v>
      </c>
      <c r="O55">
        <f>(I55*21)/100</f>
      </c>
      <c t="s">
        <v>23</v>
      </c>
    </row>
    <row r="56" spans="1:5" ht="12.75">
      <c r="A56" s="35" t="s">
        <v>52</v>
      </c>
      <c r="E56" s="36" t="s">
        <v>49</v>
      </c>
    </row>
    <row r="57" spans="1:5" ht="25.5">
      <c r="A57" s="37" t="s">
        <v>54</v>
      </c>
      <c r="E57" s="38" t="s">
        <v>135</v>
      </c>
    </row>
    <row r="58" spans="1:5" ht="38.25">
      <c r="A58" t="s">
        <v>56</v>
      </c>
      <c r="E58" s="36" t="s">
        <v>166</v>
      </c>
    </row>
    <row r="59" spans="1:16" ht="12.75">
      <c r="A59" s="25" t="s">
        <v>47</v>
      </c>
      <c s="29" t="s">
        <v>167</v>
      </c>
      <c s="29" t="s">
        <v>168</v>
      </c>
      <c s="25" t="s">
        <v>49</v>
      </c>
      <c s="30" t="s">
        <v>169</v>
      </c>
      <c s="31" t="s">
        <v>144</v>
      </c>
      <c s="32">
        <v>750</v>
      </c>
      <c s="33">
        <v>0</v>
      </c>
      <c s="34">
        <f>ROUND(ROUND(H59,2)*ROUND(G59,3),2)</f>
      </c>
      <c s="31" t="s">
        <v>70</v>
      </c>
      <c r="O59">
        <f>(I59*21)/100</f>
      </c>
      <c t="s">
        <v>23</v>
      </c>
    </row>
    <row r="60" spans="1:5" ht="12.75">
      <c r="A60" s="35" t="s">
        <v>52</v>
      </c>
      <c r="E60" s="36" t="s">
        <v>49</v>
      </c>
    </row>
    <row r="61" spans="1:5" ht="25.5">
      <c r="A61" s="37" t="s">
        <v>54</v>
      </c>
      <c r="E61" s="38" t="s">
        <v>170</v>
      </c>
    </row>
    <row r="62" spans="1:5" ht="25.5">
      <c r="A62" t="s">
        <v>56</v>
      </c>
      <c r="E62" s="36" t="s">
        <v>171</v>
      </c>
    </row>
    <row r="63" spans="1:16" ht="12.75">
      <c r="A63" s="25" t="s">
        <v>47</v>
      </c>
      <c s="29" t="s">
        <v>172</v>
      </c>
      <c s="29" t="s">
        <v>173</v>
      </c>
      <c s="25" t="s">
        <v>49</v>
      </c>
      <c s="30" t="s">
        <v>174</v>
      </c>
      <c s="31" t="s">
        <v>144</v>
      </c>
      <c s="32">
        <v>750</v>
      </c>
      <c s="33">
        <v>0</v>
      </c>
      <c s="34">
        <f>ROUND(ROUND(H63,2)*ROUND(G63,3),2)</f>
      </c>
      <c s="31" t="s">
        <v>70</v>
      </c>
      <c r="O63">
        <f>(I63*21)/100</f>
      </c>
      <c t="s">
        <v>23</v>
      </c>
    </row>
    <row r="64" spans="1:5" ht="12.75">
      <c r="A64" s="35" t="s">
        <v>52</v>
      </c>
      <c r="E64" s="36" t="s">
        <v>49</v>
      </c>
    </row>
    <row r="65" spans="1:5" ht="25.5">
      <c r="A65" s="37" t="s">
        <v>54</v>
      </c>
      <c r="E65" s="38" t="s">
        <v>170</v>
      </c>
    </row>
    <row r="66" spans="1:5" ht="38.25">
      <c r="A66" t="s">
        <v>56</v>
      </c>
      <c r="E66" s="36" t="s">
        <v>175</v>
      </c>
    </row>
    <row r="67" spans="1:18" ht="12.75" customHeight="1">
      <c r="A67" s="6" t="s">
        <v>45</v>
      </c>
      <c s="6"/>
      <c s="43" t="s">
        <v>35</v>
      </c>
      <c s="6"/>
      <c s="27" t="s">
        <v>107</v>
      </c>
      <c s="6"/>
      <c s="6"/>
      <c s="6"/>
      <c s="44">
        <f>0+Q67</f>
      </c>
      <c s="6"/>
      <c r="O67">
        <f>0+R67</f>
      </c>
      <c r="Q67">
        <f>0+I68+I72+I76+I80+I84+I88+I92+I96+I100+I104+I108+I112</f>
      </c>
      <c>
        <f>0+O68+O72+O76+O80+O84+O88+O92+O96+O100+O104+O108+O112</f>
      </c>
    </row>
    <row r="68" spans="1:16" ht="12.75">
      <c r="A68" s="25" t="s">
        <v>47</v>
      </c>
      <c s="29" t="s">
        <v>176</v>
      </c>
      <c s="29" t="s">
        <v>177</v>
      </c>
      <c s="25" t="s">
        <v>49</v>
      </c>
      <c s="30" t="s">
        <v>178</v>
      </c>
      <c s="31" t="s">
        <v>144</v>
      </c>
      <c s="32">
        <v>359.9</v>
      </c>
      <c s="33">
        <v>0</v>
      </c>
      <c s="34">
        <f>ROUND(ROUND(H68,2)*ROUND(G68,3),2)</f>
      </c>
      <c s="31" t="s">
        <v>70</v>
      </c>
      <c r="O68">
        <f>(I68*21)/100</f>
      </c>
      <c t="s">
        <v>23</v>
      </c>
    </row>
    <row r="69" spans="1:5" ht="12.75">
      <c r="A69" s="35" t="s">
        <v>52</v>
      </c>
      <c r="E69" s="36" t="s">
        <v>179</v>
      </c>
    </row>
    <row r="70" spans="1:5" ht="38.25">
      <c r="A70" s="37" t="s">
        <v>54</v>
      </c>
      <c r="E70" s="38" t="s">
        <v>180</v>
      </c>
    </row>
    <row r="71" spans="1:5" ht="51">
      <c r="A71" t="s">
        <v>56</v>
      </c>
      <c r="E71" s="36" t="s">
        <v>181</v>
      </c>
    </row>
    <row r="72" spans="1:16" ht="12.75">
      <c r="A72" s="25" t="s">
        <v>47</v>
      </c>
      <c s="29" t="s">
        <v>182</v>
      </c>
      <c s="29" t="s">
        <v>183</v>
      </c>
      <c s="25" t="s">
        <v>49</v>
      </c>
      <c s="30" t="s">
        <v>184</v>
      </c>
      <c s="31" t="s">
        <v>144</v>
      </c>
      <c s="32">
        <v>239.93</v>
      </c>
      <c s="33">
        <v>0</v>
      </c>
      <c s="34">
        <f>ROUND(ROUND(H72,2)*ROUND(G72,3),2)</f>
      </c>
      <c s="31" t="s">
        <v>70</v>
      </c>
      <c r="O72">
        <f>(I72*21)/100</f>
      </c>
      <c t="s">
        <v>23</v>
      </c>
    </row>
    <row r="73" spans="1:5" ht="12.75">
      <c r="A73" s="35" t="s">
        <v>52</v>
      </c>
      <c r="E73" s="36" t="s">
        <v>185</v>
      </c>
    </row>
    <row r="74" spans="1:5" ht="38.25">
      <c r="A74" s="37" t="s">
        <v>54</v>
      </c>
      <c r="E74" s="38" t="s">
        <v>186</v>
      </c>
    </row>
    <row r="75" spans="1:5" ht="102">
      <c r="A75" t="s">
        <v>56</v>
      </c>
      <c r="E75" s="36" t="s">
        <v>187</v>
      </c>
    </row>
    <row r="76" spans="1:16" ht="12.75">
      <c r="A76" s="25" t="s">
        <v>47</v>
      </c>
      <c s="29" t="s">
        <v>188</v>
      </c>
      <c s="29" t="s">
        <v>189</v>
      </c>
      <c s="25" t="s">
        <v>49</v>
      </c>
      <c s="30" t="s">
        <v>190</v>
      </c>
      <c s="31" t="s">
        <v>144</v>
      </c>
      <c s="32">
        <v>672.34</v>
      </c>
      <c s="33">
        <v>0</v>
      </c>
      <c s="34">
        <f>ROUND(ROUND(H76,2)*ROUND(G76,3),2)</f>
      </c>
      <c s="31" t="s">
        <v>70</v>
      </c>
      <c r="O76">
        <f>(I76*21)/100</f>
      </c>
      <c t="s">
        <v>23</v>
      </c>
    </row>
    <row r="77" spans="1:5" ht="12.75">
      <c r="A77" s="35" t="s">
        <v>52</v>
      </c>
      <c r="E77" s="36" t="s">
        <v>191</v>
      </c>
    </row>
    <row r="78" spans="1:5" ht="38.25">
      <c r="A78" s="37" t="s">
        <v>54</v>
      </c>
      <c r="E78" s="38" t="s">
        <v>192</v>
      </c>
    </row>
    <row r="79" spans="1:5" ht="102">
      <c r="A79" t="s">
        <v>56</v>
      </c>
      <c r="E79" s="36" t="s">
        <v>187</v>
      </c>
    </row>
    <row r="80" spans="1:16" ht="12.75">
      <c r="A80" s="25" t="s">
        <v>47</v>
      </c>
      <c s="29" t="s">
        <v>193</v>
      </c>
      <c s="29" t="s">
        <v>194</v>
      </c>
      <c s="25" t="s">
        <v>94</v>
      </c>
      <c s="30" t="s">
        <v>195</v>
      </c>
      <c s="31" t="s">
        <v>144</v>
      </c>
      <c s="32">
        <v>2698</v>
      </c>
      <c s="33">
        <v>0</v>
      </c>
      <c s="34">
        <f>ROUND(ROUND(H80,2)*ROUND(G80,3),2)</f>
      </c>
      <c s="31" t="s">
        <v>70</v>
      </c>
      <c r="O80">
        <f>(I80*21)/100</f>
      </c>
      <c t="s">
        <v>23</v>
      </c>
    </row>
    <row r="81" spans="1:5" ht="25.5">
      <c r="A81" s="35" t="s">
        <v>52</v>
      </c>
      <c r="E81" s="36" t="s">
        <v>196</v>
      </c>
    </row>
    <row r="82" spans="1:5" ht="140.25">
      <c r="A82" s="37" t="s">
        <v>54</v>
      </c>
      <c r="E82" s="38" t="s">
        <v>197</v>
      </c>
    </row>
    <row r="83" spans="1:5" ht="51">
      <c r="A83" t="s">
        <v>56</v>
      </c>
      <c r="E83" s="36" t="s">
        <v>198</v>
      </c>
    </row>
    <row r="84" spans="1:16" ht="12.75">
      <c r="A84" s="25" t="s">
        <v>47</v>
      </c>
      <c s="29" t="s">
        <v>199</v>
      </c>
      <c s="29" t="s">
        <v>194</v>
      </c>
      <c s="25" t="s">
        <v>100</v>
      </c>
      <c s="30" t="s">
        <v>195</v>
      </c>
      <c s="31" t="s">
        <v>144</v>
      </c>
      <c s="32">
        <v>3980.766</v>
      </c>
      <c s="33">
        <v>0</v>
      </c>
      <c s="34">
        <f>ROUND(ROUND(H84,2)*ROUND(G84,3),2)</f>
      </c>
      <c s="31" t="s">
        <v>70</v>
      </c>
      <c r="O84">
        <f>(I84*21)/100</f>
      </c>
      <c t="s">
        <v>23</v>
      </c>
    </row>
    <row r="85" spans="1:5" ht="25.5">
      <c r="A85" s="35" t="s">
        <v>52</v>
      </c>
      <c r="E85" s="36" t="s">
        <v>200</v>
      </c>
    </row>
    <row r="86" spans="1:5" ht="229.5">
      <c r="A86" s="37" t="s">
        <v>54</v>
      </c>
      <c r="E86" s="38" t="s">
        <v>201</v>
      </c>
    </row>
    <row r="87" spans="1:5" ht="51">
      <c r="A87" t="s">
        <v>56</v>
      </c>
      <c r="E87" s="36" t="s">
        <v>198</v>
      </c>
    </row>
    <row r="88" spans="1:16" ht="12.75">
      <c r="A88" s="25" t="s">
        <v>47</v>
      </c>
      <c s="29" t="s">
        <v>202</v>
      </c>
      <c s="29" t="s">
        <v>203</v>
      </c>
      <c s="25" t="s">
        <v>49</v>
      </c>
      <c s="30" t="s">
        <v>204</v>
      </c>
      <c s="31" t="s">
        <v>144</v>
      </c>
      <c s="32">
        <v>1214.1</v>
      </c>
      <c s="33">
        <v>0</v>
      </c>
      <c s="34">
        <f>ROUND(ROUND(H88,2)*ROUND(G88,3),2)</f>
      </c>
      <c s="31" t="s">
        <v>70</v>
      </c>
      <c r="O88">
        <f>(I88*21)/100</f>
      </c>
      <c t="s">
        <v>23</v>
      </c>
    </row>
    <row r="89" spans="1:5" ht="25.5">
      <c r="A89" s="35" t="s">
        <v>52</v>
      </c>
      <c r="E89" s="36" t="s">
        <v>205</v>
      </c>
    </row>
    <row r="90" spans="1:5" ht="114.75">
      <c r="A90" s="37" t="s">
        <v>54</v>
      </c>
      <c r="E90" s="38" t="s">
        <v>206</v>
      </c>
    </row>
    <row r="91" spans="1:5" ht="51">
      <c r="A91" t="s">
        <v>56</v>
      </c>
      <c r="E91" s="36" t="s">
        <v>198</v>
      </c>
    </row>
    <row r="92" spans="1:16" ht="12.75">
      <c r="A92" s="25" t="s">
        <v>47</v>
      </c>
      <c s="29" t="s">
        <v>207</v>
      </c>
      <c s="29" t="s">
        <v>208</v>
      </c>
      <c s="25" t="s">
        <v>49</v>
      </c>
      <c s="30" t="s">
        <v>209</v>
      </c>
      <c s="31" t="s">
        <v>144</v>
      </c>
      <c s="32">
        <v>225</v>
      </c>
      <c s="33">
        <v>0</v>
      </c>
      <c s="34">
        <f>ROUND(ROUND(H92,2)*ROUND(G92,3),2)</f>
      </c>
      <c s="31"/>
      <c r="O92">
        <f>(I92*21)/100</f>
      </c>
      <c t="s">
        <v>23</v>
      </c>
    </row>
    <row r="93" spans="1:5" ht="76.5">
      <c r="A93" s="35" t="s">
        <v>52</v>
      </c>
      <c r="E93" s="36" t="s">
        <v>210</v>
      </c>
    </row>
    <row r="94" spans="1:5" ht="38.25">
      <c r="A94" s="37" t="s">
        <v>54</v>
      </c>
      <c r="E94" s="38" t="s">
        <v>211</v>
      </c>
    </row>
    <row r="95" spans="1:5" ht="51">
      <c r="A95" t="s">
        <v>56</v>
      </c>
      <c r="E95" s="36" t="s">
        <v>212</v>
      </c>
    </row>
    <row r="96" spans="1:16" ht="12.75">
      <c r="A96" s="25" t="s">
        <v>47</v>
      </c>
      <c s="29" t="s">
        <v>213</v>
      </c>
      <c s="29" t="s">
        <v>214</v>
      </c>
      <c s="25" t="s">
        <v>49</v>
      </c>
      <c s="30" t="s">
        <v>215</v>
      </c>
      <c s="31" t="s">
        <v>144</v>
      </c>
      <c s="32">
        <v>1214.1</v>
      </c>
      <c s="33">
        <v>0</v>
      </c>
      <c s="34">
        <f>ROUND(ROUND(H96,2)*ROUND(G96,3),2)</f>
      </c>
      <c s="31"/>
      <c r="O96">
        <f>(I96*21)/100</f>
      </c>
      <c t="s">
        <v>23</v>
      </c>
    </row>
    <row r="97" spans="1:5" ht="51">
      <c r="A97" s="35" t="s">
        <v>52</v>
      </c>
      <c r="E97" s="36" t="s">
        <v>216</v>
      </c>
    </row>
    <row r="98" spans="1:5" ht="114.75">
      <c r="A98" s="37" t="s">
        <v>54</v>
      </c>
      <c r="E98" s="38" t="s">
        <v>206</v>
      </c>
    </row>
    <row r="99" spans="1:5" ht="51">
      <c r="A99" t="s">
        <v>56</v>
      </c>
      <c r="E99" s="36" t="s">
        <v>212</v>
      </c>
    </row>
    <row r="100" spans="1:16" ht="12.75">
      <c r="A100" s="25" t="s">
        <v>47</v>
      </c>
      <c s="29" t="s">
        <v>217</v>
      </c>
      <c s="29" t="s">
        <v>218</v>
      </c>
      <c s="25" t="s">
        <v>49</v>
      </c>
      <c s="30" t="s">
        <v>219</v>
      </c>
      <c s="31" t="s">
        <v>144</v>
      </c>
      <c s="32">
        <v>2698</v>
      </c>
      <c s="33">
        <v>0</v>
      </c>
      <c s="34">
        <f>ROUND(ROUND(H100,2)*ROUND(G100,3),2)</f>
      </c>
      <c s="31" t="s">
        <v>70</v>
      </c>
      <c r="O100">
        <f>(I100*21)/100</f>
      </c>
      <c t="s">
        <v>23</v>
      </c>
    </row>
    <row r="101" spans="1:5" ht="12.75">
      <c r="A101" s="35" t="s">
        <v>52</v>
      </c>
      <c r="E101" s="36" t="s">
        <v>220</v>
      </c>
    </row>
    <row r="102" spans="1:5" ht="114.75">
      <c r="A102" s="37" t="s">
        <v>54</v>
      </c>
      <c r="E102" s="38" t="s">
        <v>221</v>
      </c>
    </row>
    <row r="103" spans="1:5" ht="140.25">
      <c r="A103" t="s">
        <v>56</v>
      </c>
      <c r="E103" s="36" t="s">
        <v>222</v>
      </c>
    </row>
    <row r="104" spans="1:16" ht="12.75">
      <c r="A104" s="25" t="s">
        <v>47</v>
      </c>
      <c s="29" t="s">
        <v>223</v>
      </c>
      <c s="29" t="s">
        <v>224</v>
      </c>
      <c s="25" t="s">
        <v>49</v>
      </c>
      <c s="30" t="s">
        <v>225</v>
      </c>
      <c s="31" t="s">
        <v>144</v>
      </c>
      <c s="32">
        <v>2766.666</v>
      </c>
      <c s="33">
        <v>0</v>
      </c>
      <c s="34">
        <f>ROUND(ROUND(H104,2)*ROUND(G104,3),2)</f>
      </c>
      <c s="31" t="s">
        <v>70</v>
      </c>
      <c r="O104">
        <f>(I104*21)/100</f>
      </c>
      <c t="s">
        <v>23</v>
      </c>
    </row>
    <row r="105" spans="1:5" ht="12.75">
      <c r="A105" s="35" t="s">
        <v>52</v>
      </c>
      <c r="E105" s="36" t="s">
        <v>226</v>
      </c>
    </row>
    <row r="106" spans="1:5" ht="114.75">
      <c r="A106" s="37" t="s">
        <v>54</v>
      </c>
      <c r="E106" s="38" t="s">
        <v>227</v>
      </c>
    </row>
    <row r="107" spans="1:5" ht="140.25">
      <c r="A107" t="s">
        <v>56</v>
      </c>
      <c r="E107" s="36" t="s">
        <v>222</v>
      </c>
    </row>
    <row r="108" spans="1:16" ht="12.75">
      <c r="A108" s="25" t="s">
        <v>47</v>
      </c>
      <c s="29" t="s">
        <v>228</v>
      </c>
      <c s="29" t="s">
        <v>229</v>
      </c>
      <c s="25" t="s">
        <v>49</v>
      </c>
      <c s="30" t="s">
        <v>230</v>
      </c>
      <c s="31" t="s">
        <v>144</v>
      </c>
      <c s="32">
        <v>265.5</v>
      </c>
      <c s="33">
        <v>0</v>
      </c>
      <c s="34">
        <f>ROUND(ROUND(H108,2)*ROUND(G108,3),2)</f>
      </c>
      <c s="31" t="s">
        <v>70</v>
      </c>
      <c r="O108">
        <f>(I108*21)/100</f>
      </c>
      <c t="s">
        <v>23</v>
      </c>
    </row>
    <row r="109" spans="1:5" ht="12.75">
      <c r="A109" s="35" t="s">
        <v>52</v>
      </c>
      <c r="E109" s="36" t="s">
        <v>231</v>
      </c>
    </row>
    <row r="110" spans="1:5" ht="38.25">
      <c r="A110" s="37" t="s">
        <v>54</v>
      </c>
      <c r="E110" s="38" t="s">
        <v>232</v>
      </c>
    </row>
    <row r="111" spans="1:5" ht="140.25">
      <c r="A111" t="s">
        <v>56</v>
      </c>
      <c r="E111" s="36" t="s">
        <v>222</v>
      </c>
    </row>
    <row r="112" spans="1:16" ht="12.75">
      <c r="A112" s="25" t="s">
        <v>47</v>
      </c>
      <c s="29" t="s">
        <v>233</v>
      </c>
      <c s="29" t="s">
        <v>234</v>
      </c>
      <c s="25" t="s">
        <v>49</v>
      </c>
      <c s="30" t="s">
        <v>235</v>
      </c>
      <c s="31" t="s">
        <v>150</v>
      </c>
      <c s="32">
        <v>809.4</v>
      </c>
      <c s="33">
        <v>0</v>
      </c>
      <c s="34">
        <f>ROUND(ROUND(H112,2)*ROUND(G112,3),2)</f>
      </c>
      <c s="31" t="s">
        <v>70</v>
      </c>
      <c r="O112">
        <f>(I112*21)/100</f>
      </c>
      <c t="s">
        <v>23</v>
      </c>
    </row>
    <row r="113" spans="1:5" ht="38.25">
      <c r="A113" s="35" t="s">
        <v>52</v>
      </c>
      <c r="E113" s="36" t="s">
        <v>236</v>
      </c>
    </row>
    <row r="114" spans="1:5" ht="25.5">
      <c r="A114" s="37" t="s">
        <v>54</v>
      </c>
      <c r="E114" s="38" t="s">
        <v>237</v>
      </c>
    </row>
    <row r="115" spans="1:5" ht="51">
      <c r="A115" t="s">
        <v>56</v>
      </c>
      <c r="E115" s="36" t="s">
        <v>238</v>
      </c>
    </row>
    <row r="116" spans="1:18" ht="12.75" customHeight="1">
      <c r="A116" s="6" t="s">
        <v>45</v>
      </c>
      <c s="6"/>
      <c s="43" t="s">
        <v>86</v>
      </c>
      <c s="6"/>
      <c s="27" t="s">
        <v>239</v>
      </c>
      <c s="6"/>
      <c s="6"/>
      <c s="6"/>
      <c s="44">
        <f>0+Q116</f>
      </c>
      <c s="6"/>
      <c r="O116">
        <f>0+R116</f>
      </c>
      <c r="Q116">
        <f>0+I117</f>
      </c>
      <c>
        <f>0+O117</f>
      </c>
    </row>
    <row r="117" spans="1:16" ht="12.75">
      <c r="A117" s="25" t="s">
        <v>47</v>
      </c>
      <c s="29" t="s">
        <v>240</v>
      </c>
      <c s="29" t="s">
        <v>241</v>
      </c>
      <c s="25" t="s">
        <v>49</v>
      </c>
      <c s="30" t="s">
        <v>242</v>
      </c>
      <c s="31" t="s">
        <v>96</v>
      </c>
      <c s="32">
        <v>1</v>
      </c>
      <c s="33">
        <v>0</v>
      </c>
      <c s="34">
        <f>ROUND(ROUND(H117,2)*ROUND(G117,3),2)</f>
      </c>
      <c s="31"/>
      <c r="O117">
        <f>(I117*21)/100</f>
      </c>
      <c t="s">
        <v>23</v>
      </c>
    </row>
    <row r="118" spans="1:5" ht="12.75">
      <c r="A118" s="35" t="s">
        <v>52</v>
      </c>
      <c r="E118" s="36" t="s">
        <v>243</v>
      </c>
    </row>
    <row r="119" spans="1:5" ht="25.5">
      <c r="A119" s="37" t="s">
        <v>54</v>
      </c>
      <c r="E119" s="38" t="s">
        <v>244</v>
      </c>
    </row>
    <row r="120" spans="1:5" ht="38.25">
      <c r="A120" t="s">
        <v>56</v>
      </c>
      <c r="E120" s="36" t="s">
        <v>245</v>
      </c>
    </row>
    <row r="121" spans="1:18" ht="12.75" customHeight="1">
      <c r="A121" s="6" t="s">
        <v>45</v>
      </c>
      <c s="6"/>
      <c s="43" t="s">
        <v>40</v>
      </c>
      <c s="6"/>
      <c s="27" t="s">
        <v>246</v>
      </c>
      <c s="6"/>
      <c s="6"/>
      <c s="6"/>
      <c s="44">
        <f>0+Q121</f>
      </c>
      <c s="6"/>
      <c r="O121">
        <f>0+R121</f>
      </c>
      <c r="Q121">
        <f>0+I122+I126+I130+I134+I138+I142+I146+I150+I154+I158+I162+I166</f>
      </c>
      <c>
        <f>0+O122+O126+O130+O134+O138+O142+O146+O150+O154+O158+O162+O166</f>
      </c>
    </row>
    <row r="122" spans="1:16" ht="25.5">
      <c r="A122" s="25" t="s">
        <v>47</v>
      </c>
      <c s="29" t="s">
        <v>247</v>
      </c>
      <c s="29" t="s">
        <v>248</v>
      </c>
      <c s="25" t="s">
        <v>49</v>
      </c>
      <c s="30" t="s">
        <v>249</v>
      </c>
      <c s="31" t="s">
        <v>150</v>
      </c>
      <c s="32">
        <v>90.9</v>
      </c>
      <c s="33">
        <v>0</v>
      </c>
      <c s="34">
        <f>ROUND(ROUND(H122,2)*ROUND(G122,3),2)</f>
      </c>
      <c s="31" t="s">
        <v>70</v>
      </c>
      <c r="O122">
        <f>(I122*21)/100</f>
      </c>
      <c t="s">
        <v>23</v>
      </c>
    </row>
    <row r="123" spans="1:5" ht="12.75">
      <c r="A123" s="35" t="s">
        <v>52</v>
      </c>
      <c r="E123" s="36" t="s">
        <v>250</v>
      </c>
    </row>
    <row r="124" spans="1:5" ht="25.5">
      <c r="A124" s="37" t="s">
        <v>54</v>
      </c>
      <c r="E124" s="38" t="s">
        <v>251</v>
      </c>
    </row>
    <row r="125" spans="1:5" ht="127.5">
      <c r="A125" t="s">
        <v>56</v>
      </c>
      <c r="E125" s="36" t="s">
        <v>252</v>
      </c>
    </row>
    <row r="126" spans="1:16" ht="25.5">
      <c r="A126" s="25" t="s">
        <v>47</v>
      </c>
      <c s="29" t="s">
        <v>253</v>
      </c>
      <c s="29" t="s">
        <v>254</v>
      </c>
      <c s="25" t="s">
        <v>49</v>
      </c>
      <c s="30" t="s">
        <v>255</v>
      </c>
      <c s="31" t="s">
        <v>150</v>
      </c>
      <c s="32">
        <v>212.1</v>
      </c>
      <c s="33">
        <v>0</v>
      </c>
      <c s="34">
        <f>ROUND(ROUND(H126,2)*ROUND(G126,3),2)</f>
      </c>
      <c s="31" t="s">
        <v>70</v>
      </c>
      <c r="O126">
        <f>(I126*21)/100</f>
      </c>
      <c t="s">
        <v>23</v>
      </c>
    </row>
    <row r="127" spans="1:5" ht="12.75">
      <c r="A127" s="35" t="s">
        <v>52</v>
      </c>
      <c r="E127" s="36" t="s">
        <v>256</v>
      </c>
    </row>
    <row r="128" spans="1:5" ht="25.5">
      <c r="A128" s="37" t="s">
        <v>54</v>
      </c>
      <c r="E128" s="38" t="s">
        <v>257</v>
      </c>
    </row>
    <row r="129" spans="1:5" ht="76.5">
      <c r="A129" t="s">
        <v>56</v>
      </c>
      <c r="E129" s="36" t="s">
        <v>258</v>
      </c>
    </row>
    <row r="130" spans="1:16" ht="25.5">
      <c r="A130" s="25" t="s">
        <v>47</v>
      </c>
      <c s="29" t="s">
        <v>259</v>
      </c>
      <c s="29" t="s">
        <v>260</v>
      </c>
      <c s="25" t="s">
        <v>49</v>
      </c>
      <c s="30" t="s">
        <v>261</v>
      </c>
      <c s="31" t="s">
        <v>150</v>
      </c>
      <c s="32">
        <v>303</v>
      </c>
      <c s="33">
        <v>0</v>
      </c>
      <c s="34">
        <f>ROUND(ROUND(H130,2)*ROUND(G130,3),2)</f>
      </c>
      <c s="31" t="s">
        <v>70</v>
      </c>
      <c r="O130">
        <f>(I130*21)/100</f>
      </c>
      <c t="s">
        <v>23</v>
      </c>
    </row>
    <row r="131" spans="1:5" ht="12.75">
      <c r="A131" s="35" t="s">
        <v>52</v>
      </c>
      <c r="E131" s="36" t="s">
        <v>262</v>
      </c>
    </row>
    <row r="132" spans="1:5" ht="25.5">
      <c r="A132" s="37" t="s">
        <v>54</v>
      </c>
      <c r="E132" s="38" t="s">
        <v>263</v>
      </c>
    </row>
    <row r="133" spans="1:5" ht="38.25">
      <c r="A133" t="s">
        <v>56</v>
      </c>
      <c r="E133" s="36" t="s">
        <v>264</v>
      </c>
    </row>
    <row r="134" spans="1:16" ht="25.5">
      <c r="A134" s="25" t="s">
        <v>47</v>
      </c>
      <c s="29" t="s">
        <v>265</v>
      </c>
      <c s="29" t="s">
        <v>266</v>
      </c>
      <c s="25" t="s">
        <v>49</v>
      </c>
      <c s="30" t="s">
        <v>267</v>
      </c>
      <c s="31" t="s">
        <v>96</v>
      </c>
      <c s="32">
        <v>17</v>
      </c>
      <c s="33">
        <v>0</v>
      </c>
      <c s="34">
        <f>ROUND(ROUND(H134,2)*ROUND(G134,3),2)</f>
      </c>
      <c s="31" t="s">
        <v>70</v>
      </c>
      <c r="O134">
        <f>(I134*21)/100</f>
      </c>
      <c t="s">
        <v>23</v>
      </c>
    </row>
    <row r="135" spans="1:5" ht="12.75">
      <c r="A135" s="35" t="s">
        <v>52</v>
      </c>
      <c r="E135" s="36" t="s">
        <v>268</v>
      </c>
    </row>
    <row r="136" spans="1:5" ht="165.75">
      <c r="A136" s="37" t="s">
        <v>54</v>
      </c>
      <c r="E136" s="38" t="s">
        <v>269</v>
      </c>
    </row>
    <row r="137" spans="1:5" ht="25.5">
      <c r="A137" t="s">
        <v>56</v>
      </c>
      <c r="E137" s="36" t="s">
        <v>270</v>
      </c>
    </row>
    <row r="138" spans="1:16" ht="12.75">
      <c r="A138" s="25" t="s">
        <v>47</v>
      </c>
      <c s="29" t="s">
        <v>271</v>
      </c>
      <c s="29" t="s">
        <v>272</v>
      </c>
      <c s="25" t="s">
        <v>49</v>
      </c>
      <c s="30" t="s">
        <v>273</v>
      </c>
      <c s="31" t="s">
        <v>96</v>
      </c>
      <c s="32">
        <v>18</v>
      </c>
      <c s="33">
        <v>0</v>
      </c>
      <c s="34">
        <f>ROUND(ROUND(H138,2)*ROUND(G138,3),2)</f>
      </c>
      <c s="31" t="s">
        <v>70</v>
      </c>
      <c r="O138">
        <f>(I138*21)/100</f>
      </c>
      <c t="s">
        <v>23</v>
      </c>
    </row>
    <row r="139" spans="1:5" ht="12.75">
      <c r="A139" s="35" t="s">
        <v>52</v>
      </c>
      <c r="E139" s="36" t="s">
        <v>274</v>
      </c>
    </row>
    <row r="140" spans="1:5" ht="178.5">
      <c r="A140" s="37" t="s">
        <v>54</v>
      </c>
      <c r="E140" s="38" t="s">
        <v>275</v>
      </c>
    </row>
    <row r="141" spans="1:5" ht="25.5">
      <c r="A141" t="s">
        <v>56</v>
      </c>
      <c r="E141" s="36" t="s">
        <v>276</v>
      </c>
    </row>
    <row r="142" spans="1:16" ht="25.5">
      <c r="A142" s="25" t="s">
        <v>47</v>
      </c>
      <c s="29" t="s">
        <v>277</v>
      </c>
      <c s="29" t="s">
        <v>278</v>
      </c>
      <c s="25" t="s">
        <v>49</v>
      </c>
      <c s="30" t="s">
        <v>279</v>
      </c>
      <c s="31" t="s">
        <v>96</v>
      </c>
      <c s="32">
        <v>12</v>
      </c>
      <c s="33">
        <v>0</v>
      </c>
      <c s="34">
        <f>ROUND(ROUND(H142,2)*ROUND(G142,3),2)</f>
      </c>
      <c s="31" t="s">
        <v>70</v>
      </c>
      <c r="O142">
        <f>(I142*21)/100</f>
      </c>
      <c t="s">
        <v>23</v>
      </c>
    </row>
    <row r="143" spans="1:5" ht="12.75">
      <c r="A143" s="35" t="s">
        <v>52</v>
      </c>
      <c r="E143" s="36" t="s">
        <v>280</v>
      </c>
    </row>
    <row r="144" spans="1:5" ht="127.5">
      <c r="A144" s="37" t="s">
        <v>54</v>
      </c>
      <c r="E144" s="38" t="s">
        <v>281</v>
      </c>
    </row>
    <row r="145" spans="1:5" ht="25.5">
      <c r="A145" t="s">
        <v>56</v>
      </c>
      <c r="E145" s="36" t="s">
        <v>282</v>
      </c>
    </row>
    <row r="146" spans="1:16" ht="12.75">
      <c r="A146" s="25" t="s">
        <v>47</v>
      </c>
      <c s="29" t="s">
        <v>283</v>
      </c>
      <c s="29" t="s">
        <v>284</v>
      </c>
      <c s="25" t="s">
        <v>49</v>
      </c>
      <c s="30" t="s">
        <v>285</v>
      </c>
      <c s="31" t="s">
        <v>96</v>
      </c>
      <c s="32">
        <v>13</v>
      </c>
      <c s="33">
        <v>0</v>
      </c>
      <c s="34">
        <f>ROUND(ROUND(H146,2)*ROUND(G146,3),2)</f>
      </c>
      <c s="31" t="s">
        <v>70</v>
      </c>
      <c r="O146">
        <f>(I146*21)/100</f>
      </c>
      <c t="s">
        <v>23</v>
      </c>
    </row>
    <row r="147" spans="1:5" ht="12.75">
      <c r="A147" s="35" t="s">
        <v>52</v>
      </c>
      <c r="E147" s="36" t="s">
        <v>49</v>
      </c>
    </row>
    <row r="148" spans="1:5" ht="140.25">
      <c r="A148" s="37" t="s">
        <v>54</v>
      </c>
      <c r="E148" s="38" t="s">
        <v>286</v>
      </c>
    </row>
    <row r="149" spans="1:5" ht="25.5">
      <c r="A149" t="s">
        <v>56</v>
      </c>
      <c r="E149" s="36" t="s">
        <v>276</v>
      </c>
    </row>
    <row r="150" spans="1:16" ht="25.5">
      <c r="A150" s="25" t="s">
        <v>47</v>
      </c>
      <c s="29" t="s">
        <v>287</v>
      </c>
      <c s="29" t="s">
        <v>288</v>
      </c>
      <c s="25" t="s">
        <v>49</v>
      </c>
      <c s="30" t="s">
        <v>289</v>
      </c>
      <c s="31" t="s">
        <v>144</v>
      </c>
      <c s="32">
        <v>133.767</v>
      </c>
      <c s="33">
        <v>0</v>
      </c>
      <c s="34">
        <f>ROUND(ROUND(H150,2)*ROUND(G150,3),2)</f>
      </c>
      <c s="31" t="s">
        <v>70</v>
      </c>
      <c r="O150">
        <f>(I150*21)/100</f>
      </c>
      <c t="s">
        <v>23</v>
      </c>
    </row>
    <row r="151" spans="1:5" ht="12.75">
      <c r="A151" s="35" t="s">
        <v>52</v>
      </c>
      <c r="E151" s="36" t="s">
        <v>49</v>
      </c>
    </row>
    <row r="152" spans="1:5" ht="63.75">
      <c r="A152" s="37" t="s">
        <v>54</v>
      </c>
      <c r="E152" s="38" t="s">
        <v>290</v>
      </c>
    </row>
    <row r="153" spans="1:5" ht="38.25">
      <c r="A153" t="s">
        <v>56</v>
      </c>
      <c r="E153" s="36" t="s">
        <v>291</v>
      </c>
    </row>
    <row r="154" spans="1:16" ht="25.5">
      <c r="A154" s="25" t="s">
        <v>47</v>
      </c>
      <c s="29" t="s">
        <v>292</v>
      </c>
      <c s="29" t="s">
        <v>293</v>
      </c>
      <c s="25" t="s">
        <v>49</v>
      </c>
      <c s="30" t="s">
        <v>294</v>
      </c>
      <c s="31" t="s">
        <v>144</v>
      </c>
      <c s="32">
        <v>133.767</v>
      </c>
      <c s="33">
        <v>0</v>
      </c>
      <c s="34">
        <f>ROUND(ROUND(H154,2)*ROUND(G154,3),2)</f>
      </c>
      <c s="31" t="s">
        <v>70</v>
      </c>
      <c r="O154">
        <f>(I154*21)/100</f>
      </c>
      <c t="s">
        <v>23</v>
      </c>
    </row>
    <row r="155" spans="1:5" ht="12.75">
      <c r="A155" s="35" t="s">
        <v>52</v>
      </c>
      <c r="E155" s="36" t="s">
        <v>49</v>
      </c>
    </row>
    <row r="156" spans="1:5" ht="63.75">
      <c r="A156" s="37" t="s">
        <v>54</v>
      </c>
      <c r="E156" s="38" t="s">
        <v>295</v>
      </c>
    </row>
    <row r="157" spans="1:5" ht="38.25">
      <c r="A157" t="s">
        <v>56</v>
      </c>
      <c r="E157" s="36" t="s">
        <v>291</v>
      </c>
    </row>
    <row r="158" spans="1:16" ht="12.75">
      <c r="A158" s="25" t="s">
        <v>47</v>
      </c>
      <c s="29" t="s">
        <v>296</v>
      </c>
      <c s="29" t="s">
        <v>297</v>
      </c>
      <c s="25" t="s">
        <v>49</v>
      </c>
      <c s="30" t="s">
        <v>298</v>
      </c>
      <c s="31" t="s">
        <v>96</v>
      </c>
      <c s="32">
        <v>1</v>
      </c>
      <c s="33">
        <v>0</v>
      </c>
      <c s="34">
        <f>ROUND(ROUND(H158,2)*ROUND(G158,3),2)</f>
      </c>
      <c s="31" t="s">
        <v>70</v>
      </c>
      <c r="O158">
        <f>(I158*21)/100</f>
      </c>
      <c t="s">
        <v>23</v>
      </c>
    </row>
    <row r="159" spans="1:5" ht="12.75">
      <c r="A159" s="35" t="s">
        <v>52</v>
      </c>
      <c r="E159" s="36" t="s">
        <v>49</v>
      </c>
    </row>
    <row r="160" spans="1:5" ht="25.5">
      <c r="A160" s="37" t="s">
        <v>54</v>
      </c>
      <c r="E160" s="38" t="s">
        <v>299</v>
      </c>
    </row>
    <row r="161" spans="1:5" ht="38.25">
      <c r="A161" t="s">
        <v>56</v>
      </c>
      <c r="E161" s="36" t="s">
        <v>300</v>
      </c>
    </row>
    <row r="162" spans="1:16" ht="12.75">
      <c r="A162" s="25" t="s">
        <v>47</v>
      </c>
      <c s="29" t="s">
        <v>301</v>
      </c>
      <c s="29" t="s">
        <v>302</v>
      </c>
      <c s="25" t="s">
        <v>49</v>
      </c>
      <c s="30" t="s">
        <v>303</v>
      </c>
      <c s="31" t="s">
        <v>96</v>
      </c>
      <c s="32">
        <v>5</v>
      </c>
      <c s="33">
        <v>0</v>
      </c>
      <c s="34">
        <f>ROUND(ROUND(H162,2)*ROUND(G162,3),2)</f>
      </c>
      <c s="31" t="s">
        <v>70</v>
      </c>
      <c r="O162">
        <f>(I162*21)/100</f>
      </c>
      <c t="s">
        <v>23</v>
      </c>
    </row>
    <row r="163" spans="1:5" ht="12.75">
      <c r="A163" s="35" t="s">
        <v>52</v>
      </c>
      <c r="E163" s="36" t="s">
        <v>49</v>
      </c>
    </row>
    <row r="164" spans="1:5" ht="25.5">
      <c r="A164" s="37" t="s">
        <v>54</v>
      </c>
      <c r="E164" s="38" t="s">
        <v>304</v>
      </c>
    </row>
    <row r="165" spans="1:5" ht="38.25">
      <c r="A165" t="s">
        <v>56</v>
      </c>
      <c r="E165" s="36" t="s">
        <v>305</v>
      </c>
    </row>
    <row r="166" spans="1:16" ht="12.75">
      <c r="A166" s="25" t="s">
        <v>47</v>
      </c>
      <c s="29" t="s">
        <v>306</v>
      </c>
      <c s="29" t="s">
        <v>307</v>
      </c>
      <c s="25" t="s">
        <v>49</v>
      </c>
      <c s="30" t="s">
        <v>308</v>
      </c>
      <c s="31" t="s">
        <v>150</v>
      </c>
      <c s="32">
        <v>4</v>
      </c>
      <c s="33">
        <v>0</v>
      </c>
      <c s="34">
        <f>ROUND(ROUND(H166,2)*ROUND(G166,3),2)</f>
      </c>
      <c s="31" t="s">
        <v>70</v>
      </c>
      <c r="O166">
        <f>(I166*21)/100</f>
      </c>
      <c t="s">
        <v>23</v>
      </c>
    </row>
    <row r="167" spans="1:5" ht="12.75">
      <c r="A167" s="35" t="s">
        <v>52</v>
      </c>
      <c r="E167" s="36" t="s">
        <v>309</v>
      </c>
    </row>
    <row r="168" spans="1:5" ht="25.5">
      <c r="A168" s="37" t="s">
        <v>54</v>
      </c>
      <c r="E168" s="38" t="s">
        <v>310</v>
      </c>
    </row>
    <row r="169" spans="1:5" ht="51">
      <c r="A169" t="s">
        <v>56</v>
      </c>
      <c r="E169" s="36" t="s">
        <v>311</v>
      </c>
    </row>
  </sheetData>
  <sheetProtection sheet="1" objects="1" scenarios="1"/>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0+O9+O18+O31+O80+O85</f>
      </c>
      <c t="s">
        <v>22</v>
      </c>
    </row>
    <row r="3" spans="1:16" ht="15" customHeight="1">
      <c r="A3" t="s">
        <v>12</v>
      </c>
      <c s="12" t="s">
        <v>14</v>
      </c>
      <c s="13" t="s">
        <v>15</v>
      </c>
      <c s="1"/>
      <c s="14" t="s">
        <v>16</v>
      </c>
      <c s="1"/>
      <c s="9"/>
      <c s="8" t="s">
        <v>312</v>
      </c>
      <c s="39">
        <f>0+I9+I18+I31+I80+I85</f>
      </c>
      <c s="10"/>
      <c r="O3" t="s">
        <v>19</v>
      </c>
      <c t="s">
        <v>23</v>
      </c>
    </row>
    <row r="4" spans="1:16" ht="15" customHeight="1">
      <c r="A4" t="s">
        <v>17</v>
      </c>
      <c s="12" t="s">
        <v>105</v>
      </c>
      <c s="13" t="s">
        <v>106</v>
      </c>
      <c s="1"/>
      <c s="14" t="s">
        <v>107</v>
      </c>
      <c s="1"/>
      <c s="1"/>
      <c s="11"/>
      <c s="11"/>
      <c s="1"/>
      <c r="O4" t="s">
        <v>20</v>
      </c>
      <c t="s">
        <v>23</v>
      </c>
    </row>
    <row r="5" spans="1:16" ht="12.75" customHeight="1">
      <c r="A5" t="s">
        <v>108</v>
      </c>
      <c s="16" t="s">
        <v>18</v>
      </c>
      <c s="17" t="s">
        <v>312</v>
      </c>
      <c s="6"/>
      <c s="18" t="s">
        <v>313</v>
      </c>
      <c s="6"/>
      <c s="6"/>
      <c s="6"/>
      <c s="6"/>
      <c s="6"/>
      <c r="O5" t="s">
        <v>21</v>
      </c>
      <c t="s">
        <v>23</v>
      </c>
    </row>
    <row r="6" spans="1:10" ht="12.75" customHeight="1">
      <c r="A6" s="15" t="s">
        <v>26</v>
      </c>
      <c s="15" t="s">
        <v>28</v>
      </c>
      <c s="15" t="s">
        <v>30</v>
      </c>
      <c s="15" t="s">
        <v>31</v>
      </c>
      <c s="15" t="s">
        <v>32</v>
      </c>
      <c s="15" t="s">
        <v>34</v>
      </c>
      <c s="15" t="s">
        <v>36</v>
      </c>
      <c s="15" t="s">
        <v>38</v>
      </c>
      <c s="15"/>
      <c s="15" t="s">
        <v>43</v>
      </c>
    </row>
    <row r="7" spans="1:10" ht="12.75" customHeight="1">
      <c r="A7" s="15"/>
      <c s="15"/>
      <c s="15"/>
      <c s="15"/>
      <c s="15"/>
      <c s="15"/>
      <c s="15"/>
      <c s="15" t="s">
        <v>39</v>
      </c>
      <c s="15" t="s">
        <v>41</v>
      </c>
      <c s="15"/>
    </row>
    <row r="8" spans="1:10" ht="12.75" customHeight="1">
      <c r="A8" s="15" t="s">
        <v>27</v>
      </c>
      <c s="15" t="s">
        <v>29</v>
      </c>
      <c s="15" t="s">
        <v>23</v>
      </c>
      <c s="15" t="s">
        <v>22</v>
      </c>
      <c s="15" t="s">
        <v>33</v>
      </c>
      <c s="15" t="s">
        <v>35</v>
      </c>
      <c s="15" t="s">
        <v>37</v>
      </c>
      <c s="15" t="s">
        <v>40</v>
      </c>
      <c s="15" t="s">
        <v>42</v>
      </c>
      <c s="15" t="s">
        <v>44</v>
      </c>
    </row>
    <row r="9" spans="1:18" ht="12.75" customHeight="1">
      <c r="A9" s="19" t="s">
        <v>45</v>
      </c>
      <c s="19"/>
      <c s="26" t="s">
        <v>27</v>
      </c>
      <c s="19"/>
      <c s="27" t="s">
        <v>46</v>
      </c>
      <c s="19"/>
      <c s="19"/>
      <c s="19"/>
      <c s="28">
        <f>0+Q9</f>
      </c>
      <c s="19"/>
      <c r="O9">
        <f>0+R9</f>
      </c>
      <c r="Q9">
        <f>0+I10+I14</f>
      </c>
      <c>
        <f>0+O10+O14</f>
      </c>
    </row>
    <row r="10" spans="1:16" ht="12.75">
      <c r="A10" s="25" t="s">
        <v>47</v>
      </c>
      <c s="29" t="s">
        <v>29</v>
      </c>
      <c s="29" t="s">
        <v>314</v>
      </c>
      <c s="25" t="s">
        <v>49</v>
      </c>
      <c s="30" t="s">
        <v>315</v>
      </c>
      <c s="31" t="s">
        <v>118</v>
      </c>
      <c s="32">
        <v>3.075</v>
      </c>
      <c s="33">
        <v>0</v>
      </c>
      <c s="34">
        <f>ROUND(ROUND(H10,2)*ROUND(G10,3),2)</f>
      </c>
      <c s="31"/>
      <c r="O10">
        <f>(I10*21)/100</f>
      </c>
      <c t="s">
        <v>23</v>
      </c>
    </row>
    <row r="11" spans="1:5" ht="25.5">
      <c r="A11" s="35" t="s">
        <v>52</v>
      </c>
      <c r="E11" s="36" t="s">
        <v>316</v>
      </c>
    </row>
    <row r="12" spans="1:5" ht="38.25">
      <c r="A12" s="37" t="s">
        <v>54</v>
      </c>
      <c r="E12" s="38" t="s">
        <v>317</v>
      </c>
    </row>
    <row r="13" spans="1:5" ht="25.5">
      <c r="A13" t="s">
        <v>56</v>
      </c>
      <c r="E13" s="36" t="s">
        <v>115</v>
      </c>
    </row>
    <row r="14" spans="1:16" ht="12.75">
      <c r="A14" s="25" t="s">
        <v>47</v>
      </c>
      <c s="29" t="s">
        <v>23</v>
      </c>
      <c s="29" t="s">
        <v>116</v>
      </c>
      <c s="25" t="s">
        <v>49</v>
      </c>
      <c s="30" t="s">
        <v>117</v>
      </c>
      <c s="31" t="s">
        <v>118</v>
      </c>
      <c s="32">
        <v>49.704</v>
      </c>
      <c s="33">
        <v>0</v>
      </c>
      <c s="34">
        <f>ROUND(ROUND(H14,2)*ROUND(G14,3),2)</f>
      </c>
      <c s="31"/>
      <c r="O14">
        <f>(I14*21)/100</f>
      </c>
      <c t="s">
        <v>23</v>
      </c>
    </row>
    <row r="15" spans="1:5" ht="12.75">
      <c r="A15" s="35" t="s">
        <v>52</v>
      </c>
      <c r="E15" s="36" t="s">
        <v>318</v>
      </c>
    </row>
    <row r="16" spans="1:5" ht="25.5">
      <c r="A16" s="37" t="s">
        <v>54</v>
      </c>
      <c r="E16" s="38" t="s">
        <v>319</v>
      </c>
    </row>
    <row r="17" spans="1:5" ht="25.5">
      <c r="A17" t="s">
        <v>56</v>
      </c>
      <c r="E17" s="36" t="s">
        <v>115</v>
      </c>
    </row>
    <row r="18" spans="1:18" ht="12.75" customHeight="1">
      <c r="A18" s="6" t="s">
        <v>45</v>
      </c>
      <c s="6"/>
      <c s="43" t="s">
        <v>29</v>
      </c>
      <c s="6"/>
      <c s="27" t="s">
        <v>120</v>
      </c>
      <c s="6"/>
      <c s="6"/>
      <c s="6"/>
      <c s="44">
        <f>0+Q18</f>
      </c>
      <c s="6"/>
      <c r="O18">
        <f>0+R18</f>
      </c>
      <c r="Q18">
        <f>0+I19+I23+I27</f>
      </c>
      <c>
        <f>0+O19+O23+O27</f>
      </c>
    </row>
    <row r="19" spans="1:16" ht="12.75">
      <c r="A19" s="25" t="s">
        <v>47</v>
      </c>
      <c s="29" t="s">
        <v>33</v>
      </c>
      <c s="29" t="s">
        <v>320</v>
      </c>
      <c s="25" t="s">
        <v>49</v>
      </c>
      <c s="30" t="s">
        <v>321</v>
      </c>
      <c s="31" t="s">
        <v>150</v>
      </c>
      <c s="32">
        <v>41</v>
      </c>
      <c s="33">
        <v>0</v>
      </c>
      <c s="34">
        <f>ROUND(ROUND(H19,2)*ROUND(G19,3),2)</f>
      </c>
      <c s="31" t="s">
        <v>70</v>
      </c>
      <c r="O19">
        <f>(I19*21)/100</f>
      </c>
      <c t="s">
        <v>23</v>
      </c>
    </row>
    <row r="20" spans="1:5" ht="12.75">
      <c r="A20" s="35" t="s">
        <v>52</v>
      </c>
      <c r="E20" s="36" t="s">
        <v>322</v>
      </c>
    </row>
    <row r="21" spans="1:5" ht="25.5">
      <c r="A21" s="37" t="s">
        <v>54</v>
      </c>
      <c r="E21" s="38" t="s">
        <v>323</v>
      </c>
    </row>
    <row r="22" spans="1:5" ht="63.75">
      <c r="A22" t="s">
        <v>56</v>
      </c>
      <c r="E22" s="36" t="s">
        <v>124</v>
      </c>
    </row>
    <row r="23" spans="1:16" ht="12.75">
      <c r="A23" s="25" t="s">
        <v>47</v>
      </c>
      <c s="29" t="s">
        <v>35</v>
      </c>
      <c s="29" t="s">
        <v>129</v>
      </c>
      <c s="25" t="s">
        <v>49</v>
      </c>
      <c s="30" t="s">
        <v>130</v>
      </c>
      <c s="31" t="s">
        <v>113</v>
      </c>
      <c s="32">
        <v>348.789</v>
      </c>
      <c s="33">
        <v>0</v>
      </c>
      <c s="34">
        <f>ROUND(ROUND(H23,2)*ROUND(G23,3),2)</f>
      </c>
      <c s="31" t="s">
        <v>70</v>
      </c>
      <c r="O23">
        <f>(I23*21)/100</f>
      </c>
      <c t="s">
        <v>23</v>
      </c>
    </row>
    <row r="24" spans="1:5" ht="12.75">
      <c r="A24" s="35" t="s">
        <v>52</v>
      </c>
      <c r="E24" s="36" t="s">
        <v>243</v>
      </c>
    </row>
    <row r="25" spans="1:5" ht="51">
      <c r="A25" s="37" t="s">
        <v>54</v>
      </c>
      <c r="E25" s="38" t="s">
        <v>324</v>
      </c>
    </row>
    <row r="26" spans="1:5" ht="63.75">
      <c r="A26" t="s">
        <v>56</v>
      </c>
      <c r="E26" s="36" t="s">
        <v>124</v>
      </c>
    </row>
    <row r="27" spans="1:16" ht="12.75">
      <c r="A27" s="25" t="s">
        <v>47</v>
      </c>
      <c s="29" t="s">
        <v>37</v>
      </c>
      <c s="29" t="s">
        <v>142</v>
      </c>
      <c s="25" t="s">
        <v>49</v>
      </c>
      <c s="30" t="s">
        <v>143</v>
      </c>
      <c s="31" t="s">
        <v>144</v>
      </c>
      <c s="32">
        <v>261.6</v>
      </c>
      <c s="33">
        <v>0</v>
      </c>
      <c s="34">
        <f>ROUND(ROUND(H27,2)*ROUND(G27,3),2)</f>
      </c>
      <c s="31" t="s">
        <v>70</v>
      </c>
      <c r="O27">
        <f>(I27*21)/100</f>
      </c>
      <c t="s">
        <v>23</v>
      </c>
    </row>
    <row r="28" spans="1:5" ht="12.75">
      <c r="A28" s="35" t="s">
        <v>52</v>
      </c>
      <c r="E28" s="36" t="s">
        <v>145</v>
      </c>
    </row>
    <row r="29" spans="1:5" ht="25.5">
      <c r="A29" s="37" t="s">
        <v>54</v>
      </c>
      <c r="E29" s="38" t="s">
        <v>325</v>
      </c>
    </row>
    <row r="30" spans="1:5" ht="63.75">
      <c r="A30" t="s">
        <v>56</v>
      </c>
      <c r="E30" s="36" t="s">
        <v>147</v>
      </c>
    </row>
    <row r="31" spans="1:18" ht="12.75" customHeight="1">
      <c r="A31" s="6" t="s">
        <v>45</v>
      </c>
      <c s="6"/>
      <c s="43" t="s">
        <v>35</v>
      </c>
      <c s="6"/>
      <c s="27" t="s">
        <v>107</v>
      </c>
      <c s="6"/>
      <c s="6"/>
      <c s="6"/>
      <c s="44">
        <f>0+Q31</f>
      </c>
      <c s="6"/>
      <c r="O31">
        <f>0+R31</f>
      </c>
      <c r="Q31">
        <f>0+I32+I36+I40+I44+I48+I52+I56+I60+I64+I68+I72+I76</f>
      </c>
      <c>
        <f>0+O32+O36+O40+O44+O48+O52+O56+O60+O64+O68+O72+O76</f>
      </c>
    </row>
    <row r="32" spans="1:16" ht="12.75">
      <c r="A32" s="25" t="s">
        <v>47</v>
      </c>
      <c s="29" t="s">
        <v>81</v>
      </c>
      <c s="29" t="s">
        <v>189</v>
      </c>
      <c s="25" t="s">
        <v>49</v>
      </c>
      <c s="30" t="s">
        <v>190</v>
      </c>
      <c s="31" t="s">
        <v>144</v>
      </c>
      <c s="32">
        <v>261.6</v>
      </c>
      <c s="33">
        <v>0</v>
      </c>
      <c s="34">
        <f>ROUND(ROUND(H32,2)*ROUND(G32,3),2)</f>
      </c>
      <c s="31" t="s">
        <v>70</v>
      </c>
      <c r="O32">
        <f>(I32*21)/100</f>
      </c>
      <c t="s">
        <v>23</v>
      </c>
    </row>
    <row r="33" spans="1:5" ht="12.75">
      <c r="A33" s="35" t="s">
        <v>52</v>
      </c>
      <c r="E33" s="36" t="s">
        <v>191</v>
      </c>
    </row>
    <row r="34" spans="1:5" ht="25.5">
      <c r="A34" s="37" t="s">
        <v>54</v>
      </c>
      <c r="E34" s="38" t="s">
        <v>325</v>
      </c>
    </row>
    <row r="35" spans="1:5" ht="102">
      <c r="A35" t="s">
        <v>56</v>
      </c>
      <c r="E35" s="36" t="s">
        <v>187</v>
      </c>
    </row>
    <row r="36" spans="1:16" ht="12.75">
      <c r="A36" s="25" t="s">
        <v>47</v>
      </c>
      <c s="29" t="s">
        <v>86</v>
      </c>
      <c s="29" t="s">
        <v>194</v>
      </c>
      <c s="25" t="s">
        <v>94</v>
      </c>
      <c s="30" t="s">
        <v>195</v>
      </c>
      <c s="31" t="s">
        <v>144</v>
      </c>
      <c s="32">
        <v>3934.522</v>
      </c>
      <c s="33">
        <v>0</v>
      </c>
      <c s="34">
        <f>ROUND(ROUND(H36,2)*ROUND(G36,3),2)</f>
      </c>
      <c s="31" t="s">
        <v>70</v>
      </c>
      <c r="O36">
        <f>(I36*21)/100</f>
      </c>
      <c t="s">
        <v>23</v>
      </c>
    </row>
    <row r="37" spans="1:5" ht="25.5">
      <c r="A37" s="35" t="s">
        <v>52</v>
      </c>
      <c r="E37" s="36" t="s">
        <v>196</v>
      </c>
    </row>
    <row r="38" spans="1:5" ht="127.5">
      <c r="A38" s="37" t="s">
        <v>54</v>
      </c>
      <c r="E38" s="38" t="s">
        <v>326</v>
      </c>
    </row>
    <row r="39" spans="1:5" ht="51">
      <c r="A39" t="s">
        <v>56</v>
      </c>
      <c r="E39" s="36" t="s">
        <v>198</v>
      </c>
    </row>
    <row r="40" spans="1:16" ht="12.75">
      <c r="A40" s="25" t="s">
        <v>47</v>
      </c>
      <c s="29" t="s">
        <v>40</v>
      </c>
      <c s="29" t="s">
        <v>194</v>
      </c>
      <c s="25" t="s">
        <v>100</v>
      </c>
      <c s="30" t="s">
        <v>195</v>
      </c>
      <c s="31" t="s">
        <v>144</v>
      </c>
      <c s="32">
        <v>2302.322</v>
      </c>
      <c s="33">
        <v>0</v>
      </c>
      <c s="34">
        <f>ROUND(ROUND(H40,2)*ROUND(G40,3),2)</f>
      </c>
      <c s="31" t="s">
        <v>70</v>
      </c>
      <c r="O40">
        <f>(I40*21)/100</f>
      </c>
      <c t="s">
        <v>23</v>
      </c>
    </row>
    <row r="41" spans="1:5" ht="25.5">
      <c r="A41" s="35" t="s">
        <v>52</v>
      </c>
      <c r="E41" s="36" t="s">
        <v>200</v>
      </c>
    </row>
    <row r="42" spans="1:5" ht="127.5">
      <c r="A42" s="37" t="s">
        <v>54</v>
      </c>
      <c r="E42" s="38" t="s">
        <v>327</v>
      </c>
    </row>
    <row r="43" spans="1:5" ht="51">
      <c r="A43" t="s">
        <v>56</v>
      </c>
      <c r="E43" s="36" t="s">
        <v>198</v>
      </c>
    </row>
    <row r="44" spans="1:16" ht="12.75">
      <c r="A44" s="25" t="s">
        <v>47</v>
      </c>
      <c s="29" t="s">
        <v>42</v>
      </c>
      <c s="29" t="s">
        <v>203</v>
      </c>
      <c s="25" t="s">
        <v>49</v>
      </c>
      <c s="30" t="s">
        <v>204</v>
      </c>
      <c s="31" t="s">
        <v>144</v>
      </c>
      <c s="32">
        <v>876.038</v>
      </c>
      <c s="33">
        <v>0</v>
      </c>
      <c s="34">
        <f>ROUND(ROUND(H44,2)*ROUND(G44,3),2)</f>
      </c>
      <c s="31" t="s">
        <v>70</v>
      </c>
      <c r="O44">
        <f>(I44*21)/100</f>
      </c>
      <c t="s">
        <v>23</v>
      </c>
    </row>
    <row r="45" spans="1:5" ht="25.5">
      <c r="A45" s="35" t="s">
        <v>52</v>
      </c>
      <c r="E45" s="36" t="s">
        <v>205</v>
      </c>
    </row>
    <row r="46" spans="1:5" ht="38.25">
      <c r="A46" s="37" t="s">
        <v>54</v>
      </c>
      <c r="E46" s="38" t="s">
        <v>328</v>
      </c>
    </row>
    <row r="47" spans="1:5" ht="51">
      <c r="A47" t="s">
        <v>56</v>
      </c>
      <c r="E47" s="36" t="s">
        <v>198</v>
      </c>
    </row>
    <row r="48" spans="1:16" ht="12.75">
      <c r="A48" s="25" t="s">
        <v>47</v>
      </c>
      <c s="29" t="s">
        <v>44</v>
      </c>
      <c s="29" t="s">
        <v>214</v>
      </c>
      <c s="25" t="s">
        <v>49</v>
      </c>
      <c s="30" t="s">
        <v>215</v>
      </c>
      <c s="31" t="s">
        <v>144</v>
      </c>
      <c s="32">
        <v>876.038</v>
      </c>
      <c s="33">
        <v>0</v>
      </c>
      <c s="34">
        <f>ROUND(ROUND(H48,2)*ROUND(G48,3),2)</f>
      </c>
      <c s="31"/>
      <c r="O48">
        <f>(I48*21)/100</f>
      </c>
      <c t="s">
        <v>23</v>
      </c>
    </row>
    <row r="49" spans="1:5" ht="51">
      <c r="A49" s="35" t="s">
        <v>52</v>
      </c>
      <c r="E49" s="36" t="s">
        <v>216</v>
      </c>
    </row>
    <row r="50" spans="1:5" ht="25.5">
      <c r="A50" s="37" t="s">
        <v>54</v>
      </c>
      <c r="E50" s="38" t="s">
        <v>329</v>
      </c>
    </row>
    <row r="51" spans="1:5" ht="51">
      <c r="A51" t="s">
        <v>56</v>
      </c>
      <c r="E51" s="36" t="s">
        <v>212</v>
      </c>
    </row>
    <row r="52" spans="1:16" ht="12.75">
      <c r="A52" s="25" t="s">
        <v>47</v>
      </c>
      <c s="29" t="s">
        <v>158</v>
      </c>
      <c s="29" t="s">
        <v>218</v>
      </c>
      <c s="25" t="s">
        <v>49</v>
      </c>
      <c s="30" t="s">
        <v>219</v>
      </c>
      <c s="31" t="s">
        <v>144</v>
      </c>
      <c s="32">
        <v>1946.75</v>
      </c>
      <c s="33">
        <v>0</v>
      </c>
      <c s="34">
        <f>ROUND(ROUND(H52,2)*ROUND(G52,3),2)</f>
      </c>
      <c s="31" t="s">
        <v>70</v>
      </c>
      <c r="O52">
        <f>(I52*21)/100</f>
      </c>
      <c t="s">
        <v>23</v>
      </c>
    </row>
    <row r="53" spans="1:5" ht="12.75">
      <c r="A53" s="35" t="s">
        <v>52</v>
      </c>
      <c r="E53" s="36" t="s">
        <v>220</v>
      </c>
    </row>
    <row r="54" spans="1:5" ht="51">
      <c r="A54" s="37" t="s">
        <v>54</v>
      </c>
      <c r="E54" s="38" t="s">
        <v>330</v>
      </c>
    </row>
    <row r="55" spans="1:5" ht="140.25">
      <c r="A55" t="s">
        <v>56</v>
      </c>
      <c r="E55" s="36" t="s">
        <v>222</v>
      </c>
    </row>
    <row r="56" spans="1:16" ht="12.75">
      <c r="A56" s="25" t="s">
        <v>47</v>
      </c>
      <c s="29" t="s">
        <v>163</v>
      </c>
      <c s="29" t="s">
        <v>224</v>
      </c>
      <c s="25" t="s">
        <v>49</v>
      </c>
      <c s="30" t="s">
        <v>225</v>
      </c>
      <c s="31" t="s">
        <v>144</v>
      </c>
      <c s="32">
        <v>1987.772</v>
      </c>
      <c s="33">
        <v>0</v>
      </c>
      <c s="34">
        <f>ROUND(ROUND(H56,2)*ROUND(G56,3),2)</f>
      </c>
      <c s="31" t="s">
        <v>70</v>
      </c>
      <c r="O56">
        <f>(I56*21)/100</f>
      </c>
      <c t="s">
        <v>23</v>
      </c>
    </row>
    <row r="57" spans="1:5" ht="12.75">
      <c r="A57" s="35" t="s">
        <v>52</v>
      </c>
      <c r="E57" s="36" t="s">
        <v>226</v>
      </c>
    </row>
    <row r="58" spans="1:5" ht="51">
      <c r="A58" s="37" t="s">
        <v>54</v>
      </c>
      <c r="E58" s="38" t="s">
        <v>331</v>
      </c>
    </row>
    <row r="59" spans="1:5" ht="140.25">
      <c r="A59" t="s">
        <v>56</v>
      </c>
      <c r="E59" s="36" t="s">
        <v>222</v>
      </c>
    </row>
    <row r="60" spans="1:16" ht="12.75">
      <c r="A60" s="25" t="s">
        <v>47</v>
      </c>
      <c s="29" t="s">
        <v>167</v>
      </c>
      <c s="29" t="s">
        <v>332</v>
      </c>
      <c s="25" t="s">
        <v>49</v>
      </c>
      <c s="30" t="s">
        <v>333</v>
      </c>
      <c s="31" t="s">
        <v>144</v>
      </c>
      <c s="32">
        <v>2037.586</v>
      </c>
      <c s="33">
        <v>0</v>
      </c>
      <c s="34">
        <f>ROUND(ROUND(H60,2)*ROUND(G60,3),2)</f>
      </c>
      <c s="31" t="s">
        <v>70</v>
      </c>
      <c r="O60">
        <f>(I60*21)/100</f>
      </c>
      <c t="s">
        <v>23</v>
      </c>
    </row>
    <row r="61" spans="1:5" ht="12.75">
      <c r="A61" s="35" t="s">
        <v>52</v>
      </c>
      <c r="E61" s="36" t="s">
        <v>334</v>
      </c>
    </row>
    <row r="62" spans="1:5" ht="51">
      <c r="A62" s="37" t="s">
        <v>54</v>
      </c>
      <c r="E62" s="38" t="s">
        <v>335</v>
      </c>
    </row>
    <row r="63" spans="1:5" ht="140.25">
      <c r="A63" t="s">
        <v>56</v>
      </c>
      <c r="E63" s="36" t="s">
        <v>222</v>
      </c>
    </row>
    <row r="64" spans="1:16" ht="12.75">
      <c r="A64" s="25" t="s">
        <v>47</v>
      </c>
      <c s="29" t="s">
        <v>172</v>
      </c>
      <c s="29" t="s">
        <v>336</v>
      </c>
      <c s="25" t="s">
        <v>49</v>
      </c>
      <c s="30" t="s">
        <v>337</v>
      </c>
      <c s="31" t="s">
        <v>144</v>
      </c>
      <c s="32">
        <v>8</v>
      </c>
      <c s="33">
        <v>0</v>
      </c>
      <c s="34">
        <f>ROUND(ROUND(H64,2)*ROUND(G64,3),2)</f>
      </c>
      <c s="31" t="s">
        <v>70</v>
      </c>
      <c r="O64">
        <f>(I64*21)/100</f>
      </c>
      <c t="s">
        <v>23</v>
      </c>
    </row>
    <row r="65" spans="1:5" ht="12.75">
      <c r="A65" s="35" t="s">
        <v>52</v>
      </c>
      <c r="E65" s="36" t="s">
        <v>338</v>
      </c>
    </row>
    <row r="66" spans="1:5" ht="25.5">
      <c r="A66" s="37" t="s">
        <v>54</v>
      </c>
      <c r="E66" s="38" t="s">
        <v>339</v>
      </c>
    </row>
    <row r="67" spans="1:5" ht="140.25">
      <c r="A67" t="s">
        <v>56</v>
      </c>
      <c r="E67" s="36" t="s">
        <v>222</v>
      </c>
    </row>
    <row r="68" spans="1:16" ht="12.75">
      <c r="A68" s="25" t="s">
        <v>47</v>
      </c>
      <c s="29" t="s">
        <v>176</v>
      </c>
      <c s="29" t="s">
        <v>340</v>
      </c>
      <c s="25" t="s">
        <v>49</v>
      </c>
      <c s="30" t="s">
        <v>341</v>
      </c>
      <c s="31" t="s">
        <v>144</v>
      </c>
      <c s="32">
        <v>8</v>
      </c>
      <c s="33">
        <v>0</v>
      </c>
      <c s="34">
        <f>ROUND(ROUND(H68,2)*ROUND(G68,3),2)</f>
      </c>
      <c s="31" t="s">
        <v>70</v>
      </c>
      <c r="O68">
        <f>(I68*21)/100</f>
      </c>
      <c t="s">
        <v>23</v>
      </c>
    </row>
    <row r="69" spans="1:5" ht="12.75">
      <c r="A69" s="35" t="s">
        <v>52</v>
      </c>
      <c r="E69" s="36" t="s">
        <v>342</v>
      </c>
    </row>
    <row r="70" spans="1:5" ht="25.5">
      <c r="A70" s="37" t="s">
        <v>54</v>
      </c>
      <c r="E70" s="38" t="s">
        <v>339</v>
      </c>
    </row>
    <row r="71" spans="1:5" ht="25.5">
      <c r="A71" t="s">
        <v>56</v>
      </c>
      <c r="E71" s="36" t="s">
        <v>343</v>
      </c>
    </row>
    <row r="72" spans="1:16" ht="12.75">
      <c r="A72" s="25" t="s">
        <v>47</v>
      </c>
      <c s="29" t="s">
        <v>182</v>
      </c>
      <c s="29" t="s">
        <v>234</v>
      </c>
      <c s="25" t="s">
        <v>49</v>
      </c>
      <c s="30" t="s">
        <v>235</v>
      </c>
      <c s="31" t="s">
        <v>150</v>
      </c>
      <c s="32">
        <v>584.025</v>
      </c>
      <c s="33">
        <v>0</v>
      </c>
      <c s="34">
        <f>ROUND(ROUND(H72,2)*ROUND(G72,3),2)</f>
      </c>
      <c s="31" t="s">
        <v>70</v>
      </c>
      <c r="O72">
        <f>(I72*21)/100</f>
      </c>
      <c t="s">
        <v>23</v>
      </c>
    </row>
    <row r="73" spans="1:5" ht="38.25">
      <c r="A73" s="35" t="s">
        <v>52</v>
      </c>
      <c r="E73" s="36" t="s">
        <v>236</v>
      </c>
    </row>
    <row r="74" spans="1:5" ht="25.5">
      <c r="A74" s="37" t="s">
        <v>54</v>
      </c>
      <c r="E74" s="38" t="s">
        <v>344</v>
      </c>
    </row>
    <row r="75" spans="1:5" ht="51">
      <c r="A75" t="s">
        <v>56</v>
      </c>
      <c r="E75" s="36" t="s">
        <v>238</v>
      </c>
    </row>
    <row r="76" spans="1:16" ht="12.75">
      <c r="A76" s="25" t="s">
        <v>47</v>
      </c>
      <c s="29" t="s">
        <v>188</v>
      </c>
      <c s="29" t="s">
        <v>345</v>
      </c>
      <c s="25" t="s">
        <v>49</v>
      </c>
      <c s="30" t="s">
        <v>346</v>
      </c>
      <c s="31" t="s">
        <v>144</v>
      </c>
      <c s="32">
        <v>38.7</v>
      </c>
      <c s="33">
        <v>0</v>
      </c>
      <c s="34">
        <f>ROUND(ROUND(H76,2)*ROUND(G76,3),2)</f>
      </c>
      <c s="31" t="s">
        <v>70</v>
      </c>
      <c r="O76">
        <f>(I76*21)/100</f>
      </c>
      <c t="s">
        <v>23</v>
      </c>
    </row>
    <row r="77" spans="1:5" ht="12.75">
      <c r="A77" s="35" t="s">
        <v>52</v>
      </c>
      <c r="E77" s="36" t="s">
        <v>347</v>
      </c>
    </row>
    <row r="78" spans="1:5" ht="25.5">
      <c r="A78" s="37" t="s">
        <v>54</v>
      </c>
      <c r="E78" s="38" t="s">
        <v>348</v>
      </c>
    </row>
    <row r="79" spans="1:5" ht="153">
      <c r="A79" t="s">
        <v>56</v>
      </c>
      <c r="E79" s="36" t="s">
        <v>349</v>
      </c>
    </row>
    <row r="80" spans="1:18" ht="12.75" customHeight="1">
      <c r="A80" s="6" t="s">
        <v>45</v>
      </c>
      <c s="6"/>
      <c s="43" t="s">
        <v>86</v>
      </c>
      <c s="6"/>
      <c s="27" t="s">
        <v>239</v>
      </c>
      <c s="6"/>
      <c s="6"/>
      <c s="6"/>
      <c s="44">
        <f>0+Q80</f>
      </c>
      <c s="6"/>
      <c r="O80">
        <f>0+R80</f>
      </c>
      <c r="Q80">
        <f>0+I81</f>
      </c>
      <c>
        <f>0+O81</f>
      </c>
    </row>
    <row r="81" spans="1:16" ht="12.75">
      <c r="A81" s="25" t="s">
        <v>47</v>
      </c>
      <c s="29" t="s">
        <v>193</v>
      </c>
      <c s="29" t="s">
        <v>241</v>
      </c>
      <c s="25" t="s">
        <v>49</v>
      </c>
      <c s="30" t="s">
        <v>242</v>
      </c>
      <c s="31" t="s">
        <v>96</v>
      </c>
      <c s="32">
        <v>5</v>
      </c>
      <c s="33">
        <v>0</v>
      </c>
      <c s="34">
        <f>ROUND(ROUND(H81,2)*ROUND(G81,3),2)</f>
      </c>
      <c s="31"/>
      <c r="O81">
        <f>(I81*21)/100</f>
      </c>
      <c t="s">
        <v>23</v>
      </c>
    </row>
    <row r="82" spans="1:5" ht="12.75">
      <c r="A82" s="35" t="s">
        <v>52</v>
      </c>
      <c r="E82" s="36" t="s">
        <v>243</v>
      </c>
    </row>
    <row r="83" spans="1:5" ht="25.5">
      <c r="A83" s="37" t="s">
        <v>54</v>
      </c>
      <c r="E83" s="38" t="s">
        <v>350</v>
      </c>
    </row>
    <row r="84" spans="1:5" ht="38.25">
      <c r="A84" t="s">
        <v>56</v>
      </c>
      <c r="E84" s="36" t="s">
        <v>245</v>
      </c>
    </row>
    <row r="85" spans="1:18" ht="12.75" customHeight="1">
      <c r="A85" s="6" t="s">
        <v>45</v>
      </c>
      <c s="6"/>
      <c s="43" t="s">
        <v>40</v>
      </c>
      <c s="6"/>
      <c s="27" t="s">
        <v>246</v>
      </c>
      <c s="6"/>
      <c s="6"/>
      <c s="6"/>
      <c s="44">
        <f>0+Q85</f>
      </c>
      <c s="6"/>
      <c r="O85">
        <f>0+R85</f>
      </c>
      <c r="Q85">
        <f>0+I86+I90+I94+I98+I102+I106+I110+I114+I118+I122+I126</f>
      </c>
      <c>
        <f>0+O86+O90+O94+O98+O102+O106+O110+O114+O118+O122+O126</f>
      </c>
    </row>
    <row r="86" spans="1:16" ht="25.5">
      <c r="A86" s="25" t="s">
        <v>47</v>
      </c>
      <c s="29" t="s">
        <v>199</v>
      </c>
      <c s="29" t="s">
        <v>351</v>
      </c>
      <c s="25" t="s">
        <v>49</v>
      </c>
      <c s="30" t="s">
        <v>352</v>
      </c>
      <c s="31" t="s">
        <v>150</v>
      </c>
      <c s="32">
        <v>14.4</v>
      </c>
      <c s="33">
        <v>0</v>
      </c>
      <c s="34">
        <f>ROUND(ROUND(H86,2)*ROUND(G86,3),2)</f>
      </c>
      <c s="31" t="s">
        <v>70</v>
      </c>
      <c r="O86">
        <f>(I86*21)/100</f>
      </c>
      <c t="s">
        <v>23</v>
      </c>
    </row>
    <row r="87" spans="1:5" ht="12.75">
      <c r="A87" s="35" t="s">
        <v>52</v>
      </c>
      <c r="E87" s="36" t="s">
        <v>353</v>
      </c>
    </row>
    <row r="88" spans="1:5" ht="25.5">
      <c r="A88" s="37" t="s">
        <v>54</v>
      </c>
      <c r="E88" s="38" t="s">
        <v>354</v>
      </c>
    </row>
    <row r="89" spans="1:5" ht="76.5">
      <c r="A89" t="s">
        <v>56</v>
      </c>
      <c r="E89" s="36" t="s">
        <v>258</v>
      </c>
    </row>
    <row r="90" spans="1:16" ht="12.75">
      <c r="A90" s="25" t="s">
        <v>47</v>
      </c>
      <c s="29" t="s">
        <v>202</v>
      </c>
      <c s="29" t="s">
        <v>355</v>
      </c>
      <c s="25" t="s">
        <v>49</v>
      </c>
      <c s="30" t="s">
        <v>356</v>
      </c>
      <c s="31" t="s">
        <v>150</v>
      </c>
      <c s="32">
        <v>14.4</v>
      </c>
      <c s="33">
        <v>0</v>
      </c>
      <c s="34">
        <f>ROUND(ROUND(H90,2)*ROUND(G90,3),2)</f>
      </c>
      <c s="31" t="s">
        <v>70</v>
      </c>
      <c r="O90">
        <f>(I90*21)/100</f>
      </c>
      <c t="s">
        <v>23</v>
      </c>
    </row>
    <row r="91" spans="1:5" ht="12.75">
      <c r="A91" s="35" t="s">
        <v>52</v>
      </c>
      <c r="E91" s="36" t="s">
        <v>357</v>
      </c>
    </row>
    <row r="92" spans="1:5" ht="25.5">
      <c r="A92" s="37" t="s">
        <v>54</v>
      </c>
      <c r="E92" s="38" t="s">
        <v>358</v>
      </c>
    </row>
    <row r="93" spans="1:5" ht="38.25">
      <c r="A93" t="s">
        <v>56</v>
      </c>
      <c r="E93" s="36" t="s">
        <v>264</v>
      </c>
    </row>
    <row r="94" spans="1:16" ht="25.5">
      <c r="A94" s="25" t="s">
        <v>47</v>
      </c>
      <c s="29" t="s">
        <v>207</v>
      </c>
      <c s="29" t="s">
        <v>266</v>
      </c>
      <c s="25" t="s">
        <v>49</v>
      </c>
      <c s="30" t="s">
        <v>267</v>
      </c>
      <c s="31" t="s">
        <v>96</v>
      </c>
      <c s="32">
        <v>15</v>
      </c>
      <c s="33">
        <v>0</v>
      </c>
      <c s="34">
        <f>ROUND(ROUND(H94,2)*ROUND(G94,3),2)</f>
      </c>
      <c s="31" t="s">
        <v>70</v>
      </c>
      <c r="O94">
        <f>(I94*21)/100</f>
      </c>
      <c t="s">
        <v>23</v>
      </c>
    </row>
    <row r="95" spans="1:5" ht="12.75">
      <c r="A95" s="35" t="s">
        <v>52</v>
      </c>
      <c r="E95" s="36" t="s">
        <v>268</v>
      </c>
    </row>
    <row r="96" spans="1:5" ht="153">
      <c r="A96" s="37" t="s">
        <v>54</v>
      </c>
      <c r="E96" s="38" t="s">
        <v>359</v>
      </c>
    </row>
    <row r="97" spans="1:5" ht="25.5">
      <c r="A97" t="s">
        <v>56</v>
      </c>
      <c r="E97" s="36" t="s">
        <v>270</v>
      </c>
    </row>
    <row r="98" spans="1:16" ht="12.75">
      <c r="A98" s="25" t="s">
        <v>47</v>
      </c>
      <c s="29" t="s">
        <v>213</v>
      </c>
      <c s="29" t="s">
        <v>272</v>
      </c>
      <c s="25" t="s">
        <v>49</v>
      </c>
      <c s="30" t="s">
        <v>273</v>
      </c>
      <c s="31" t="s">
        <v>96</v>
      </c>
      <c s="32">
        <v>13</v>
      </c>
      <c s="33">
        <v>0</v>
      </c>
      <c s="34">
        <f>ROUND(ROUND(H98,2)*ROUND(G98,3),2)</f>
      </c>
      <c s="31" t="s">
        <v>70</v>
      </c>
      <c r="O98">
        <f>(I98*21)/100</f>
      </c>
      <c t="s">
        <v>23</v>
      </c>
    </row>
    <row r="99" spans="1:5" ht="12.75">
      <c r="A99" s="35" t="s">
        <v>52</v>
      </c>
      <c r="E99" s="36" t="s">
        <v>274</v>
      </c>
    </row>
    <row r="100" spans="1:5" ht="153">
      <c r="A100" s="37" t="s">
        <v>54</v>
      </c>
      <c r="E100" s="38" t="s">
        <v>360</v>
      </c>
    </row>
    <row r="101" spans="1:5" ht="25.5">
      <c r="A101" t="s">
        <v>56</v>
      </c>
      <c r="E101" s="36" t="s">
        <v>276</v>
      </c>
    </row>
    <row r="102" spans="1:16" ht="25.5">
      <c r="A102" s="25" t="s">
        <v>47</v>
      </c>
      <c s="29" t="s">
        <v>217</v>
      </c>
      <c s="29" t="s">
        <v>278</v>
      </c>
      <c s="25" t="s">
        <v>49</v>
      </c>
      <c s="30" t="s">
        <v>279</v>
      </c>
      <c s="31" t="s">
        <v>96</v>
      </c>
      <c s="32">
        <v>13</v>
      </c>
      <c s="33">
        <v>0</v>
      </c>
      <c s="34">
        <f>ROUND(ROUND(H102,2)*ROUND(G102,3),2)</f>
      </c>
      <c s="31" t="s">
        <v>70</v>
      </c>
      <c r="O102">
        <f>(I102*21)/100</f>
      </c>
      <c t="s">
        <v>23</v>
      </c>
    </row>
    <row r="103" spans="1:5" ht="12.75">
      <c r="A103" s="35" t="s">
        <v>52</v>
      </c>
      <c r="E103" s="36" t="s">
        <v>280</v>
      </c>
    </row>
    <row r="104" spans="1:5" ht="153">
      <c r="A104" s="37" t="s">
        <v>54</v>
      </c>
      <c r="E104" s="38" t="s">
        <v>361</v>
      </c>
    </row>
    <row r="105" spans="1:5" ht="25.5">
      <c r="A105" t="s">
        <v>56</v>
      </c>
      <c r="E105" s="36" t="s">
        <v>282</v>
      </c>
    </row>
    <row r="106" spans="1:16" ht="12.75">
      <c r="A106" s="25" t="s">
        <v>47</v>
      </c>
      <c s="29" t="s">
        <v>223</v>
      </c>
      <c s="29" t="s">
        <v>284</v>
      </c>
      <c s="25" t="s">
        <v>49</v>
      </c>
      <c s="30" t="s">
        <v>285</v>
      </c>
      <c s="31" t="s">
        <v>96</v>
      </c>
      <c s="32">
        <v>11</v>
      </c>
      <c s="33">
        <v>0</v>
      </c>
      <c s="34">
        <f>ROUND(ROUND(H106,2)*ROUND(G106,3),2)</f>
      </c>
      <c s="31" t="s">
        <v>70</v>
      </c>
      <c r="O106">
        <f>(I106*21)/100</f>
      </c>
      <c t="s">
        <v>23</v>
      </c>
    </row>
    <row r="107" spans="1:5" ht="12.75">
      <c r="A107" s="35" t="s">
        <v>52</v>
      </c>
      <c r="E107" s="36" t="s">
        <v>49</v>
      </c>
    </row>
    <row r="108" spans="1:5" ht="153">
      <c r="A108" s="37" t="s">
        <v>54</v>
      </c>
      <c r="E108" s="38" t="s">
        <v>362</v>
      </c>
    </row>
    <row r="109" spans="1:5" ht="25.5">
      <c r="A109" t="s">
        <v>56</v>
      </c>
      <c r="E109" s="36" t="s">
        <v>276</v>
      </c>
    </row>
    <row r="110" spans="1:16" ht="25.5">
      <c r="A110" s="25" t="s">
        <v>47</v>
      </c>
      <c s="29" t="s">
        <v>228</v>
      </c>
      <c s="29" t="s">
        <v>288</v>
      </c>
      <c s="25" t="s">
        <v>49</v>
      </c>
      <c s="30" t="s">
        <v>289</v>
      </c>
      <c s="31" t="s">
        <v>144</v>
      </c>
      <c s="32">
        <v>115.354</v>
      </c>
      <c s="33">
        <v>0</v>
      </c>
      <c s="34">
        <f>ROUND(ROUND(H110,2)*ROUND(G110,3),2)</f>
      </c>
      <c s="31" t="s">
        <v>70</v>
      </c>
      <c r="O110">
        <f>(I110*21)/100</f>
      </c>
      <c t="s">
        <v>23</v>
      </c>
    </row>
    <row r="111" spans="1:5" ht="12.75">
      <c r="A111" s="35" t="s">
        <v>52</v>
      </c>
      <c r="E111" s="36" t="s">
        <v>49</v>
      </c>
    </row>
    <row r="112" spans="1:5" ht="102">
      <c r="A112" s="37" t="s">
        <v>54</v>
      </c>
      <c r="E112" s="38" t="s">
        <v>363</v>
      </c>
    </row>
    <row r="113" spans="1:5" ht="38.25">
      <c r="A113" t="s">
        <v>56</v>
      </c>
      <c r="E113" s="36" t="s">
        <v>291</v>
      </c>
    </row>
    <row r="114" spans="1:16" ht="25.5">
      <c r="A114" s="25" t="s">
        <v>47</v>
      </c>
      <c s="29" t="s">
        <v>233</v>
      </c>
      <c s="29" t="s">
        <v>293</v>
      </c>
      <c s="25" t="s">
        <v>49</v>
      </c>
      <c s="30" t="s">
        <v>294</v>
      </c>
      <c s="31" t="s">
        <v>144</v>
      </c>
      <c s="32">
        <v>115.354</v>
      </c>
      <c s="33">
        <v>0</v>
      </c>
      <c s="34">
        <f>ROUND(ROUND(H114,2)*ROUND(G114,3),2)</f>
      </c>
      <c s="31" t="s">
        <v>70</v>
      </c>
      <c r="O114">
        <f>(I114*21)/100</f>
      </c>
      <c t="s">
        <v>23</v>
      </c>
    </row>
    <row r="115" spans="1:5" ht="12.75">
      <c r="A115" s="35" t="s">
        <v>52</v>
      </c>
      <c r="E115" s="36" t="s">
        <v>49</v>
      </c>
    </row>
    <row r="116" spans="1:5" ht="102">
      <c r="A116" s="37" t="s">
        <v>54</v>
      </c>
      <c r="E116" s="38" t="s">
        <v>364</v>
      </c>
    </row>
    <row r="117" spans="1:5" ht="38.25">
      <c r="A117" t="s">
        <v>56</v>
      </c>
      <c r="E117" s="36" t="s">
        <v>291</v>
      </c>
    </row>
    <row r="118" spans="1:16" ht="12.75">
      <c r="A118" s="25" t="s">
        <v>47</v>
      </c>
      <c s="29" t="s">
        <v>240</v>
      </c>
      <c s="29" t="s">
        <v>297</v>
      </c>
      <c s="25" t="s">
        <v>49</v>
      </c>
      <c s="30" t="s">
        <v>298</v>
      </c>
      <c s="31" t="s">
        <v>96</v>
      </c>
      <c s="32">
        <v>1</v>
      </c>
      <c s="33">
        <v>0</v>
      </c>
      <c s="34">
        <f>ROUND(ROUND(H118,2)*ROUND(G118,3),2)</f>
      </c>
      <c s="31" t="s">
        <v>70</v>
      </c>
      <c r="O118">
        <f>(I118*21)/100</f>
      </c>
      <c t="s">
        <v>23</v>
      </c>
    </row>
    <row r="119" spans="1:5" ht="12.75">
      <c r="A119" s="35" t="s">
        <v>52</v>
      </c>
      <c r="E119" s="36" t="s">
        <v>49</v>
      </c>
    </row>
    <row r="120" spans="1:5" ht="25.5">
      <c r="A120" s="37" t="s">
        <v>54</v>
      </c>
      <c r="E120" s="38" t="s">
        <v>299</v>
      </c>
    </row>
    <row r="121" spans="1:5" ht="38.25">
      <c r="A121" t="s">
        <v>56</v>
      </c>
      <c r="E121" s="36" t="s">
        <v>300</v>
      </c>
    </row>
    <row r="122" spans="1:16" ht="12.75">
      <c r="A122" s="25" t="s">
        <v>47</v>
      </c>
      <c s="29" t="s">
        <v>247</v>
      </c>
      <c s="29" t="s">
        <v>302</v>
      </c>
      <c s="25" t="s">
        <v>49</v>
      </c>
      <c s="30" t="s">
        <v>303</v>
      </c>
      <c s="31" t="s">
        <v>96</v>
      </c>
      <c s="32">
        <v>9</v>
      </c>
      <c s="33">
        <v>0</v>
      </c>
      <c s="34">
        <f>ROUND(ROUND(H122,2)*ROUND(G122,3),2)</f>
      </c>
      <c s="31" t="s">
        <v>70</v>
      </c>
      <c r="O122">
        <f>(I122*21)/100</f>
      </c>
      <c t="s">
        <v>23</v>
      </c>
    </row>
    <row r="123" spans="1:5" ht="12.75">
      <c r="A123" s="35" t="s">
        <v>52</v>
      </c>
      <c r="E123" s="36" t="s">
        <v>49</v>
      </c>
    </row>
    <row r="124" spans="1:5" ht="51">
      <c r="A124" s="37" t="s">
        <v>54</v>
      </c>
      <c r="E124" s="38" t="s">
        <v>365</v>
      </c>
    </row>
    <row r="125" spans="1:5" ht="38.25">
      <c r="A125" t="s">
        <v>56</v>
      </c>
      <c r="E125" s="36" t="s">
        <v>305</v>
      </c>
    </row>
    <row r="126" spans="1:16" ht="12.75">
      <c r="A126" s="25" t="s">
        <v>47</v>
      </c>
      <c s="29" t="s">
        <v>253</v>
      </c>
      <c s="29" t="s">
        <v>307</v>
      </c>
      <c s="25" t="s">
        <v>49</v>
      </c>
      <c s="30" t="s">
        <v>308</v>
      </c>
      <c s="31" t="s">
        <v>150</v>
      </c>
      <c s="32">
        <v>60.5</v>
      </c>
      <c s="33">
        <v>0</v>
      </c>
      <c s="34">
        <f>ROUND(ROUND(H126,2)*ROUND(G126,3),2)</f>
      </c>
      <c s="31" t="s">
        <v>70</v>
      </c>
      <c r="O126">
        <f>(I126*21)/100</f>
      </c>
      <c t="s">
        <v>23</v>
      </c>
    </row>
    <row r="127" spans="1:5" ht="12.75">
      <c r="A127" s="35" t="s">
        <v>52</v>
      </c>
      <c r="E127" s="36" t="s">
        <v>309</v>
      </c>
    </row>
    <row r="128" spans="1:5" ht="25.5">
      <c r="A128" s="37" t="s">
        <v>54</v>
      </c>
      <c r="E128" s="38" t="s">
        <v>366</v>
      </c>
    </row>
    <row r="129" spans="1:5" ht="51">
      <c r="A129" t="s">
        <v>56</v>
      </c>
      <c r="E129" s="36" t="s">
        <v>311</v>
      </c>
    </row>
  </sheetData>
  <sheetProtection sheet="1" objects="1" scenarios="1"/>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0+O9+O14+O27+O32+O69</f>
      </c>
      <c t="s">
        <v>22</v>
      </c>
    </row>
    <row r="3" spans="1:16" ht="15" customHeight="1">
      <c r="A3" t="s">
        <v>12</v>
      </c>
      <c s="12" t="s">
        <v>14</v>
      </c>
      <c s="13" t="s">
        <v>15</v>
      </c>
      <c s="1"/>
      <c s="14" t="s">
        <v>16</v>
      </c>
      <c s="1"/>
      <c s="9"/>
      <c s="8" t="s">
        <v>367</v>
      </c>
      <c s="39">
        <f>0+I9+I14+I27+I32+I69</f>
      </c>
      <c s="10"/>
      <c r="O3" t="s">
        <v>19</v>
      </c>
      <c t="s">
        <v>23</v>
      </c>
    </row>
    <row r="4" spans="1:16" ht="15" customHeight="1">
      <c r="A4" t="s">
        <v>17</v>
      </c>
      <c s="12" t="s">
        <v>105</v>
      </c>
      <c s="13" t="s">
        <v>106</v>
      </c>
      <c s="1"/>
      <c s="14" t="s">
        <v>107</v>
      </c>
      <c s="1"/>
      <c s="1"/>
      <c s="11"/>
      <c s="11"/>
      <c s="1"/>
      <c r="O4" t="s">
        <v>20</v>
      </c>
      <c t="s">
        <v>23</v>
      </c>
    </row>
    <row r="5" spans="1:16" ht="12.75" customHeight="1">
      <c r="A5" t="s">
        <v>108</v>
      </c>
      <c s="16" t="s">
        <v>18</v>
      </c>
      <c s="17" t="s">
        <v>367</v>
      </c>
      <c s="6"/>
      <c s="18" t="s">
        <v>368</v>
      </c>
      <c s="6"/>
      <c s="6"/>
      <c s="6"/>
      <c s="6"/>
      <c s="6"/>
      <c r="O5" t="s">
        <v>21</v>
      </c>
      <c t="s">
        <v>23</v>
      </c>
    </row>
    <row r="6" spans="1:10" ht="12.75" customHeight="1">
      <c r="A6" s="15" t="s">
        <v>26</v>
      </c>
      <c s="15" t="s">
        <v>28</v>
      </c>
      <c s="15" t="s">
        <v>30</v>
      </c>
      <c s="15" t="s">
        <v>31</v>
      </c>
      <c s="15" t="s">
        <v>32</v>
      </c>
      <c s="15" t="s">
        <v>34</v>
      </c>
      <c s="15" t="s">
        <v>36</v>
      </c>
      <c s="15" t="s">
        <v>38</v>
      </c>
      <c s="15"/>
      <c s="15" t="s">
        <v>43</v>
      </c>
    </row>
    <row r="7" spans="1:10" ht="12.75" customHeight="1">
      <c r="A7" s="15"/>
      <c s="15"/>
      <c s="15"/>
      <c s="15"/>
      <c s="15"/>
      <c s="15"/>
      <c s="15"/>
      <c s="15" t="s">
        <v>39</v>
      </c>
      <c s="15" t="s">
        <v>41</v>
      </c>
      <c s="15"/>
    </row>
    <row r="8" spans="1:10" ht="12.75" customHeight="1">
      <c r="A8" s="15" t="s">
        <v>27</v>
      </c>
      <c s="15" t="s">
        <v>29</v>
      </c>
      <c s="15" t="s">
        <v>23</v>
      </c>
      <c s="15" t="s">
        <v>22</v>
      </c>
      <c s="15" t="s">
        <v>33</v>
      </c>
      <c s="15" t="s">
        <v>35</v>
      </c>
      <c s="15" t="s">
        <v>37</v>
      </c>
      <c s="15" t="s">
        <v>40</v>
      </c>
      <c s="15" t="s">
        <v>42</v>
      </c>
      <c s="15" t="s">
        <v>44</v>
      </c>
    </row>
    <row r="9" spans="1:18" ht="12.75" customHeight="1">
      <c r="A9" s="19" t="s">
        <v>45</v>
      </c>
      <c s="19"/>
      <c s="26" t="s">
        <v>27</v>
      </c>
      <c s="19"/>
      <c s="27" t="s">
        <v>46</v>
      </c>
      <c s="19"/>
      <c s="19"/>
      <c s="19"/>
      <c s="28">
        <f>0+Q9</f>
      </c>
      <c s="19"/>
      <c r="O9">
        <f>0+R9</f>
      </c>
      <c r="Q9">
        <f>0+I10</f>
      </c>
      <c>
        <f>0+O10</f>
      </c>
    </row>
    <row r="10" spans="1:16" ht="12.75">
      <c r="A10" s="25" t="s">
        <v>47</v>
      </c>
      <c s="29" t="s">
        <v>29</v>
      </c>
      <c s="29" t="s">
        <v>116</v>
      </c>
      <c s="25" t="s">
        <v>49</v>
      </c>
      <c s="30" t="s">
        <v>117</v>
      </c>
      <c s="31" t="s">
        <v>118</v>
      </c>
      <c s="32">
        <v>70.3</v>
      </c>
      <c s="33">
        <v>0</v>
      </c>
      <c s="34">
        <f>ROUND(ROUND(H10,2)*ROUND(G10,3),2)</f>
      </c>
      <c s="31"/>
      <c r="O10">
        <f>(I10*21)/100</f>
      </c>
      <c t="s">
        <v>23</v>
      </c>
    </row>
    <row r="11" spans="1:5" ht="12.75">
      <c r="A11" s="35" t="s">
        <v>52</v>
      </c>
      <c r="E11" s="36" t="s">
        <v>318</v>
      </c>
    </row>
    <row r="12" spans="1:5" ht="89.25">
      <c r="A12" s="37" t="s">
        <v>54</v>
      </c>
      <c r="E12" s="38" t="s">
        <v>369</v>
      </c>
    </row>
    <row r="13" spans="1:5" ht="25.5">
      <c r="A13" t="s">
        <v>56</v>
      </c>
      <c r="E13" s="36" t="s">
        <v>115</v>
      </c>
    </row>
    <row r="14" spans="1:18" ht="12.75" customHeight="1">
      <c r="A14" s="6" t="s">
        <v>45</v>
      </c>
      <c s="6"/>
      <c s="43" t="s">
        <v>29</v>
      </c>
      <c s="6"/>
      <c s="27" t="s">
        <v>120</v>
      </c>
      <c s="6"/>
      <c s="6"/>
      <c s="6"/>
      <c s="44">
        <f>0+Q14</f>
      </c>
      <c s="6"/>
      <c r="O14">
        <f>0+R14</f>
      </c>
      <c r="Q14">
        <f>0+I15+I19+I23</f>
      </c>
      <c>
        <f>0+O15+O19+O23</f>
      </c>
    </row>
    <row r="15" spans="1:16" ht="12.75">
      <c r="A15" s="25" t="s">
        <v>47</v>
      </c>
      <c s="29" t="s">
        <v>22</v>
      </c>
      <c s="29" t="s">
        <v>129</v>
      </c>
      <c s="25" t="s">
        <v>49</v>
      </c>
      <c s="30" t="s">
        <v>130</v>
      </c>
      <c s="31" t="s">
        <v>113</v>
      </c>
      <c s="32">
        <v>210.375</v>
      </c>
      <c s="33">
        <v>0</v>
      </c>
      <c s="34">
        <f>ROUND(ROUND(H15,2)*ROUND(G15,3),2)</f>
      </c>
      <c s="31" t="s">
        <v>70</v>
      </c>
      <c r="O15">
        <f>(I15*21)/100</f>
      </c>
      <c t="s">
        <v>23</v>
      </c>
    </row>
    <row r="16" spans="1:5" ht="12.75">
      <c r="A16" s="35" t="s">
        <v>52</v>
      </c>
      <c r="E16" s="36" t="s">
        <v>243</v>
      </c>
    </row>
    <row r="17" spans="1:5" ht="51">
      <c r="A17" s="37" t="s">
        <v>54</v>
      </c>
      <c r="E17" s="38" t="s">
        <v>370</v>
      </c>
    </row>
    <row r="18" spans="1:5" ht="63.75">
      <c r="A18" t="s">
        <v>56</v>
      </c>
      <c r="E18" s="36" t="s">
        <v>124</v>
      </c>
    </row>
    <row r="19" spans="1:16" ht="12.75">
      <c r="A19" s="25" t="s">
        <v>47</v>
      </c>
      <c s="29" t="s">
        <v>33</v>
      </c>
      <c s="29" t="s">
        <v>142</v>
      </c>
      <c s="25" t="s">
        <v>49</v>
      </c>
      <c s="30" t="s">
        <v>143</v>
      </c>
      <c s="31" t="s">
        <v>144</v>
      </c>
      <c s="32">
        <v>170</v>
      </c>
      <c s="33">
        <v>0</v>
      </c>
      <c s="34">
        <f>ROUND(ROUND(H19,2)*ROUND(G19,3),2)</f>
      </c>
      <c s="31" t="s">
        <v>70</v>
      </c>
      <c r="O19">
        <f>(I19*21)/100</f>
      </c>
      <c t="s">
        <v>23</v>
      </c>
    </row>
    <row r="20" spans="1:5" ht="12.75">
      <c r="A20" s="35" t="s">
        <v>52</v>
      </c>
      <c r="E20" s="36" t="s">
        <v>145</v>
      </c>
    </row>
    <row r="21" spans="1:5" ht="25.5">
      <c r="A21" s="37" t="s">
        <v>54</v>
      </c>
      <c r="E21" s="38" t="s">
        <v>371</v>
      </c>
    </row>
    <row r="22" spans="1:5" ht="63.75">
      <c r="A22" t="s">
        <v>56</v>
      </c>
      <c r="E22" s="36" t="s">
        <v>147</v>
      </c>
    </row>
    <row r="23" spans="1:16" ht="12.75">
      <c r="A23" s="25" t="s">
        <v>47</v>
      </c>
      <c s="29" t="s">
        <v>35</v>
      </c>
      <c s="29" t="s">
        <v>148</v>
      </c>
      <c s="25" t="s">
        <v>49</v>
      </c>
      <c s="30" t="s">
        <v>149</v>
      </c>
      <c s="31" t="s">
        <v>150</v>
      </c>
      <c s="32">
        <v>80</v>
      </c>
      <c s="33">
        <v>0</v>
      </c>
      <c s="34">
        <f>ROUND(ROUND(H23,2)*ROUND(G23,3),2)</f>
      </c>
      <c s="31" t="s">
        <v>70</v>
      </c>
      <c r="O23">
        <f>(I23*21)/100</f>
      </c>
      <c t="s">
        <v>23</v>
      </c>
    </row>
    <row r="24" spans="1:5" ht="12.75">
      <c r="A24" s="35" t="s">
        <v>52</v>
      </c>
      <c r="E24" s="36" t="s">
        <v>372</v>
      </c>
    </row>
    <row r="25" spans="1:5" ht="25.5">
      <c r="A25" s="37" t="s">
        <v>54</v>
      </c>
      <c r="E25" s="38" t="s">
        <v>373</v>
      </c>
    </row>
    <row r="26" spans="1:5" ht="63.75">
      <c r="A26" t="s">
        <v>56</v>
      </c>
      <c r="E26" s="36" t="s">
        <v>147</v>
      </c>
    </row>
    <row r="27" spans="1:18" ht="12.75" customHeight="1">
      <c r="A27" s="6" t="s">
        <v>45</v>
      </c>
      <c s="6"/>
      <c s="43" t="s">
        <v>23</v>
      </c>
      <c s="6"/>
      <c s="27" t="s">
        <v>374</v>
      </c>
      <c s="6"/>
      <c s="6"/>
      <c s="6"/>
      <c s="44">
        <f>0+Q27</f>
      </c>
      <c s="6"/>
      <c r="O27">
        <f>0+R27</f>
      </c>
      <c r="Q27">
        <f>0+I28</f>
      </c>
      <c>
        <f>0+O28</f>
      </c>
    </row>
    <row r="28" spans="1:16" ht="12.75">
      <c r="A28" s="25" t="s">
        <v>47</v>
      </c>
      <c s="29" t="s">
        <v>37</v>
      </c>
      <c s="29" t="s">
        <v>375</v>
      </c>
      <c s="25" t="s">
        <v>49</v>
      </c>
      <c s="30" t="s">
        <v>376</v>
      </c>
      <c s="31" t="s">
        <v>144</v>
      </c>
      <c s="32">
        <v>44.4</v>
      </c>
      <c s="33">
        <v>0</v>
      </c>
      <c s="34">
        <f>ROUND(ROUND(H28,2)*ROUND(G28,3),2)</f>
      </c>
      <c s="31" t="s">
        <v>70</v>
      </c>
      <c r="O28">
        <f>(I28*21)/100</f>
      </c>
      <c t="s">
        <v>23</v>
      </c>
    </row>
    <row r="29" spans="1:5" ht="12.75">
      <c r="A29" s="35" t="s">
        <v>52</v>
      </c>
      <c r="E29" s="36" t="s">
        <v>377</v>
      </c>
    </row>
    <row r="30" spans="1:5" ht="38.25">
      <c r="A30" s="37" t="s">
        <v>54</v>
      </c>
      <c r="E30" s="38" t="s">
        <v>378</v>
      </c>
    </row>
    <row r="31" spans="1:5" ht="102">
      <c r="A31" t="s">
        <v>56</v>
      </c>
      <c r="E31" s="36" t="s">
        <v>379</v>
      </c>
    </row>
    <row r="32" spans="1:18" ht="12.75" customHeight="1">
      <c r="A32" s="6" t="s">
        <v>45</v>
      </c>
      <c s="6"/>
      <c s="43" t="s">
        <v>35</v>
      </c>
      <c s="6"/>
      <c s="27" t="s">
        <v>107</v>
      </c>
      <c s="6"/>
      <c s="6"/>
      <c s="6"/>
      <c s="44">
        <f>0+Q32</f>
      </c>
      <c s="6"/>
      <c r="O32">
        <f>0+R32</f>
      </c>
      <c r="Q32">
        <f>0+I33+I37+I41+I45+I49+I53+I57+I61+I65</f>
      </c>
      <c>
        <f>0+O33+O37+O41+O45+O49+O53+O57+O61+O65</f>
      </c>
    </row>
    <row r="33" spans="1:16" ht="12.75">
      <c r="A33" s="25" t="s">
        <v>47</v>
      </c>
      <c s="29" t="s">
        <v>81</v>
      </c>
      <c s="29" t="s">
        <v>189</v>
      </c>
      <c s="25" t="s">
        <v>49</v>
      </c>
      <c s="30" t="s">
        <v>190</v>
      </c>
      <c s="31" t="s">
        <v>144</v>
      </c>
      <c s="32">
        <v>170</v>
      </c>
      <c s="33">
        <v>0</v>
      </c>
      <c s="34">
        <f>ROUND(ROUND(H33,2)*ROUND(G33,3),2)</f>
      </c>
      <c s="31" t="s">
        <v>70</v>
      </c>
      <c r="O33">
        <f>(I33*21)/100</f>
      </c>
      <c t="s">
        <v>23</v>
      </c>
    </row>
    <row r="34" spans="1:5" ht="12.75">
      <c r="A34" s="35" t="s">
        <v>52</v>
      </c>
      <c r="E34" s="36" t="s">
        <v>191</v>
      </c>
    </row>
    <row r="35" spans="1:5" ht="25.5">
      <c r="A35" s="37" t="s">
        <v>54</v>
      </c>
      <c r="E35" s="38" t="s">
        <v>371</v>
      </c>
    </row>
    <row r="36" spans="1:5" ht="102">
      <c r="A36" t="s">
        <v>56</v>
      </c>
      <c r="E36" s="36" t="s">
        <v>187</v>
      </c>
    </row>
    <row r="37" spans="1:16" ht="12.75">
      <c r="A37" s="25" t="s">
        <v>47</v>
      </c>
      <c s="29" t="s">
        <v>86</v>
      </c>
      <c s="29" t="s">
        <v>194</v>
      </c>
      <c s="25" t="s">
        <v>94</v>
      </c>
      <c s="30" t="s">
        <v>195</v>
      </c>
      <c s="31" t="s">
        <v>144</v>
      </c>
      <c s="32">
        <v>2558.515</v>
      </c>
      <c s="33">
        <v>0</v>
      </c>
      <c s="34">
        <f>ROUND(ROUND(H37,2)*ROUND(G37,3),2)</f>
      </c>
      <c s="31" t="s">
        <v>70</v>
      </c>
      <c r="O37">
        <f>(I37*21)/100</f>
      </c>
      <c t="s">
        <v>23</v>
      </c>
    </row>
    <row r="38" spans="1:5" ht="25.5">
      <c r="A38" s="35" t="s">
        <v>52</v>
      </c>
      <c r="E38" s="36" t="s">
        <v>196</v>
      </c>
    </row>
    <row r="39" spans="1:5" ht="114.75">
      <c r="A39" s="37" t="s">
        <v>54</v>
      </c>
      <c r="E39" s="38" t="s">
        <v>380</v>
      </c>
    </row>
    <row r="40" spans="1:5" ht="51">
      <c r="A40" t="s">
        <v>56</v>
      </c>
      <c r="E40" s="36" t="s">
        <v>198</v>
      </c>
    </row>
    <row r="41" spans="1:16" ht="12.75">
      <c r="A41" s="25" t="s">
        <v>47</v>
      </c>
      <c s="29" t="s">
        <v>40</v>
      </c>
      <c s="29" t="s">
        <v>194</v>
      </c>
      <c s="25" t="s">
        <v>100</v>
      </c>
      <c s="30" t="s">
        <v>195</v>
      </c>
      <c s="31" t="s">
        <v>144</v>
      </c>
      <c s="32">
        <v>1506.928</v>
      </c>
      <c s="33">
        <v>0</v>
      </c>
      <c s="34">
        <f>ROUND(ROUND(H41,2)*ROUND(G41,3),2)</f>
      </c>
      <c s="31" t="s">
        <v>70</v>
      </c>
      <c r="O41">
        <f>(I41*21)/100</f>
      </c>
      <c t="s">
        <v>23</v>
      </c>
    </row>
    <row r="42" spans="1:5" ht="25.5">
      <c r="A42" s="35" t="s">
        <v>52</v>
      </c>
      <c r="E42" s="36" t="s">
        <v>200</v>
      </c>
    </row>
    <row r="43" spans="1:5" ht="127.5">
      <c r="A43" s="37" t="s">
        <v>54</v>
      </c>
      <c r="E43" s="38" t="s">
        <v>381</v>
      </c>
    </row>
    <row r="44" spans="1:5" ht="51">
      <c r="A44" t="s">
        <v>56</v>
      </c>
      <c r="E44" s="36" t="s">
        <v>198</v>
      </c>
    </row>
    <row r="45" spans="1:16" ht="12.75">
      <c r="A45" s="25" t="s">
        <v>47</v>
      </c>
      <c s="29" t="s">
        <v>42</v>
      </c>
      <c s="29" t="s">
        <v>203</v>
      </c>
      <c s="25" t="s">
        <v>49</v>
      </c>
      <c s="30" t="s">
        <v>204</v>
      </c>
      <c s="31" t="s">
        <v>144</v>
      </c>
      <c s="32">
        <v>568.533</v>
      </c>
      <c s="33">
        <v>0</v>
      </c>
      <c s="34">
        <f>ROUND(ROUND(H45,2)*ROUND(G45,3),2)</f>
      </c>
      <c s="31" t="s">
        <v>70</v>
      </c>
      <c r="O45">
        <f>(I45*21)/100</f>
      </c>
      <c t="s">
        <v>23</v>
      </c>
    </row>
    <row r="46" spans="1:5" ht="25.5">
      <c r="A46" s="35" t="s">
        <v>52</v>
      </c>
      <c r="E46" s="36" t="s">
        <v>205</v>
      </c>
    </row>
    <row r="47" spans="1:5" ht="38.25">
      <c r="A47" s="37" t="s">
        <v>54</v>
      </c>
      <c r="E47" s="38" t="s">
        <v>382</v>
      </c>
    </row>
    <row r="48" spans="1:5" ht="51">
      <c r="A48" t="s">
        <v>56</v>
      </c>
      <c r="E48" s="36" t="s">
        <v>198</v>
      </c>
    </row>
    <row r="49" spans="1:16" ht="12.75">
      <c r="A49" s="25" t="s">
        <v>47</v>
      </c>
      <c s="29" t="s">
        <v>44</v>
      </c>
      <c s="29" t="s">
        <v>214</v>
      </c>
      <c s="25" t="s">
        <v>49</v>
      </c>
      <c s="30" t="s">
        <v>215</v>
      </c>
      <c s="31" t="s">
        <v>144</v>
      </c>
      <c s="32">
        <v>568.533</v>
      </c>
      <c s="33">
        <v>0</v>
      </c>
      <c s="34">
        <f>ROUND(ROUND(H49,2)*ROUND(G49,3),2)</f>
      </c>
      <c s="31"/>
      <c r="O49">
        <f>(I49*21)/100</f>
      </c>
      <c t="s">
        <v>23</v>
      </c>
    </row>
    <row r="50" spans="1:5" ht="51">
      <c r="A50" s="35" t="s">
        <v>52</v>
      </c>
      <c r="E50" s="36" t="s">
        <v>216</v>
      </c>
    </row>
    <row r="51" spans="1:5" ht="38.25">
      <c r="A51" s="37" t="s">
        <v>54</v>
      </c>
      <c r="E51" s="38" t="s">
        <v>383</v>
      </c>
    </row>
    <row r="52" spans="1:5" ht="51">
      <c r="A52" t="s">
        <v>56</v>
      </c>
      <c r="E52" s="36" t="s">
        <v>212</v>
      </c>
    </row>
    <row r="53" spans="1:16" ht="12.75">
      <c r="A53" s="25" t="s">
        <v>47</v>
      </c>
      <c s="29" t="s">
        <v>158</v>
      </c>
      <c s="29" t="s">
        <v>218</v>
      </c>
      <c s="25" t="s">
        <v>49</v>
      </c>
      <c s="30" t="s">
        <v>219</v>
      </c>
      <c s="31" t="s">
        <v>144</v>
      </c>
      <c s="32">
        <v>1263.45</v>
      </c>
      <c s="33">
        <v>0</v>
      </c>
      <c s="34">
        <f>ROUND(ROUND(H53,2)*ROUND(G53,3),2)</f>
      </c>
      <c s="31" t="s">
        <v>70</v>
      </c>
      <c r="O53">
        <f>(I53*21)/100</f>
      </c>
      <c t="s">
        <v>23</v>
      </c>
    </row>
    <row r="54" spans="1:5" ht="12.75">
      <c r="A54" s="35" t="s">
        <v>52</v>
      </c>
      <c r="E54" s="36" t="s">
        <v>220</v>
      </c>
    </row>
    <row r="55" spans="1:5" ht="51">
      <c r="A55" s="37" t="s">
        <v>54</v>
      </c>
      <c r="E55" s="38" t="s">
        <v>384</v>
      </c>
    </row>
    <row r="56" spans="1:5" ht="140.25">
      <c r="A56" t="s">
        <v>56</v>
      </c>
      <c r="E56" s="36" t="s">
        <v>222</v>
      </c>
    </row>
    <row r="57" spans="1:16" ht="12.75">
      <c r="A57" s="25" t="s">
        <v>47</v>
      </c>
      <c s="29" t="s">
        <v>163</v>
      </c>
      <c s="29" t="s">
        <v>224</v>
      </c>
      <c s="25" t="s">
        <v>49</v>
      </c>
      <c s="30" t="s">
        <v>225</v>
      </c>
      <c s="31" t="s">
        <v>144</v>
      </c>
      <c s="32">
        <v>1295.065</v>
      </c>
      <c s="33">
        <v>0</v>
      </c>
      <c s="34">
        <f>ROUND(ROUND(H57,2)*ROUND(G57,3),2)</f>
      </c>
      <c s="31" t="s">
        <v>70</v>
      </c>
      <c r="O57">
        <f>(I57*21)/100</f>
      </c>
      <c t="s">
        <v>23</v>
      </c>
    </row>
    <row r="58" spans="1:5" ht="12.75">
      <c r="A58" s="35" t="s">
        <v>52</v>
      </c>
      <c r="E58" s="36" t="s">
        <v>226</v>
      </c>
    </row>
    <row r="59" spans="1:5" ht="51">
      <c r="A59" s="37" t="s">
        <v>54</v>
      </c>
      <c r="E59" s="38" t="s">
        <v>385</v>
      </c>
    </row>
    <row r="60" spans="1:5" ht="140.25">
      <c r="A60" t="s">
        <v>56</v>
      </c>
      <c r="E60" s="36" t="s">
        <v>222</v>
      </c>
    </row>
    <row r="61" spans="1:16" ht="12.75">
      <c r="A61" s="25" t="s">
        <v>47</v>
      </c>
      <c s="29" t="s">
        <v>167</v>
      </c>
      <c s="29" t="s">
        <v>332</v>
      </c>
      <c s="25" t="s">
        <v>49</v>
      </c>
      <c s="30" t="s">
        <v>333</v>
      </c>
      <c s="31" t="s">
        <v>144</v>
      </c>
      <c s="32">
        <v>1340.565</v>
      </c>
      <c s="33">
        <v>0</v>
      </c>
      <c s="34">
        <f>ROUND(ROUND(H61,2)*ROUND(G61,3),2)</f>
      </c>
      <c s="31" t="s">
        <v>70</v>
      </c>
      <c r="O61">
        <f>(I61*21)/100</f>
      </c>
      <c t="s">
        <v>23</v>
      </c>
    </row>
    <row r="62" spans="1:5" ht="12.75">
      <c r="A62" s="35" t="s">
        <v>52</v>
      </c>
      <c r="E62" s="36" t="s">
        <v>334</v>
      </c>
    </row>
    <row r="63" spans="1:5" ht="51">
      <c r="A63" s="37" t="s">
        <v>54</v>
      </c>
      <c r="E63" s="38" t="s">
        <v>386</v>
      </c>
    </row>
    <row r="64" spans="1:5" ht="140.25">
      <c r="A64" t="s">
        <v>56</v>
      </c>
      <c r="E64" s="36" t="s">
        <v>222</v>
      </c>
    </row>
    <row r="65" spans="1:16" ht="12.75">
      <c r="A65" s="25" t="s">
        <v>47</v>
      </c>
      <c s="29" t="s">
        <v>172</v>
      </c>
      <c s="29" t="s">
        <v>234</v>
      </c>
      <c s="25" t="s">
        <v>49</v>
      </c>
      <c s="30" t="s">
        <v>235</v>
      </c>
      <c s="31" t="s">
        <v>150</v>
      </c>
      <c s="32">
        <v>379.04</v>
      </c>
      <c s="33">
        <v>0</v>
      </c>
      <c s="34">
        <f>ROUND(ROUND(H65,2)*ROUND(G65,3),2)</f>
      </c>
      <c s="31" t="s">
        <v>70</v>
      </c>
      <c r="O65">
        <f>(I65*21)/100</f>
      </c>
      <c t="s">
        <v>23</v>
      </c>
    </row>
    <row r="66" spans="1:5" ht="38.25">
      <c r="A66" s="35" t="s">
        <v>52</v>
      </c>
      <c r="E66" s="36" t="s">
        <v>236</v>
      </c>
    </row>
    <row r="67" spans="1:5" ht="25.5">
      <c r="A67" s="37" t="s">
        <v>54</v>
      </c>
      <c r="E67" s="38" t="s">
        <v>387</v>
      </c>
    </row>
    <row r="68" spans="1:5" ht="51">
      <c r="A68" t="s">
        <v>56</v>
      </c>
      <c r="E68" s="36" t="s">
        <v>238</v>
      </c>
    </row>
    <row r="69" spans="1:18" ht="12.75" customHeight="1">
      <c r="A69" s="6" t="s">
        <v>45</v>
      </c>
      <c s="6"/>
      <c s="43" t="s">
        <v>40</v>
      </c>
      <c s="6"/>
      <c s="27" t="s">
        <v>246</v>
      </c>
      <c s="6"/>
      <c s="6"/>
      <c s="6"/>
      <c s="44">
        <f>0+Q69</f>
      </c>
      <c s="6"/>
      <c r="O69">
        <f>0+R69</f>
      </c>
      <c r="Q69">
        <f>0+I70+I74+I78+I82+I86+I90+I94+I98+I102+I106+I110+I114</f>
      </c>
      <c>
        <f>0+O70+O74+O78+O82+O86+O90+O94+O98+O102+O106+O110+O114</f>
      </c>
    </row>
    <row r="70" spans="1:16" ht="12.75">
      <c r="A70" s="25" t="s">
        <v>47</v>
      </c>
      <c s="29" t="s">
        <v>176</v>
      </c>
      <c s="29" t="s">
        <v>388</v>
      </c>
      <c s="25" t="s">
        <v>49</v>
      </c>
      <c s="30" t="s">
        <v>389</v>
      </c>
      <c s="31" t="s">
        <v>96</v>
      </c>
      <c s="32">
        <v>3</v>
      </c>
      <c s="33">
        <v>0</v>
      </c>
      <c s="34">
        <f>ROUND(ROUND(H70,2)*ROUND(G70,3),2)</f>
      </c>
      <c s="31" t="s">
        <v>70</v>
      </c>
      <c r="O70">
        <f>(I70*21)/100</f>
      </c>
      <c t="s">
        <v>23</v>
      </c>
    </row>
    <row r="71" spans="1:5" ht="12.75">
      <c r="A71" s="35" t="s">
        <v>52</v>
      </c>
      <c r="E71" s="36" t="s">
        <v>390</v>
      </c>
    </row>
    <row r="72" spans="1:5" ht="25.5">
      <c r="A72" s="37" t="s">
        <v>54</v>
      </c>
      <c r="E72" s="38" t="s">
        <v>391</v>
      </c>
    </row>
    <row r="73" spans="1:5" ht="51">
      <c r="A73" t="s">
        <v>56</v>
      </c>
      <c r="E73" s="36" t="s">
        <v>392</v>
      </c>
    </row>
    <row r="74" spans="1:16" ht="25.5">
      <c r="A74" s="25" t="s">
        <v>47</v>
      </c>
      <c s="29" t="s">
        <v>182</v>
      </c>
      <c s="29" t="s">
        <v>266</v>
      </c>
      <c s="25" t="s">
        <v>49</v>
      </c>
      <c s="30" t="s">
        <v>267</v>
      </c>
      <c s="31" t="s">
        <v>96</v>
      </c>
      <c s="32">
        <v>5</v>
      </c>
      <c s="33">
        <v>0</v>
      </c>
      <c s="34">
        <f>ROUND(ROUND(H74,2)*ROUND(G74,3),2)</f>
      </c>
      <c s="31" t="s">
        <v>70</v>
      </c>
      <c r="O74">
        <f>(I74*21)/100</f>
      </c>
      <c t="s">
        <v>23</v>
      </c>
    </row>
    <row r="75" spans="1:5" ht="12.75">
      <c r="A75" s="35" t="s">
        <v>52</v>
      </c>
      <c r="E75" s="36" t="s">
        <v>268</v>
      </c>
    </row>
    <row r="76" spans="1:5" ht="63.75">
      <c r="A76" s="37" t="s">
        <v>54</v>
      </c>
      <c r="E76" s="38" t="s">
        <v>393</v>
      </c>
    </row>
    <row r="77" spans="1:5" ht="25.5">
      <c r="A77" t="s">
        <v>56</v>
      </c>
      <c r="E77" s="36" t="s">
        <v>270</v>
      </c>
    </row>
    <row r="78" spans="1:16" ht="12.75">
      <c r="A78" s="25" t="s">
        <v>47</v>
      </c>
      <c s="29" t="s">
        <v>188</v>
      </c>
      <c s="29" t="s">
        <v>272</v>
      </c>
      <c s="25" t="s">
        <v>49</v>
      </c>
      <c s="30" t="s">
        <v>273</v>
      </c>
      <c s="31" t="s">
        <v>96</v>
      </c>
      <c s="32">
        <v>4</v>
      </c>
      <c s="33">
        <v>0</v>
      </c>
      <c s="34">
        <f>ROUND(ROUND(H78,2)*ROUND(G78,3),2)</f>
      </c>
      <c s="31" t="s">
        <v>70</v>
      </c>
      <c r="O78">
        <f>(I78*21)/100</f>
      </c>
      <c t="s">
        <v>23</v>
      </c>
    </row>
    <row r="79" spans="1:5" ht="12.75">
      <c r="A79" s="35" t="s">
        <v>52</v>
      </c>
      <c r="E79" s="36" t="s">
        <v>274</v>
      </c>
    </row>
    <row r="80" spans="1:5" ht="76.5">
      <c r="A80" s="37" t="s">
        <v>54</v>
      </c>
      <c r="E80" s="38" t="s">
        <v>394</v>
      </c>
    </row>
    <row r="81" spans="1:5" ht="25.5">
      <c r="A81" t="s">
        <v>56</v>
      </c>
      <c r="E81" s="36" t="s">
        <v>276</v>
      </c>
    </row>
    <row r="82" spans="1:16" ht="12.75">
      <c r="A82" s="25" t="s">
        <v>47</v>
      </c>
      <c s="29" t="s">
        <v>193</v>
      </c>
      <c s="29" t="s">
        <v>395</v>
      </c>
      <c s="25" t="s">
        <v>49</v>
      </c>
      <c s="30" t="s">
        <v>396</v>
      </c>
      <c s="31" t="s">
        <v>96</v>
      </c>
      <c s="32">
        <v>1</v>
      </c>
      <c s="33">
        <v>0</v>
      </c>
      <c s="34">
        <f>ROUND(ROUND(H82,2)*ROUND(G82,3),2)</f>
      </c>
      <c s="31" t="s">
        <v>70</v>
      </c>
      <c r="O82">
        <f>(I82*21)/100</f>
      </c>
      <c t="s">
        <v>23</v>
      </c>
    </row>
    <row r="83" spans="1:5" ht="12.75">
      <c r="A83" s="35" t="s">
        <v>52</v>
      </c>
      <c r="E83" s="36" t="s">
        <v>49</v>
      </c>
    </row>
    <row r="84" spans="1:5" ht="25.5">
      <c r="A84" s="37" t="s">
        <v>54</v>
      </c>
      <c r="E84" s="38" t="s">
        <v>397</v>
      </c>
    </row>
    <row r="85" spans="1:5" ht="25.5">
      <c r="A85" t="s">
        <v>56</v>
      </c>
      <c r="E85" s="36" t="s">
        <v>270</v>
      </c>
    </row>
    <row r="86" spans="1:16" ht="12.75">
      <c r="A86" s="25" t="s">
        <v>47</v>
      </c>
      <c s="29" t="s">
        <v>199</v>
      </c>
      <c s="29" t="s">
        <v>398</v>
      </c>
      <c s="25" t="s">
        <v>49</v>
      </c>
      <c s="30" t="s">
        <v>399</v>
      </c>
      <c s="31" t="s">
        <v>96</v>
      </c>
      <c s="32">
        <v>1</v>
      </c>
      <c s="33">
        <v>0</v>
      </c>
      <c s="34">
        <f>ROUND(ROUND(H86,2)*ROUND(G86,3),2)</f>
      </c>
      <c s="31" t="s">
        <v>70</v>
      </c>
      <c r="O86">
        <f>(I86*21)/100</f>
      </c>
      <c t="s">
        <v>23</v>
      </c>
    </row>
    <row r="87" spans="1:5" ht="12.75">
      <c r="A87" s="35" t="s">
        <v>52</v>
      </c>
      <c r="E87" s="36" t="s">
        <v>49</v>
      </c>
    </row>
    <row r="88" spans="1:5" ht="25.5">
      <c r="A88" s="37" t="s">
        <v>54</v>
      </c>
      <c r="E88" s="38" t="s">
        <v>400</v>
      </c>
    </row>
    <row r="89" spans="1:5" ht="25.5">
      <c r="A89" t="s">
        <v>56</v>
      </c>
      <c r="E89" s="36" t="s">
        <v>276</v>
      </c>
    </row>
    <row r="90" spans="1:16" ht="25.5">
      <c r="A90" s="25" t="s">
        <v>47</v>
      </c>
      <c s="29" t="s">
        <v>202</v>
      </c>
      <c s="29" t="s">
        <v>278</v>
      </c>
      <c s="25" t="s">
        <v>49</v>
      </c>
      <c s="30" t="s">
        <v>279</v>
      </c>
      <c s="31" t="s">
        <v>96</v>
      </c>
      <c s="32">
        <v>5</v>
      </c>
      <c s="33">
        <v>0</v>
      </c>
      <c s="34">
        <f>ROUND(ROUND(H90,2)*ROUND(G90,3),2)</f>
      </c>
      <c s="31" t="s">
        <v>70</v>
      </c>
      <c r="O90">
        <f>(I90*21)/100</f>
      </c>
      <c t="s">
        <v>23</v>
      </c>
    </row>
    <row r="91" spans="1:5" ht="12.75">
      <c r="A91" s="35" t="s">
        <v>52</v>
      </c>
      <c r="E91" s="36" t="s">
        <v>280</v>
      </c>
    </row>
    <row r="92" spans="1:5" ht="63.75">
      <c r="A92" s="37" t="s">
        <v>54</v>
      </c>
      <c r="E92" s="38" t="s">
        <v>401</v>
      </c>
    </row>
    <row r="93" spans="1:5" ht="25.5">
      <c r="A93" t="s">
        <v>56</v>
      </c>
      <c r="E93" s="36" t="s">
        <v>282</v>
      </c>
    </row>
    <row r="94" spans="1:16" ht="12.75">
      <c r="A94" s="25" t="s">
        <v>47</v>
      </c>
      <c s="29" t="s">
        <v>207</v>
      </c>
      <c s="29" t="s">
        <v>284</v>
      </c>
      <c s="25" t="s">
        <v>49</v>
      </c>
      <c s="30" t="s">
        <v>285</v>
      </c>
      <c s="31" t="s">
        <v>96</v>
      </c>
      <c s="32">
        <v>5</v>
      </c>
      <c s="33">
        <v>0</v>
      </c>
      <c s="34">
        <f>ROUND(ROUND(H94,2)*ROUND(G94,3),2)</f>
      </c>
      <c s="31" t="s">
        <v>70</v>
      </c>
      <c r="O94">
        <f>(I94*21)/100</f>
      </c>
      <c t="s">
        <v>23</v>
      </c>
    </row>
    <row r="95" spans="1:5" ht="12.75">
      <c r="A95" s="35" t="s">
        <v>52</v>
      </c>
      <c r="E95" s="36" t="s">
        <v>49</v>
      </c>
    </row>
    <row r="96" spans="1:5" ht="76.5">
      <c r="A96" s="37" t="s">
        <v>54</v>
      </c>
      <c r="E96" s="38" t="s">
        <v>402</v>
      </c>
    </row>
    <row r="97" spans="1:5" ht="25.5">
      <c r="A97" t="s">
        <v>56</v>
      </c>
      <c r="E97" s="36" t="s">
        <v>276</v>
      </c>
    </row>
    <row r="98" spans="1:16" ht="25.5">
      <c r="A98" s="25" t="s">
        <v>47</v>
      </c>
      <c s="29" t="s">
        <v>213</v>
      </c>
      <c s="29" t="s">
        <v>288</v>
      </c>
      <c s="25" t="s">
        <v>49</v>
      </c>
      <c s="30" t="s">
        <v>289</v>
      </c>
      <c s="31" t="s">
        <v>144</v>
      </c>
      <c s="32">
        <v>65.988</v>
      </c>
      <c s="33">
        <v>0</v>
      </c>
      <c s="34">
        <f>ROUND(ROUND(H98,2)*ROUND(G98,3),2)</f>
      </c>
      <c s="31" t="s">
        <v>70</v>
      </c>
      <c r="O98">
        <f>(I98*21)/100</f>
      </c>
      <c t="s">
        <v>23</v>
      </c>
    </row>
    <row r="99" spans="1:5" ht="12.75">
      <c r="A99" s="35" t="s">
        <v>52</v>
      </c>
      <c r="E99" s="36" t="s">
        <v>49</v>
      </c>
    </row>
    <row r="100" spans="1:5" ht="76.5">
      <c r="A100" s="37" t="s">
        <v>54</v>
      </c>
      <c r="E100" s="38" t="s">
        <v>403</v>
      </c>
    </row>
    <row r="101" spans="1:5" ht="38.25">
      <c r="A101" t="s">
        <v>56</v>
      </c>
      <c r="E101" s="36" t="s">
        <v>291</v>
      </c>
    </row>
    <row r="102" spans="1:16" ht="25.5">
      <c r="A102" s="25" t="s">
        <v>47</v>
      </c>
      <c s="29" t="s">
        <v>217</v>
      </c>
      <c s="29" t="s">
        <v>293</v>
      </c>
      <c s="25" t="s">
        <v>49</v>
      </c>
      <c s="30" t="s">
        <v>294</v>
      </c>
      <c s="31" t="s">
        <v>144</v>
      </c>
      <c s="32">
        <v>65.988</v>
      </c>
      <c s="33">
        <v>0</v>
      </c>
      <c s="34">
        <f>ROUND(ROUND(H102,2)*ROUND(G102,3),2)</f>
      </c>
      <c s="31" t="s">
        <v>70</v>
      </c>
      <c r="O102">
        <f>(I102*21)/100</f>
      </c>
      <c t="s">
        <v>23</v>
      </c>
    </row>
    <row r="103" spans="1:5" ht="12.75">
      <c r="A103" s="35" t="s">
        <v>52</v>
      </c>
      <c r="E103" s="36" t="s">
        <v>49</v>
      </c>
    </row>
    <row r="104" spans="1:5" ht="76.5">
      <c r="A104" s="37" t="s">
        <v>54</v>
      </c>
      <c r="E104" s="38" t="s">
        <v>404</v>
      </c>
    </row>
    <row r="105" spans="1:5" ht="38.25">
      <c r="A105" t="s">
        <v>56</v>
      </c>
      <c r="E105" s="36" t="s">
        <v>291</v>
      </c>
    </row>
    <row r="106" spans="1:16" ht="12.75">
      <c r="A106" s="25" t="s">
        <v>47</v>
      </c>
      <c s="29" t="s">
        <v>223</v>
      </c>
      <c s="29" t="s">
        <v>307</v>
      </c>
      <c s="25" t="s">
        <v>49</v>
      </c>
      <c s="30" t="s">
        <v>308</v>
      </c>
      <c s="31" t="s">
        <v>150</v>
      </c>
      <c s="32">
        <v>18.9</v>
      </c>
      <c s="33">
        <v>0</v>
      </c>
      <c s="34">
        <f>ROUND(ROUND(H106,2)*ROUND(G106,3),2)</f>
      </c>
      <c s="31" t="s">
        <v>70</v>
      </c>
      <c r="O106">
        <f>(I106*21)/100</f>
      </c>
      <c t="s">
        <v>23</v>
      </c>
    </row>
    <row r="107" spans="1:5" ht="12.75">
      <c r="A107" s="35" t="s">
        <v>52</v>
      </c>
      <c r="E107" s="36" t="s">
        <v>309</v>
      </c>
    </row>
    <row r="108" spans="1:5" ht="25.5">
      <c r="A108" s="37" t="s">
        <v>54</v>
      </c>
      <c r="E108" s="38" t="s">
        <v>405</v>
      </c>
    </row>
    <row r="109" spans="1:5" ht="51">
      <c r="A109" t="s">
        <v>56</v>
      </c>
      <c r="E109" s="36" t="s">
        <v>311</v>
      </c>
    </row>
    <row r="110" spans="1:16" ht="25.5">
      <c r="A110" s="25" t="s">
        <v>47</v>
      </c>
      <c s="29" t="s">
        <v>228</v>
      </c>
      <c s="29" t="s">
        <v>406</v>
      </c>
      <c s="25" t="s">
        <v>49</v>
      </c>
      <c s="30" t="s">
        <v>407</v>
      </c>
      <c s="31" t="s">
        <v>150</v>
      </c>
      <c s="32">
        <v>20</v>
      </c>
      <c s="33">
        <v>0</v>
      </c>
      <c s="34">
        <f>ROUND(ROUND(H110,2)*ROUND(G110,3),2)</f>
      </c>
      <c s="31" t="s">
        <v>70</v>
      </c>
      <c r="O110">
        <f>(I110*21)/100</f>
      </c>
      <c t="s">
        <v>23</v>
      </c>
    </row>
    <row r="111" spans="1:5" ht="12.75">
      <c r="A111" s="35" t="s">
        <v>52</v>
      </c>
      <c r="E111" s="36" t="s">
        <v>408</v>
      </c>
    </row>
    <row r="112" spans="1:5" ht="25.5">
      <c r="A112" s="37" t="s">
        <v>54</v>
      </c>
      <c r="E112" s="38" t="s">
        <v>409</v>
      </c>
    </row>
    <row r="113" spans="1:5" ht="76.5">
      <c r="A113" t="s">
        <v>56</v>
      </c>
      <c r="E113" s="36" t="s">
        <v>410</v>
      </c>
    </row>
    <row r="114" spans="1:16" ht="12.75">
      <c r="A114" s="25" t="s">
        <v>47</v>
      </c>
      <c s="29" t="s">
        <v>233</v>
      </c>
      <c s="29" t="s">
        <v>411</v>
      </c>
      <c s="25" t="s">
        <v>49</v>
      </c>
      <c s="30" t="s">
        <v>412</v>
      </c>
      <c s="31" t="s">
        <v>150</v>
      </c>
      <c s="32">
        <v>9.5</v>
      </c>
      <c s="33">
        <v>0</v>
      </c>
      <c s="34">
        <f>ROUND(ROUND(H114,2)*ROUND(G114,3),2)</f>
      </c>
      <c s="31" t="s">
        <v>70</v>
      </c>
      <c r="O114">
        <f>(I114*21)/100</f>
      </c>
      <c t="s">
        <v>23</v>
      </c>
    </row>
    <row r="115" spans="1:5" ht="12.75">
      <c r="A115" s="35" t="s">
        <v>52</v>
      </c>
      <c r="E115" s="36" t="s">
        <v>413</v>
      </c>
    </row>
    <row r="116" spans="1:5" ht="25.5">
      <c r="A116" s="37" t="s">
        <v>54</v>
      </c>
      <c r="E116" s="38" t="s">
        <v>414</v>
      </c>
    </row>
    <row r="117" spans="1:5" ht="76.5">
      <c r="A117" t="s">
        <v>56</v>
      </c>
      <c r="E117" s="36" t="s">
        <v>415</v>
      </c>
    </row>
  </sheetData>
  <sheetProtection sheet="1" objects="1" scenarios="1"/>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7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0+O9+O18+O59+O68+O121</f>
      </c>
      <c t="s">
        <v>22</v>
      </c>
    </row>
    <row r="3" spans="1:16" ht="15" customHeight="1">
      <c r="A3" t="s">
        <v>12</v>
      </c>
      <c s="12" t="s">
        <v>14</v>
      </c>
      <c s="13" t="s">
        <v>15</v>
      </c>
      <c s="1"/>
      <c s="14" t="s">
        <v>16</v>
      </c>
      <c s="1"/>
      <c s="9"/>
      <c s="8" t="s">
        <v>416</v>
      </c>
      <c s="39">
        <f>0+I9+I18+I59+I68+I121</f>
      </c>
      <c s="10"/>
      <c r="O3" t="s">
        <v>19</v>
      </c>
      <c t="s">
        <v>23</v>
      </c>
    </row>
    <row r="4" spans="1:16" ht="15" customHeight="1">
      <c r="A4" t="s">
        <v>17</v>
      </c>
      <c s="12" t="s">
        <v>105</v>
      </c>
      <c s="13" t="s">
        <v>106</v>
      </c>
      <c s="1"/>
      <c s="14" t="s">
        <v>107</v>
      </c>
      <c s="1"/>
      <c s="1"/>
      <c s="11"/>
      <c s="11"/>
      <c s="1"/>
      <c r="O4" t="s">
        <v>20</v>
      </c>
      <c t="s">
        <v>23</v>
      </c>
    </row>
    <row r="5" spans="1:16" ht="12.75" customHeight="1">
      <c r="A5" t="s">
        <v>108</v>
      </c>
      <c s="16" t="s">
        <v>18</v>
      </c>
      <c s="17" t="s">
        <v>416</v>
      </c>
      <c s="6"/>
      <c s="18" t="s">
        <v>417</v>
      </c>
      <c s="6"/>
      <c s="6"/>
      <c s="6"/>
      <c s="6"/>
      <c s="6"/>
      <c r="O5" t="s">
        <v>21</v>
      </c>
      <c t="s">
        <v>23</v>
      </c>
    </row>
    <row r="6" spans="1:10" ht="12.75" customHeight="1">
      <c r="A6" s="15" t="s">
        <v>26</v>
      </c>
      <c s="15" t="s">
        <v>28</v>
      </c>
      <c s="15" t="s">
        <v>30</v>
      </c>
      <c s="15" t="s">
        <v>31</v>
      </c>
      <c s="15" t="s">
        <v>32</v>
      </c>
      <c s="15" t="s">
        <v>34</v>
      </c>
      <c s="15" t="s">
        <v>36</v>
      </c>
      <c s="15" t="s">
        <v>38</v>
      </c>
      <c s="15"/>
      <c s="15" t="s">
        <v>43</v>
      </c>
    </row>
    <row r="7" spans="1:10" ht="12.75" customHeight="1">
      <c r="A7" s="15"/>
      <c s="15"/>
      <c s="15"/>
      <c s="15"/>
      <c s="15"/>
      <c s="15"/>
      <c s="15"/>
      <c s="15" t="s">
        <v>39</v>
      </c>
      <c s="15" t="s">
        <v>41</v>
      </c>
      <c s="15"/>
    </row>
    <row r="8" spans="1:10" ht="12.75" customHeight="1">
      <c r="A8" s="15" t="s">
        <v>27</v>
      </c>
      <c s="15" t="s">
        <v>29</v>
      </c>
      <c s="15" t="s">
        <v>23</v>
      </c>
      <c s="15" t="s">
        <v>22</v>
      </c>
      <c s="15" t="s">
        <v>33</v>
      </c>
      <c s="15" t="s">
        <v>35</v>
      </c>
      <c s="15" t="s">
        <v>37</v>
      </c>
      <c s="15" t="s">
        <v>40</v>
      </c>
      <c s="15" t="s">
        <v>42</v>
      </c>
      <c s="15" t="s">
        <v>44</v>
      </c>
    </row>
    <row r="9" spans="1:18" ht="12.75" customHeight="1">
      <c r="A9" s="19" t="s">
        <v>45</v>
      </c>
      <c s="19"/>
      <c s="26" t="s">
        <v>27</v>
      </c>
      <c s="19"/>
      <c s="27" t="s">
        <v>46</v>
      </c>
      <c s="19"/>
      <c s="19"/>
      <c s="19"/>
      <c s="28">
        <f>0+Q9</f>
      </c>
      <c s="19"/>
      <c r="O9">
        <f>0+R9</f>
      </c>
      <c r="Q9">
        <f>0+I10+I14</f>
      </c>
      <c>
        <f>0+O10+O14</f>
      </c>
    </row>
    <row r="10" spans="1:16" ht="12.75">
      <c r="A10" s="25" t="s">
        <v>47</v>
      </c>
      <c s="29" t="s">
        <v>29</v>
      </c>
      <c s="29" t="s">
        <v>116</v>
      </c>
      <c s="25" t="s">
        <v>49</v>
      </c>
      <c s="30" t="s">
        <v>117</v>
      </c>
      <c s="31" t="s">
        <v>118</v>
      </c>
      <c s="32">
        <v>68.153</v>
      </c>
      <c s="33">
        <v>0</v>
      </c>
      <c s="34">
        <f>ROUND(ROUND(H10,2)*ROUND(G10,3),2)</f>
      </c>
      <c s="31"/>
      <c r="O10">
        <f>(I10*21)/100</f>
      </c>
      <c t="s">
        <v>23</v>
      </c>
    </row>
    <row r="11" spans="1:5" ht="12.75">
      <c r="A11" s="35" t="s">
        <v>52</v>
      </c>
      <c r="E11" s="36" t="s">
        <v>318</v>
      </c>
    </row>
    <row r="12" spans="1:5" ht="89.25">
      <c r="A12" s="37" t="s">
        <v>54</v>
      </c>
      <c r="E12" s="38" t="s">
        <v>418</v>
      </c>
    </row>
    <row r="13" spans="1:5" ht="25.5">
      <c r="A13" t="s">
        <v>56</v>
      </c>
      <c r="E13" s="36" t="s">
        <v>115</v>
      </c>
    </row>
    <row r="14" spans="1:16" ht="12.75">
      <c r="A14" s="25" t="s">
        <v>47</v>
      </c>
      <c s="29" t="s">
        <v>22</v>
      </c>
      <c s="29" t="s">
        <v>419</v>
      </c>
      <c s="25" t="s">
        <v>49</v>
      </c>
      <c s="30" t="s">
        <v>420</v>
      </c>
      <c s="31" t="s">
        <v>113</v>
      </c>
      <c s="32">
        <v>10.2</v>
      </c>
      <c s="33">
        <v>0</v>
      </c>
      <c s="34">
        <f>ROUND(ROUND(H14,2)*ROUND(G14,3),2)</f>
      </c>
      <c s="31"/>
      <c r="O14">
        <f>(I14*21)/100</f>
      </c>
      <c t="s">
        <v>23</v>
      </c>
    </row>
    <row r="15" spans="1:5" ht="12.75">
      <c r="A15" s="35" t="s">
        <v>52</v>
      </c>
      <c r="E15" s="36" t="s">
        <v>421</v>
      </c>
    </row>
    <row r="16" spans="1:5" ht="25.5">
      <c r="A16" s="37" t="s">
        <v>54</v>
      </c>
      <c r="E16" s="38" t="s">
        <v>422</v>
      </c>
    </row>
    <row r="17" spans="1:5" ht="25.5">
      <c r="A17" t="s">
        <v>56</v>
      </c>
      <c r="E17" s="36" t="s">
        <v>423</v>
      </c>
    </row>
    <row r="18" spans="1:18" ht="12.75" customHeight="1">
      <c r="A18" s="6" t="s">
        <v>45</v>
      </c>
      <c s="6"/>
      <c s="43" t="s">
        <v>29</v>
      </c>
      <c s="6"/>
      <c s="27" t="s">
        <v>120</v>
      </c>
      <c s="6"/>
      <c s="6"/>
      <c s="6"/>
      <c s="44">
        <f>0+Q18</f>
      </c>
      <c s="6"/>
      <c r="O18">
        <f>0+R18</f>
      </c>
      <c r="Q18">
        <f>0+I19+I23+I27+I31+I35+I39+I43+I47+I51+I55</f>
      </c>
      <c>
        <f>0+O19+O23+O27+O31+O35+O39+O43+O47+O51+O55</f>
      </c>
    </row>
    <row r="19" spans="1:16" ht="12.75">
      <c r="A19" s="25" t="s">
        <v>47</v>
      </c>
      <c s="29" t="s">
        <v>33</v>
      </c>
      <c s="29" t="s">
        <v>121</v>
      </c>
      <c s="25" t="s">
        <v>49</v>
      </c>
      <c s="30" t="s">
        <v>122</v>
      </c>
      <c s="31" t="s">
        <v>113</v>
      </c>
      <c s="32">
        <v>10.2</v>
      </c>
      <c s="33">
        <v>0</v>
      </c>
      <c s="34">
        <f>ROUND(ROUND(H19,2)*ROUND(G19,3),2)</f>
      </c>
      <c s="31" t="s">
        <v>70</v>
      </c>
      <c r="O19">
        <f>(I19*21)/100</f>
      </c>
      <c t="s">
        <v>23</v>
      </c>
    </row>
    <row r="20" spans="1:5" ht="12.75">
      <c r="A20" s="35" t="s">
        <v>52</v>
      </c>
      <c r="E20" s="36" t="s">
        <v>49</v>
      </c>
    </row>
    <row r="21" spans="1:5" ht="38.25">
      <c r="A21" s="37" t="s">
        <v>54</v>
      </c>
      <c r="E21" s="38" t="s">
        <v>424</v>
      </c>
    </row>
    <row r="22" spans="1:5" ht="63.75">
      <c r="A22" t="s">
        <v>56</v>
      </c>
      <c r="E22" s="36" t="s">
        <v>124</v>
      </c>
    </row>
    <row r="23" spans="1:16" ht="12.75">
      <c r="A23" s="25" t="s">
        <v>47</v>
      </c>
      <c s="29" t="s">
        <v>35</v>
      </c>
      <c s="29" t="s">
        <v>129</v>
      </c>
      <c s="25" t="s">
        <v>49</v>
      </c>
      <c s="30" t="s">
        <v>130</v>
      </c>
      <c s="31" t="s">
        <v>113</v>
      </c>
      <c s="32">
        <v>354.722</v>
      </c>
      <c s="33">
        <v>0</v>
      </c>
      <c s="34">
        <f>ROUND(ROUND(H23,2)*ROUND(G23,3),2)</f>
      </c>
      <c s="31" t="s">
        <v>70</v>
      </c>
      <c r="O23">
        <f>(I23*21)/100</f>
      </c>
      <c t="s">
        <v>23</v>
      </c>
    </row>
    <row r="24" spans="1:5" ht="12.75">
      <c r="A24" s="35" t="s">
        <v>52</v>
      </c>
      <c r="E24" s="36" t="s">
        <v>243</v>
      </c>
    </row>
    <row r="25" spans="1:5" ht="51">
      <c r="A25" s="37" t="s">
        <v>54</v>
      </c>
      <c r="E25" s="38" t="s">
        <v>425</v>
      </c>
    </row>
    <row r="26" spans="1:5" ht="63.75">
      <c r="A26" t="s">
        <v>56</v>
      </c>
      <c r="E26" s="36" t="s">
        <v>124</v>
      </c>
    </row>
    <row r="27" spans="1:16" ht="12.75">
      <c r="A27" s="25" t="s">
        <v>47</v>
      </c>
      <c s="29" t="s">
        <v>37</v>
      </c>
      <c s="29" t="s">
        <v>142</v>
      </c>
      <c s="25" t="s">
        <v>49</v>
      </c>
      <c s="30" t="s">
        <v>143</v>
      </c>
      <c s="31" t="s">
        <v>144</v>
      </c>
      <c s="32">
        <v>233.7</v>
      </c>
      <c s="33">
        <v>0</v>
      </c>
      <c s="34">
        <f>ROUND(ROUND(H27,2)*ROUND(G27,3),2)</f>
      </c>
      <c s="31" t="s">
        <v>70</v>
      </c>
      <c r="O27">
        <f>(I27*21)/100</f>
      </c>
      <c t="s">
        <v>23</v>
      </c>
    </row>
    <row r="28" spans="1:5" ht="12.75">
      <c r="A28" s="35" t="s">
        <v>52</v>
      </c>
      <c r="E28" s="36" t="s">
        <v>145</v>
      </c>
    </row>
    <row r="29" spans="1:5" ht="25.5">
      <c r="A29" s="37" t="s">
        <v>54</v>
      </c>
      <c r="E29" s="38" t="s">
        <v>426</v>
      </c>
    </row>
    <row r="30" spans="1:5" ht="63.75">
      <c r="A30" t="s">
        <v>56</v>
      </c>
      <c r="E30" s="36" t="s">
        <v>147</v>
      </c>
    </row>
    <row r="31" spans="1:16" ht="12.75">
      <c r="A31" s="25" t="s">
        <v>47</v>
      </c>
      <c s="29" t="s">
        <v>81</v>
      </c>
      <c s="29" t="s">
        <v>148</v>
      </c>
      <c s="25" t="s">
        <v>49</v>
      </c>
      <c s="30" t="s">
        <v>149</v>
      </c>
      <c s="31" t="s">
        <v>150</v>
      </c>
      <c s="32">
        <v>50</v>
      </c>
      <c s="33">
        <v>0</v>
      </c>
      <c s="34">
        <f>ROUND(ROUND(H31,2)*ROUND(G31,3),2)</f>
      </c>
      <c s="31" t="s">
        <v>70</v>
      </c>
      <c r="O31">
        <f>(I31*21)/100</f>
      </c>
      <c t="s">
        <v>23</v>
      </c>
    </row>
    <row r="32" spans="1:5" ht="12.75">
      <c r="A32" s="35" t="s">
        <v>52</v>
      </c>
      <c r="E32" s="36" t="s">
        <v>372</v>
      </c>
    </row>
    <row r="33" spans="1:5" ht="25.5">
      <c r="A33" s="37" t="s">
        <v>54</v>
      </c>
      <c r="E33" s="38" t="s">
        <v>427</v>
      </c>
    </row>
    <row r="34" spans="1:5" ht="63.75">
      <c r="A34" t="s">
        <v>56</v>
      </c>
      <c r="E34" s="36" t="s">
        <v>147</v>
      </c>
    </row>
    <row r="35" spans="1:16" ht="12.75">
      <c r="A35" s="25" t="s">
        <v>47</v>
      </c>
      <c s="29" t="s">
        <v>86</v>
      </c>
      <c s="29" t="s">
        <v>164</v>
      </c>
      <c s="25" t="s">
        <v>49</v>
      </c>
      <c s="30" t="s">
        <v>165</v>
      </c>
      <c s="31" t="s">
        <v>113</v>
      </c>
      <c s="32">
        <v>3.334</v>
      </c>
      <c s="33">
        <v>0</v>
      </c>
      <c s="34">
        <f>ROUND(ROUND(H35,2)*ROUND(G35,3),2)</f>
      </c>
      <c s="31" t="s">
        <v>70</v>
      </c>
      <c r="O35">
        <f>(I35*21)/100</f>
      </c>
      <c t="s">
        <v>23</v>
      </c>
    </row>
    <row r="36" spans="1:5" ht="12.75">
      <c r="A36" s="35" t="s">
        <v>52</v>
      </c>
      <c r="E36" s="36" t="s">
        <v>49</v>
      </c>
    </row>
    <row r="37" spans="1:5" ht="25.5">
      <c r="A37" s="37" t="s">
        <v>54</v>
      </c>
      <c r="E37" s="38" t="s">
        <v>428</v>
      </c>
    </row>
    <row r="38" spans="1:5" ht="38.25">
      <c r="A38" t="s">
        <v>56</v>
      </c>
      <c r="E38" s="36" t="s">
        <v>166</v>
      </c>
    </row>
    <row r="39" spans="1:16" ht="12.75">
      <c r="A39" s="25" t="s">
        <v>47</v>
      </c>
      <c s="29" t="s">
        <v>40</v>
      </c>
      <c s="29" t="s">
        <v>429</v>
      </c>
      <c s="25" t="s">
        <v>49</v>
      </c>
      <c s="30" t="s">
        <v>430</v>
      </c>
      <c s="31" t="s">
        <v>113</v>
      </c>
      <c s="32">
        <v>10.2</v>
      </c>
      <c s="33">
        <v>0</v>
      </c>
      <c s="34">
        <f>ROUND(ROUND(H39,2)*ROUND(G39,3),2)</f>
      </c>
      <c s="31" t="s">
        <v>70</v>
      </c>
      <c r="O39">
        <f>(I39*21)/100</f>
      </c>
      <c t="s">
        <v>23</v>
      </c>
    </row>
    <row r="40" spans="1:5" ht="12.75">
      <c r="A40" s="35" t="s">
        <v>52</v>
      </c>
      <c r="E40" s="36" t="s">
        <v>431</v>
      </c>
    </row>
    <row r="41" spans="1:5" ht="25.5">
      <c r="A41" s="37" t="s">
        <v>54</v>
      </c>
      <c r="E41" s="38" t="s">
        <v>432</v>
      </c>
    </row>
    <row r="42" spans="1:5" ht="38.25">
      <c r="A42" t="s">
        <v>56</v>
      </c>
      <c r="E42" s="36" t="s">
        <v>433</v>
      </c>
    </row>
    <row r="43" spans="1:16" ht="12.75">
      <c r="A43" s="25" t="s">
        <v>47</v>
      </c>
      <c s="29" t="s">
        <v>42</v>
      </c>
      <c s="29" t="s">
        <v>434</v>
      </c>
      <c s="25" t="s">
        <v>49</v>
      </c>
      <c s="30" t="s">
        <v>435</v>
      </c>
      <c s="31" t="s">
        <v>144</v>
      </c>
      <c s="32">
        <v>33.34</v>
      </c>
      <c s="33">
        <v>0</v>
      </c>
      <c s="34">
        <f>ROUND(ROUND(H43,2)*ROUND(G43,3),2)</f>
      </c>
      <c s="31" t="s">
        <v>70</v>
      </c>
      <c r="O43">
        <f>(I43*21)/100</f>
      </c>
      <c t="s">
        <v>23</v>
      </c>
    </row>
    <row r="44" spans="1:5" ht="12.75">
      <c r="A44" s="35" t="s">
        <v>52</v>
      </c>
      <c r="E44" s="36" t="s">
        <v>436</v>
      </c>
    </row>
    <row r="45" spans="1:5" ht="25.5">
      <c r="A45" s="37" t="s">
        <v>54</v>
      </c>
      <c r="E45" s="38" t="s">
        <v>437</v>
      </c>
    </row>
    <row r="46" spans="1:5" ht="25.5">
      <c r="A46" t="s">
        <v>56</v>
      </c>
      <c r="E46" s="36" t="s">
        <v>438</v>
      </c>
    </row>
    <row r="47" spans="1:16" ht="12.75">
      <c r="A47" s="25" t="s">
        <v>47</v>
      </c>
      <c s="29" t="s">
        <v>44</v>
      </c>
      <c s="29" t="s">
        <v>439</v>
      </c>
      <c s="25" t="s">
        <v>49</v>
      </c>
      <c s="30" t="s">
        <v>440</v>
      </c>
      <c s="31" t="s">
        <v>144</v>
      </c>
      <c s="32">
        <v>33.34</v>
      </c>
      <c s="33">
        <v>0</v>
      </c>
      <c s="34">
        <f>ROUND(ROUND(H47,2)*ROUND(G47,3),2)</f>
      </c>
      <c s="31" t="s">
        <v>70</v>
      </c>
      <c r="O47">
        <f>(I47*21)/100</f>
      </c>
      <c t="s">
        <v>23</v>
      </c>
    </row>
    <row r="48" spans="1:5" ht="12.75">
      <c r="A48" s="35" t="s">
        <v>52</v>
      </c>
      <c r="E48" s="36" t="s">
        <v>49</v>
      </c>
    </row>
    <row r="49" spans="1:5" ht="25.5">
      <c r="A49" s="37" t="s">
        <v>54</v>
      </c>
      <c r="E49" s="38" t="s">
        <v>441</v>
      </c>
    </row>
    <row r="50" spans="1:5" ht="51">
      <c r="A50" t="s">
        <v>56</v>
      </c>
      <c r="E50" s="36" t="s">
        <v>442</v>
      </c>
    </row>
    <row r="51" spans="1:16" ht="12.75">
      <c r="A51" s="25" t="s">
        <v>47</v>
      </c>
      <c s="29" t="s">
        <v>158</v>
      </c>
      <c s="29" t="s">
        <v>443</v>
      </c>
      <c s="25" t="s">
        <v>49</v>
      </c>
      <c s="30" t="s">
        <v>444</v>
      </c>
      <c s="31" t="s">
        <v>144</v>
      </c>
      <c s="32">
        <v>33.34</v>
      </c>
      <c s="33">
        <v>0</v>
      </c>
      <c s="34">
        <f>ROUND(ROUND(H51,2)*ROUND(G51,3),2)</f>
      </c>
      <c s="31"/>
      <c r="O51">
        <f>(I51*21)/100</f>
      </c>
      <c t="s">
        <v>23</v>
      </c>
    </row>
    <row r="52" spans="1:5" ht="12.75">
      <c r="A52" s="35" t="s">
        <v>52</v>
      </c>
      <c r="E52" s="36" t="s">
        <v>445</v>
      </c>
    </row>
    <row r="53" spans="1:5" ht="25.5">
      <c r="A53" s="37" t="s">
        <v>54</v>
      </c>
      <c r="E53" s="38" t="s">
        <v>446</v>
      </c>
    </row>
    <row r="54" spans="1:5" ht="38.25">
      <c r="A54" t="s">
        <v>56</v>
      </c>
      <c r="E54" s="36" t="s">
        <v>447</v>
      </c>
    </row>
    <row r="55" spans="1:16" ht="12.75">
      <c r="A55" s="25" t="s">
        <v>47</v>
      </c>
      <c s="29" t="s">
        <v>163</v>
      </c>
      <c s="29" t="s">
        <v>448</v>
      </c>
      <c s="25" t="s">
        <v>49</v>
      </c>
      <c s="30" t="s">
        <v>449</v>
      </c>
      <c s="31" t="s">
        <v>144</v>
      </c>
      <c s="32">
        <v>33.34</v>
      </c>
      <c s="33">
        <v>0</v>
      </c>
      <c s="34">
        <f>ROUND(ROUND(H55,2)*ROUND(G55,3),2)</f>
      </c>
      <c s="31"/>
      <c r="O55">
        <f>(I55*21)/100</f>
      </c>
      <c t="s">
        <v>23</v>
      </c>
    </row>
    <row r="56" spans="1:5" ht="25.5">
      <c r="A56" s="35" t="s">
        <v>52</v>
      </c>
      <c r="E56" s="36" t="s">
        <v>450</v>
      </c>
    </row>
    <row r="57" spans="1:5" ht="25.5">
      <c r="A57" s="37" t="s">
        <v>54</v>
      </c>
      <c r="E57" s="38" t="s">
        <v>451</v>
      </c>
    </row>
    <row r="58" spans="1:5" ht="76.5">
      <c r="A58" t="s">
        <v>56</v>
      </c>
      <c r="E58" s="36" t="s">
        <v>452</v>
      </c>
    </row>
    <row r="59" spans="1:18" ht="12.75" customHeight="1">
      <c r="A59" s="6" t="s">
        <v>45</v>
      </c>
      <c s="6"/>
      <c s="43" t="s">
        <v>23</v>
      </c>
      <c s="6"/>
      <c s="27" t="s">
        <v>374</v>
      </c>
      <c s="6"/>
      <c s="6"/>
      <c s="6"/>
      <c s="44">
        <f>0+Q59</f>
      </c>
      <c s="6"/>
      <c r="O59">
        <f>0+R59</f>
      </c>
      <c r="Q59">
        <f>0+I60+I64</f>
      </c>
      <c>
        <f>0+O60+O64</f>
      </c>
    </row>
    <row r="60" spans="1:16" ht="12.75">
      <c r="A60" s="25" t="s">
        <v>47</v>
      </c>
      <c s="29" t="s">
        <v>167</v>
      </c>
      <c s="29" t="s">
        <v>453</v>
      </c>
      <c s="25" t="s">
        <v>49</v>
      </c>
      <c s="30" t="s">
        <v>454</v>
      </c>
      <c s="31" t="s">
        <v>150</v>
      </c>
      <c s="32">
        <v>37</v>
      </c>
      <c s="33">
        <v>0</v>
      </c>
      <c s="34">
        <f>ROUND(ROUND(H60,2)*ROUND(G60,3),2)</f>
      </c>
      <c s="31" t="s">
        <v>70</v>
      </c>
      <c r="O60">
        <f>(I60*21)/100</f>
      </c>
      <c t="s">
        <v>23</v>
      </c>
    </row>
    <row r="61" spans="1:5" ht="38.25">
      <c r="A61" s="35" t="s">
        <v>52</v>
      </c>
      <c r="E61" s="36" t="s">
        <v>455</v>
      </c>
    </row>
    <row r="62" spans="1:5" ht="25.5">
      <c r="A62" s="37" t="s">
        <v>54</v>
      </c>
      <c r="E62" s="38" t="s">
        <v>456</v>
      </c>
    </row>
    <row r="63" spans="1:5" ht="165.75">
      <c r="A63" t="s">
        <v>56</v>
      </c>
      <c r="E63" s="36" t="s">
        <v>457</v>
      </c>
    </row>
    <row r="64" spans="1:16" ht="12.75">
      <c r="A64" s="25" t="s">
        <v>47</v>
      </c>
      <c s="29" t="s">
        <v>172</v>
      </c>
      <c s="29" t="s">
        <v>375</v>
      </c>
      <c s="25" t="s">
        <v>49</v>
      </c>
      <c s="30" t="s">
        <v>376</v>
      </c>
      <c s="31" t="s">
        <v>144</v>
      </c>
      <c s="32">
        <v>38.85</v>
      </c>
      <c s="33">
        <v>0</v>
      </c>
      <c s="34">
        <f>ROUND(ROUND(H64,2)*ROUND(G64,3),2)</f>
      </c>
      <c s="31" t="s">
        <v>70</v>
      </c>
      <c r="O64">
        <f>(I64*21)/100</f>
      </c>
      <c t="s">
        <v>23</v>
      </c>
    </row>
    <row r="65" spans="1:5" ht="12.75">
      <c r="A65" s="35" t="s">
        <v>52</v>
      </c>
      <c r="E65" s="36" t="s">
        <v>458</v>
      </c>
    </row>
    <row r="66" spans="1:5" ht="38.25">
      <c r="A66" s="37" t="s">
        <v>54</v>
      </c>
      <c r="E66" s="38" t="s">
        <v>459</v>
      </c>
    </row>
    <row r="67" spans="1:5" ht="102">
      <c r="A67" t="s">
        <v>56</v>
      </c>
      <c r="E67" s="36" t="s">
        <v>379</v>
      </c>
    </row>
    <row r="68" spans="1:18" ht="12.75" customHeight="1">
      <c r="A68" s="6" t="s">
        <v>45</v>
      </c>
      <c s="6"/>
      <c s="43" t="s">
        <v>35</v>
      </c>
      <c s="6"/>
      <c s="27" t="s">
        <v>107</v>
      </c>
      <c s="6"/>
      <c s="6"/>
      <c s="6"/>
      <c s="44">
        <f>0+Q68</f>
      </c>
      <c s="6"/>
      <c r="O68">
        <f>0+R68</f>
      </c>
      <c r="Q68">
        <f>0+I69+I73+I77+I81+I85+I89+I93+I97+I101+I105+I109+I113+I117</f>
      </c>
      <c>
        <f>0+O69+O73+O77+O81+O85+O89+O93+O97+O101+O105+O109+O113+O117</f>
      </c>
    </row>
    <row r="69" spans="1:16" ht="12.75">
      <c r="A69" s="25" t="s">
        <v>47</v>
      </c>
      <c s="29" t="s">
        <v>176</v>
      </c>
      <c s="29" t="s">
        <v>460</v>
      </c>
      <c s="25" t="s">
        <v>49</v>
      </c>
      <c s="30" t="s">
        <v>461</v>
      </c>
      <c s="31" t="s">
        <v>144</v>
      </c>
      <c s="32">
        <v>125.667</v>
      </c>
      <c s="33">
        <v>0</v>
      </c>
      <c s="34">
        <f>ROUND(ROUND(H69,2)*ROUND(G69,3),2)</f>
      </c>
      <c s="31" t="s">
        <v>70</v>
      </c>
      <c r="O69">
        <f>(I69*21)/100</f>
      </c>
      <c t="s">
        <v>23</v>
      </c>
    </row>
    <row r="70" spans="1:5" ht="12.75">
      <c r="A70" s="35" t="s">
        <v>52</v>
      </c>
      <c r="E70" s="36" t="s">
        <v>462</v>
      </c>
    </row>
    <row r="71" spans="1:5" ht="25.5">
      <c r="A71" s="37" t="s">
        <v>54</v>
      </c>
      <c r="E71" s="38" t="s">
        <v>463</v>
      </c>
    </row>
    <row r="72" spans="1:5" ht="127.5">
      <c r="A72" t="s">
        <v>56</v>
      </c>
      <c r="E72" s="36" t="s">
        <v>464</v>
      </c>
    </row>
    <row r="73" spans="1:16" ht="12.75">
      <c r="A73" s="25" t="s">
        <v>47</v>
      </c>
      <c s="29" t="s">
        <v>182</v>
      </c>
      <c s="29" t="s">
        <v>177</v>
      </c>
      <c s="25" t="s">
        <v>49</v>
      </c>
      <c s="30" t="s">
        <v>178</v>
      </c>
      <c s="31" t="s">
        <v>144</v>
      </c>
      <c s="32">
        <v>139.2</v>
      </c>
      <c s="33">
        <v>0</v>
      </c>
      <c s="34">
        <f>ROUND(ROUND(H73,2)*ROUND(G73,3),2)</f>
      </c>
      <c s="31" t="s">
        <v>70</v>
      </c>
      <c r="O73">
        <f>(I73*21)/100</f>
      </c>
      <c t="s">
        <v>23</v>
      </c>
    </row>
    <row r="74" spans="1:5" ht="12.75">
      <c r="A74" s="35" t="s">
        <v>52</v>
      </c>
      <c r="E74" s="36" t="s">
        <v>465</v>
      </c>
    </row>
    <row r="75" spans="1:5" ht="25.5">
      <c r="A75" s="37" t="s">
        <v>54</v>
      </c>
      <c r="E75" s="38" t="s">
        <v>466</v>
      </c>
    </row>
    <row r="76" spans="1:5" ht="51">
      <c r="A76" t="s">
        <v>56</v>
      </c>
      <c r="E76" s="36" t="s">
        <v>181</v>
      </c>
    </row>
    <row r="77" spans="1:16" ht="12.75">
      <c r="A77" s="25" t="s">
        <v>47</v>
      </c>
      <c s="29" t="s">
        <v>188</v>
      </c>
      <c s="29" t="s">
        <v>189</v>
      </c>
      <c s="25" t="s">
        <v>49</v>
      </c>
      <c s="30" t="s">
        <v>190</v>
      </c>
      <c s="31" t="s">
        <v>144</v>
      </c>
      <c s="32">
        <v>233.7</v>
      </c>
      <c s="33">
        <v>0</v>
      </c>
      <c s="34">
        <f>ROUND(ROUND(H77,2)*ROUND(G77,3),2)</f>
      </c>
      <c s="31" t="s">
        <v>70</v>
      </c>
      <c r="O77">
        <f>(I77*21)/100</f>
      </c>
      <c t="s">
        <v>23</v>
      </c>
    </row>
    <row r="78" spans="1:5" ht="12.75">
      <c r="A78" s="35" t="s">
        <v>52</v>
      </c>
      <c r="E78" s="36" t="s">
        <v>191</v>
      </c>
    </row>
    <row r="79" spans="1:5" ht="25.5">
      <c r="A79" s="37" t="s">
        <v>54</v>
      </c>
      <c r="E79" s="38" t="s">
        <v>467</v>
      </c>
    </row>
    <row r="80" spans="1:5" ht="102">
      <c r="A80" t="s">
        <v>56</v>
      </c>
      <c r="E80" s="36" t="s">
        <v>187</v>
      </c>
    </row>
    <row r="81" spans="1:16" ht="12.75">
      <c r="A81" s="25" t="s">
        <v>47</v>
      </c>
      <c s="29" t="s">
        <v>193</v>
      </c>
      <c s="29" t="s">
        <v>468</v>
      </c>
      <c s="25" t="s">
        <v>49</v>
      </c>
      <c s="30" t="s">
        <v>469</v>
      </c>
      <c s="31" t="s">
        <v>144</v>
      </c>
      <c s="32">
        <v>122.17</v>
      </c>
      <c s="33">
        <v>0</v>
      </c>
      <c s="34">
        <f>ROUND(ROUND(H81,2)*ROUND(G81,3),2)</f>
      </c>
      <c s="31"/>
      <c r="O81">
        <f>(I81*21)/100</f>
      </c>
      <c t="s">
        <v>23</v>
      </c>
    </row>
    <row r="82" spans="1:5" ht="12.75">
      <c r="A82" s="35" t="s">
        <v>52</v>
      </c>
      <c r="E82" s="36" t="s">
        <v>470</v>
      </c>
    </row>
    <row r="83" spans="1:5" ht="38.25">
      <c r="A83" s="37" t="s">
        <v>54</v>
      </c>
      <c r="E83" s="38" t="s">
        <v>471</v>
      </c>
    </row>
    <row r="84" spans="1:5" ht="51">
      <c r="A84" t="s">
        <v>56</v>
      </c>
      <c r="E84" s="36" t="s">
        <v>198</v>
      </c>
    </row>
    <row r="85" spans="1:16" ht="12.75">
      <c r="A85" s="25" t="s">
        <v>47</v>
      </c>
      <c s="29" t="s">
        <v>199</v>
      </c>
      <c s="29" t="s">
        <v>194</v>
      </c>
      <c s="25" t="s">
        <v>94</v>
      </c>
      <c s="30" t="s">
        <v>195</v>
      </c>
      <c s="31" t="s">
        <v>144</v>
      </c>
      <c s="32">
        <v>4326.88</v>
      </c>
      <c s="33">
        <v>0</v>
      </c>
      <c s="34">
        <f>ROUND(ROUND(H85,2)*ROUND(G85,3),2)</f>
      </c>
      <c s="31" t="s">
        <v>70</v>
      </c>
      <c r="O85">
        <f>(I85*21)/100</f>
      </c>
      <c t="s">
        <v>23</v>
      </c>
    </row>
    <row r="86" spans="1:5" ht="25.5">
      <c r="A86" s="35" t="s">
        <v>52</v>
      </c>
      <c r="E86" s="36" t="s">
        <v>196</v>
      </c>
    </row>
    <row r="87" spans="1:5" ht="255">
      <c r="A87" s="37" t="s">
        <v>54</v>
      </c>
      <c r="E87" s="38" t="s">
        <v>472</v>
      </c>
    </row>
    <row r="88" spans="1:5" ht="51">
      <c r="A88" t="s">
        <v>56</v>
      </c>
      <c r="E88" s="36" t="s">
        <v>198</v>
      </c>
    </row>
    <row r="89" spans="1:16" ht="12.75">
      <c r="A89" s="25" t="s">
        <v>47</v>
      </c>
      <c s="29" t="s">
        <v>202</v>
      </c>
      <c s="29" t="s">
        <v>194</v>
      </c>
      <c s="25" t="s">
        <v>100</v>
      </c>
      <c s="30" t="s">
        <v>195</v>
      </c>
      <c s="31" t="s">
        <v>144</v>
      </c>
      <c s="32">
        <v>2439.343</v>
      </c>
      <c s="33">
        <v>0</v>
      </c>
      <c s="34">
        <f>ROUND(ROUND(H89,2)*ROUND(G89,3),2)</f>
      </c>
      <c s="31" t="s">
        <v>70</v>
      </c>
      <c r="O89">
        <f>(I89*21)/100</f>
      </c>
      <c t="s">
        <v>23</v>
      </c>
    </row>
    <row r="90" spans="1:5" ht="25.5">
      <c r="A90" s="35" t="s">
        <v>52</v>
      </c>
      <c r="E90" s="36" t="s">
        <v>200</v>
      </c>
    </row>
    <row r="91" spans="1:5" ht="114.75">
      <c r="A91" s="37" t="s">
        <v>54</v>
      </c>
      <c r="E91" s="38" t="s">
        <v>473</v>
      </c>
    </row>
    <row r="92" spans="1:5" ht="51">
      <c r="A92" t="s">
        <v>56</v>
      </c>
      <c r="E92" s="36" t="s">
        <v>198</v>
      </c>
    </row>
    <row r="93" spans="1:16" ht="12.75">
      <c r="A93" s="25" t="s">
        <v>47</v>
      </c>
      <c s="29" t="s">
        <v>207</v>
      </c>
      <c s="29" t="s">
        <v>203</v>
      </c>
      <c s="25" t="s">
        <v>49</v>
      </c>
      <c s="30" t="s">
        <v>204</v>
      </c>
      <c s="31" t="s">
        <v>144</v>
      </c>
      <c s="32">
        <v>903.299</v>
      </c>
      <c s="33">
        <v>0</v>
      </c>
      <c s="34">
        <f>ROUND(ROUND(H93,2)*ROUND(G93,3),2)</f>
      </c>
      <c s="31" t="s">
        <v>70</v>
      </c>
      <c r="O93">
        <f>(I93*21)/100</f>
      </c>
      <c t="s">
        <v>23</v>
      </c>
    </row>
    <row r="94" spans="1:5" ht="25.5">
      <c r="A94" s="35" t="s">
        <v>52</v>
      </c>
      <c r="E94" s="36" t="s">
        <v>205</v>
      </c>
    </row>
    <row r="95" spans="1:5" ht="38.25">
      <c r="A95" s="37" t="s">
        <v>54</v>
      </c>
      <c r="E95" s="38" t="s">
        <v>474</v>
      </c>
    </row>
    <row r="96" spans="1:5" ht="51">
      <c r="A96" t="s">
        <v>56</v>
      </c>
      <c r="E96" s="36" t="s">
        <v>198</v>
      </c>
    </row>
    <row r="97" spans="1:16" ht="12.75">
      <c r="A97" s="25" t="s">
        <v>47</v>
      </c>
      <c s="29" t="s">
        <v>213</v>
      </c>
      <c s="29" t="s">
        <v>214</v>
      </c>
      <c s="25" t="s">
        <v>49</v>
      </c>
      <c s="30" t="s">
        <v>215</v>
      </c>
      <c s="31" t="s">
        <v>144</v>
      </c>
      <c s="32">
        <v>903.299</v>
      </c>
      <c s="33">
        <v>0</v>
      </c>
      <c s="34">
        <f>ROUND(ROUND(H97,2)*ROUND(G97,3),2)</f>
      </c>
      <c s="31"/>
      <c r="O97">
        <f>(I97*21)/100</f>
      </c>
      <c t="s">
        <v>23</v>
      </c>
    </row>
    <row r="98" spans="1:5" ht="51">
      <c r="A98" s="35" t="s">
        <v>52</v>
      </c>
      <c r="E98" s="36" t="s">
        <v>216</v>
      </c>
    </row>
    <row r="99" spans="1:5" ht="25.5">
      <c r="A99" s="37" t="s">
        <v>54</v>
      </c>
      <c r="E99" s="38" t="s">
        <v>475</v>
      </c>
    </row>
    <row r="100" spans="1:5" ht="51">
      <c r="A100" t="s">
        <v>56</v>
      </c>
      <c r="E100" s="36" t="s">
        <v>212</v>
      </c>
    </row>
    <row r="101" spans="1:16" ht="12.75">
      <c r="A101" s="25" t="s">
        <v>47</v>
      </c>
      <c s="29" t="s">
        <v>217</v>
      </c>
      <c s="29" t="s">
        <v>218</v>
      </c>
      <c s="25" t="s">
        <v>49</v>
      </c>
      <c s="30" t="s">
        <v>219</v>
      </c>
      <c s="31" t="s">
        <v>144</v>
      </c>
      <c s="32">
        <v>2129.5</v>
      </c>
      <c s="33">
        <v>0</v>
      </c>
      <c s="34">
        <f>ROUND(ROUND(H101,2)*ROUND(G101,3),2)</f>
      </c>
      <c s="31" t="s">
        <v>70</v>
      </c>
      <c r="O101">
        <f>(I101*21)/100</f>
      </c>
      <c t="s">
        <v>23</v>
      </c>
    </row>
    <row r="102" spans="1:5" ht="12.75">
      <c r="A102" s="35" t="s">
        <v>52</v>
      </c>
      <c r="E102" s="36" t="s">
        <v>220</v>
      </c>
    </row>
    <row r="103" spans="1:5" ht="114.75">
      <c r="A103" s="37" t="s">
        <v>54</v>
      </c>
      <c r="E103" s="38" t="s">
        <v>476</v>
      </c>
    </row>
    <row r="104" spans="1:5" ht="140.25">
      <c r="A104" t="s">
        <v>56</v>
      </c>
      <c r="E104" s="36" t="s">
        <v>222</v>
      </c>
    </row>
    <row r="105" spans="1:16" ht="12.75">
      <c r="A105" s="25" t="s">
        <v>47</v>
      </c>
      <c s="29" t="s">
        <v>223</v>
      </c>
      <c s="29" t="s">
        <v>224</v>
      </c>
      <c s="25" t="s">
        <v>49</v>
      </c>
      <c s="30" t="s">
        <v>225</v>
      </c>
      <c s="31" t="s">
        <v>144</v>
      </c>
      <c s="32">
        <v>2197.38</v>
      </c>
      <c s="33">
        <v>0</v>
      </c>
      <c s="34">
        <f>ROUND(ROUND(H105,2)*ROUND(G105,3),2)</f>
      </c>
      <c s="31" t="s">
        <v>70</v>
      </c>
      <c r="O105">
        <f>(I105*21)/100</f>
      </c>
      <c t="s">
        <v>23</v>
      </c>
    </row>
    <row r="106" spans="1:5" ht="12.75">
      <c r="A106" s="35" t="s">
        <v>52</v>
      </c>
      <c r="E106" s="36" t="s">
        <v>226</v>
      </c>
    </row>
    <row r="107" spans="1:5" ht="127.5">
      <c r="A107" s="37" t="s">
        <v>54</v>
      </c>
      <c r="E107" s="38" t="s">
        <v>477</v>
      </c>
    </row>
    <row r="108" spans="1:5" ht="140.25">
      <c r="A108" t="s">
        <v>56</v>
      </c>
      <c r="E108" s="36" t="s">
        <v>222</v>
      </c>
    </row>
    <row r="109" spans="1:16" ht="12.75">
      <c r="A109" s="25" t="s">
        <v>47</v>
      </c>
      <c s="29" t="s">
        <v>228</v>
      </c>
      <c s="29" t="s">
        <v>332</v>
      </c>
      <c s="25" t="s">
        <v>49</v>
      </c>
      <c s="30" t="s">
        <v>333</v>
      </c>
      <c s="31" t="s">
        <v>144</v>
      </c>
      <c s="32">
        <v>2316.519</v>
      </c>
      <c s="33">
        <v>0</v>
      </c>
      <c s="34">
        <f>ROUND(ROUND(H109,2)*ROUND(G109,3),2)</f>
      </c>
      <c s="31" t="s">
        <v>70</v>
      </c>
      <c r="O109">
        <f>(I109*21)/100</f>
      </c>
      <c t="s">
        <v>23</v>
      </c>
    </row>
    <row r="110" spans="1:5" ht="12.75">
      <c r="A110" s="35" t="s">
        <v>52</v>
      </c>
      <c r="E110" s="36" t="s">
        <v>49</v>
      </c>
    </row>
    <row r="111" spans="1:5" ht="127.5">
      <c r="A111" s="37" t="s">
        <v>54</v>
      </c>
      <c r="E111" s="38" t="s">
        <v>478</v>
      </c>
    </row>
    <row r="112" spans="1:5" ht="140.25">
      <c r="A112" t="s">
        <v>56</v>
      </c>
      <c r="E112" s="36" t="s">
        <v>222</v>
      </c>
    </row>
    <row r="113" spans="1:16" ht="12.75">
      <c r="A113" s="25" t="s">
        <v>47</v>
      </c>
      <c s="29" t="s">
        <v>233</v>
      </c>
      <c s="29" t="s">
        <v>234</v>
      </c>
      <c s="25" t="s">
        <v>49</v>
      </c>
      <c s="30" t="s">
        <v>235</v>
      </c>
      <c s="31" t="s">
        <v>150</v>
      </c>
      <c s="32">
        <v>602.199</v>
      </c>
      <c s="33">
        <v>0</v>
      </c>
      <c s="34">
        <f>ROUND(ROUND(H113,2)*ROUND(G113,3),2)</f>
      </c>
      <c s="31" t="s">
        <v>70</v>
      </c>
      <c r="O113">
        <f>(I113*21)/100</f>
      </c>
      <c t="s">
        <v>23</v>
      </c>
    </row>
    <row r="114" spans="1:5" ht="38.25">
      <c r="A114" s="35" t="s">
        <v>52</v>
      </c>
      <c r="E114" s="36" t="s">
        <v>236</v>
      </c>
    </row>
    <row r="115" spans="1:5" ht="25.5">
      <c r="A115" s="37" t="s">
        <v>54</v>
      </c>
      <c r="E115" s="38" t="s">
        <v>479</v>
      </c>
    </row>
    <row r="116" spans="1:5" ht="51">
      <c r="A116" t="s">
        <v>56</v>
      </c>
      <c r="E116" s="36" t="s">
        <v>238</v>
      </c>
    </row>
    <row r="117" spans="1:16" ht="12.75">
      <c r="A117" s="25" t="s">
        <v>47</v>
      </c>
      <c s="29" t="s">
        <v>240</v>
      </c>
      <c s="29" t="s">
        <v>345</v>
      </c>
      <c s="25" t="s">
        <v>49</v>
      </c>
      <c s="30" t="s">
        <v>346</v>
      </c>
      <c s="31" t="s">
        <v>144</v>
      </c>
      <c s="32">
        <v>8.5</v>
      </c>
      <c s="33">
        <v>0</v>
      </c>
      <c s="34">
        <f>ROUND(ROUND(H117,2)*ROUND(G117,3),2)</f>
      </c>
      <c s="31" t="s">
        <v>70</v>
      </c>
      <c r="O117">
        <f>(I117*21)/100</f>
      </c>
      <c t="s">
        <v>23</v>
      </c>
    </row>
    <row r="118" spans="1:5" ht="12.75">
      <c r="A118" s="35" t="s">
        <v>52</v>
      </c>
      <c r="E118" s="36" t="s">
        <v>480</v>
      </c>
    </row>
    <row r="119" spans="1:5" ht="25.5">
      <c r="A119" s="37" t="s">
        <v>54</v>
      </c>
      <c r="E119" s="38" t="s">
        <v>481</v>
      </c>
    </row>
    <row r="120" spans="1:5" ht="153">
      <c r="A120" t="s">
        <v>56</v>
      </c>
      <c r="E120" s="36" t="s">
        <v>349</v>
      </c>
    </row>
    <row r="121" spans="1:18" ht="12.75" customHeight="1">
      <c r="A121" s="6" t="s">
        <v>45</v>
      </c>
      <c s="6"/>
      <c s="43" t="s">
        <v>40</v>
      </c>
      <c s="6"/>
      <c s="27" t="s">
        <v>246</v>
      </c>
      <c s="6"/>
      <c s="6"/>
      <c s="6"/>
      <c s="44">
        <f>0+Q121</f>
      </c>
      <c s="6"/>
      <c r="O121">
        <f>0+R121</f>
      </c>
      <c r="Q121">
        <f>0+I122+I126+I130+I134+I138+I142+I146+I150+I154+I158+I162+I166+I170</f>
      </c>
      <c>
        <f>0+O122+O126+O130+O134+O138+O142+O146+O150+O154+O158+O162+O166+O170</f>
      </c>
    </row>
    <row r="122" spans="1:16" ht="12.75">
      <c r="A122" s="25" t="s">
        <v>47</v>
      </c>
      <c s="29" t="s">
        <v>247</v>
      </c>
      <c s="29" t="s">
        <v>388</v>
      </c>
      <c s="25" t="s">
        <v>49</v>
      </c>
      <c s="30" t="s">
        <v>389</v>
      </c>
      <c s="31" t="s">
        <v>96</v>
      </c>
      <c s="32">
        <v>8</v>
      </c>
      <c s="33">
        <v>0</v>
      </c>
      <c s="34">
        <f>ROUND(ROUND(H122,2)*ROUND(G122,3),2)</f>
      </c>
      <c s="31" t="s">
        <v>70</v>
      </c>
      <c r="O122">
        <f>(I122*21)/100</f>
      </c>
      <c t="s">
        <v>23</v>
      </c>
    </row>
    <row r="123" spans="1:5" ht="12.75">
      <c r="A123" s="35" t="s">
        <v>52</v>
      </c>
      <c r="E123" s="36" t="s">
        <v>390</v>
      </c>
    </row>
    <row r="124" spans="1:5" ht="25.5">
      <c r="A124" s="37" t="s">
        <v>54</v>
      </c>
      <c r="E124" s="38" t="s">
        <v>482</v>
      </c>
    </row>
    <row r="125" spans="1:5" ht="51">
      <c r="A125" t="s">
        <v>56</v>
      </c>
      <c r="E125" s="36" t="s">
        <v>392</v>
      </c>
    </row>
    <row r="126" spans="1:16" ht="25.5">
      <c r="A126" s="25" t="s">
        <v>47</v>
      </c>
      <c s="29" t="s">
        <v>253</v>
      </c>
      <c s="29" t="s">
        <v>266</v>
      </c>
      <c s="25" t="s">
        <v>49</v>
      </c>
      <c s="30" t="s">
        <v>267</v>
      </c>
      <c s="31" t="s">
        <v>96</v>
      </c>
      <c s="32">
        <v>9</v>
      </c>
      <c s="33">
        <v>0</v>
      </c>
      <c s="34">
        <f>ROUND(ROUND(H126,2)*ROUND(G126,3),2)</f>
      </c>
      <c s="31" t="s">
        <v>70</v>
      </c>
      <c r="O126">
        <f>(I126*21)/100</f>
      </c>
      <c t="s">
        <v>23</v>
      </c>
    </row>
    <row r="127" spans="1:5" ht="12.75">
      <c r="A127" s="35" t="s">
        <v>52</v>
      </c>
      <c r="E127" s="36" t="s">
        <v>268</v>
      </c>
    </row>
    <row r="128" spans="1:5" ht="114.75">
      <c r="A128" s="37" t="s">
        <v>54</v>
      </c>
      <c r="E128" s="38" t="s">
        <v>483</v>
      </c>
    </row>
    <row r="129" spans="1:5" ht="25.5">
      <c r="A129" t="s">
        <v>56</v>
      </c>
      <c r="E129" s="36" t="s">
        <v>270</v>
      </c>
    </row>
    <row r="130" spans="1:16" ht="12.75">
      <c r="A130" s="25" t="s">
        <v>47</v>
      </c>
      <c s="29" t="s">
        <v>259</v>
      </c>
      <c s="29" t="s">
        <v>272</v>
      </c>
      <c s="25" t="s">
        <v>49</v>
      </c>
      <c s="30" t="s">
        <v>273</v>
      </c>
      <c s="31" t="s">
        <v>96</v>
      </c>
      <c s="32">
        <v>2</v>
      </c>
      <c s="33">
        <v>0</v>
      </c>
      <c s="34">
        <f>ROUND(ROUND(H130,2)*ROUND(G130,3),2)</f>
      </c>
      <c s="31" t="s">
        <v>70</v>
      </c>
      <c r="O130">
        <f>(I130*21)/100</f>
      </c>
      <c t="s">
        <v>23</v>
      </c>
    </row>
    <row r="131" spans="1:5" ht="12.75">
      <c r="A131" s="35" t="s">
        <v>52</v>
      </c>
      <c r="E131" s="36" t="s">
        <v>274</v>
      </c>
    </row>
    <row r="132" spans="1:5" ht="51">
      <c r="A132" s="37" t="s">
        <v>54</v>
      </c>
      <c r="E132" s="38" t="s">
        <v>484</v>
      </c>
    </row>
    <row r="133" spans="1:5" ht="25.5">
      <c r="A133" t="s">
        <v>56</v>
      </c>
      <c r="E133" s="36" t="s">
        <v>276</v>
      </c>
    </row>
    <row r="134" spans="1:16" ht="12.75">
      <c r="A134" s="25" t="s">
        <v>47</v>
      </c>
      <c s="29" t="s">
        <v>265</v>
      </c>
      <c s="29" t="s">
        <v>395</v>
      </c>
      <c s="25" t="s">
        <v>49</v>
      </c>
      <c s="30" t="s">
        <v>396</v>
      </c>
      <c s="31" t="s">
        <v>96</v>
      </c>
      <c s="32">
        <v>1</v>
      </c>
      <c s="33">
        <v>0</v>
      </c>
      <c s="34">
        <f>ROUND(ROUND(H134,2)*ROUND(G134,3),2)</f>
      </c>
      <c s="31" t="s">
        <v>70</v>
      </c>
      <c r="O134">
        <f>(I134*21)/100</f>
      </c>
      <c t="s">
        <v>23</v>
      </c>
    </row>
    <row r="135" spans="1:5" ht="12.75">
      <c r="A135" s="35" t="s">
        <v>52</v>
      </c>
      <c r="E135" s="36" t="s">
        <v>49</v>
      </c>
    </row>
    <row r="136" spans="1:5" ht="25.5">
      <c r="A136" s="37" t="s">
        <v>54</v>
      </c>
      <c r="E136" s="38" t="s">
        <v>397</v>
      </c>
    </row>
    <row r="137" spans="1:5" ht="25.5">
      <c r="A137" t="s">
        <v>56</v>
      </c>
      <c r="E137" s="36" t="s">
        <v>270</v>
      </c>
    </row>
    <row r="138" spans="1:16" ht="12.75">
      <c r="A138" s="25" t="s">
        <v>47</v>
      </c>
      <c s="29" t="s">
        <v>271</v>
      </c>
      <c s="29" t="s">
        <v>398</v>
      </c>
      <c s="25" t="s">
        <v>49</v>
      </c>
      <c s="30" t="s">
        <v>399</v>
      </c>
      <c s="31" t="s">
        <v>96</v>
      </c>
      <c s="32">
        <v>1</v>
      </c>
      <c s="33">
        <v>0</v>
      </c>
      <c s="34">
        <f>ROUND(ROUND(H138,2)*ROUND(G138,3),2)</f>
      </c>
      <c s="31" t="s">
        <v>70</v>
      </c>
      <c r="O138">
        <f>(I138*21)/100</f>
      </c>
      <c t="s">
        <v>23</v>
      </c>
    </row>
    <row r="139" spans="1:5" ht="12.75">
      <c r="A139" s="35" t="s">
        <v>52</v>
      </c>
      <c r="E139" s="36" t="s">
        <v>49</v>
      </c>
    </row>
    <row r="140" spans="1:5" ht="25.5">
      <c r="A140" s="37" t="s">
        <v>54</v>
      </c>
      <c r="E140" s="38" t="s">
        <v>400</v>
      </c>
    </row>
    <row r="141" spans="1:5" ht="25.5">
      <c r="A141" t="s">
        <v>56</v>
      </c>
      <c r="E141" s="36" t="s">
        <v>276</v>
      </c>
    </row>
    <row r="142" spans="1:16" ht="25.5">
      <c r="A142" s="25" t="s">
        <v>47</v>
      </c>
      <c s="29" t="s">
        <v>277</v>
      </c>
      <c s="29" t="s">
        <v>278</v>
      </c>
      <c s="25" t="s">
        <v>49</v>
      </c>
      <c s="30" t="s">
        <v>279</v>
      </c>
      <c s="31" t="s">
        <v>96</v>
      </c>
      <c s="32">
        <v>8</v>
      </c>
      <c s="33">
        <v>0</v>
      </c>
      <c s="34">
        <f>ROUND(ROUND(H142,2)*ROUND(G142,3),2)</f>
      </c>
      <c s="31" t="s">
        <v>70</v>
      </c>
      <c r="O142">
        <f>(I142*21)/100</f>
      </c>
      <c t="s">
        <v>23</v>
      </c>
    </row>
    <row r="143" spans="1:5" ht="12.75">
      <c r="A143" s="35" t="s">
        <v>52</v>
      </c>
      <c r="E143" s="36" t="s">
        <v>280</v>
      </c>
    </row>
    <row r="144" spans="1:5" ht="102">
      <c r="A144" s="37" t="s">
        <v>54</v>
      </c>
      <c r="E144" s="38" t="s">
        <v>485</v>
      </c>
    </row>
    <row r="145" spans="1:5" ht="25.5">
      <c r="A145" t="s">
        <v>56</v>
      </c>
      <c r="E145" s="36" t="s">
        <v>282</v>
      </c>
    </row>
    <row r="146" spans="1:16" ht="12.75">
      <c r="A146" s="25" t="s">
        <v>47</v>
      </c>
      <c s="29" t="s">
        <v>283</v>
      </c>
      <c s="29" t="s">
        <v>284</v>
      </c>
      <c s="25" t="s">
        <v>49</v>
      </c>
      <c s="30" t="s">
        <v>285</v>
      </c>
      <c s="31" t="s">
        <v>96</v>
      </c>
      <c s="32">
        <v>4</v>
      </c>
      <c s="33">
        <v>0</v>
      </c>
      <c s="34">
        <f>ROUND(ROUND(H146,2)*ROUND(G146,3),2)</f>
      </c>
      <c s="31" t="s">
        <v>70</v>
      </c>
      <c r="O146">
        <f>(I146*21)/100</f>
      </c>
      <c t="s">
        <v>23</v>
      </c>
    </row>
    <row r="147" spans="1:5" ht="12.75">
      <c r="A147" s="35" t="s">
        <v>52</v>
      </c>
      <c r="E147" s="36" t="s">
        <v>49</v>
      </c>
    </row>
    <row r="148" spans="1:5" ht="63.75">
      <c r="A148" s="37" t="s">
        <v>54</v>
      </c>
      <c r="E148" s="38" t="s">
        <v>486</v>
      </c>
    </row>
    <row r="149" spans="1:5" ht="25.5">
      <c r="A149" t="s">
        <v>56</v>
      </c>
      <c r="E149" s="36" t="s">
        <v>276</v>
      </c>
    </row>
    <row r="150" spans="1:16" ht="25.5">
      <c r="A150" s="25" t="s">
        <v>47</v>
      </c>
      <c s="29" t="s">
        <v>287</v>
      </c>
      <c s="29" t="s">
        <v>288</v>
      </c>
      <c s="25" t="s">
        <v>49</v>
      </c>
      <c s="30" t="s">
        <v>289</v>
      </c>
      <c s="31" t="s">
        <v>144</v>
      </c>
      <c s="32">
        <v>103.5</v>
      </c>
      <c s="33">
        <v>0</v>
      </c>
      <c s="34">
        <f>ROUND(ROUND(H150,2)*ROUND(G150,3),2)</f>
      </c>
      <c s="31" t="s">
        <v>70</v>
      </c>
      <c r="O150">
        <f>(I150*21)/100</f>
      </c>
      <c t="s">
        <v>23</v>
      </c>
    </row>
    <row r="151" spans="1:5" ht="12.75">
      <c r="A151" s="35" t="s">
        <v>52</v>
      </c>
      <c r="E151" s="36" t="s">
        <v>49</v>
      </c>
    </row>
    <row r="152" spans="1:5" ht="89.25">
      <c r="A152" s="37" t="s">
        <v>54</v>
      </c>
      <c r="E152" s="38" t="s">
        <v>487</v>
      </c>
    </row>
    <row r="153" spans="1:5" ht="38.25">
      <c r="A153" t="s">
        <v>56</v>
      </c>
      <c r="E153" s="36" t="s">
        <v>291</v>
      </c>
    </row>
    <row r="154" spans="1:16" ht="25.5">
      <c r="A154" s="25" t="s">
        <v>47</v>
      </c>
      <c s="29" t="s">
        <v>292</v>
      </c>
      <c s="29" t="s">
        <v>293</v>
      </c>
      <c s="25" t="s">
        <v>49</v>
      </c>
      <c s="30" t="s">
        <v>294</v>
      </c>
      <c s="31" t="s">
        <v>144</v>
      </c>
      <c s="32">
        <v>103.5</v>
      </c>
      <c s="33">
        <v>0</v>
      </c>
      <c s="34">
        <f>ROUND(ROUND(H154,2)*ROUND(G154,3),2)</f>
      </c>
      <c s="31" t="s">
        <v>70</v>
      </c>
      <c r="O154">
        <f>(I154*21)/100</f>
      </c>
      <c t="s">
        <v>23</v>
      </c>
    </row>
    <row r="155" spans="1:5" ht="12.75">
      <c r="A155" s="35" t="s">
        <v>52</v>
      </c>
      <c r="E155" s="36" t="s">
        <v>49</v>
      </c>
    </row>
    <row r="156" spans="1:5" ht="89.25">
      <c r="A156" s="37" t="s">
        <v>54</v>
      </c>
      <c r="E156" s="38" t="s">
        <v>488</v>
      </c>
    </row>
    <row r="157" spans="1:5" ht="38.25">
      <c r="A157" t="s">
        <v>56</v>
      </c>
      <c r="E157" s="36" t="s">
        <v>291</v>
      </c>
    </row>
    <row r="158" spans="1:16" ht="12.75">
      <c r="A158" s="25" t="s">
        <v>47</v>
      </c>
      <c s="29" t="s">
        <v>296</v>
      </c>
      <c s="29" t="s">
        <v>489</v>
      </c>
      <c s="25" t="s">
        <v>49</v>
      </c>
      <c s="30" t="s">
        <v>490</v>
      </c>
      <c s="31" t="s">
        <v>150</v>
      </c>
      <c s="32">
        <v>37</v>
      </c>
      <c s="33">
        <v>0</v>
      </c>
      <c s="34">
        <f>ROUND(ROUND(H158,2)*ROUND(G158,3),2)</f>
      </c>
      <c s="31"/>
      <c r="O158">
        <f>(I158*21)/100</f>
      </c>
      <c t="s">
        <v>23</v>
      </c>
    </row>
    <row r="159" spans="1:5" ht="25.5">
      <c r="A159" s="35" t="s">
        <v>52</v>
      </c>
      <c r="E159" s="36" t="s">
        <v>491</v>
      </c>
    </row>
    <row r="160" spans="1:5" ht="25.5">
      <c r="A160" s="37" t="s">
        <v>54</v>
      </c>
      <c r="E160" s="38" t="s">
        <v>492</v>
      </c>
    </row>
    <row r="161" spans="1:5" ht="51">
      <c r="A161" t="s">
        <v>56</v>
      </c>
      <c r="E161" s="36" t="s">
        <v>493</v>
      </c>
    </row>
    <row r="162" spans="1:16" ht="12.75">
      <c r="A162" s="25" t="s">
        <v>47</v>
      </c>
      <c s="29" t="s">
        <v>301</v>
      </c>
      <c s="29" t="s">
        <v>307</v>
      </c>
      <c s="25" t="s">
        <v>49</v>
      </c>
      <c s="30" t="s">
        <v>308</v>
      </c>
      <c s="31" t="s">
        <v>150</v>
      </c>
      <c s="32">
        <v>88.7</v>
      </c>
      <c s="33">
        <v>0</v>
      </c>
      <c s="34">
        <f>ROUND(ROUND(H162,2)*ROUND(G162,3),2)</f>
      </c>
      <c s="31" t="s">
        <v>70</v>
      </c>
      <c r="O162">
        <f>(I162*21)/100</f>
      </c>
      <c t="s">
        <v>23</v>
      </c>
    </row>
    <row r="163" spans="1:5" ht="12.75">
      <c r="A163" s="35" t="s">
        <v>52</v>
      </c>
      <c r="E163" s="36" t="s">
        <v>309</v>
      </c>
    </row>
    <row r="164" spans="1:5" ht="25.5">
      <c r="A164" s="37" t="s">
        <v>54</v>
      </c>
      <c r="E164" s="38" t="s">
        <v>494</v>
      </c>
    </row>
    <row r="165" spans="1:5" ht="51">
      <c r="A165" t="s">
        <v>56</v>
      </c>
      <c r="E165" s="36" t="s">
        <v>311</v>
      </c>
    </row>
    <row r="166" spans="1:16" ht="12.75">
      <c r="A166" s="25" t="s">
        <v>47</v>
      </c>
      <c s="29" t="s">
        <v>306</v>
      </c>
      <c s="29" t="s">
        <v>495</v>
      </c>
      <c s="25" t="s">
        <v>49</v>
      </c>
      <c s="30" t="s">
        <v>496</v>
      </c>
      <c s="31" t="s">
        <v>150</v>
      </c>
      <c s="32">
        <v>61.3</v>
      </c>
      <c s="33">
        <v>0</v>
      </c>
      <c s="34">
        <f>ROUND(ROUND(H166,2)*ROUND(G166,3),2)</f>
      </c>
      <c s="31" t="s">
        <v>70</v>
      </c>
      <c r="O166">
        <f>(I166*21)/100</f>
      </c>
      <c t="s">
        <v>23</v>
      </c>
    </row>
    <row r="167" spans="1:5" ht="12.75">
      <c r="A167" s="35" t="s">
        <v>52</v>
      </c>
      <c r="E167" s="36" t="s">
        <v>497</v>
      </c>
    </row>
    <row r="168" spans="1:5" ht="25.5">
      <c r="A168" s="37" t="s">
        <v>54</v>
      </c>
      <c r="E168" s="38" t="s">
        <v>498</v>
      </c>
    </row>
    <row r="169" spans="1:5" ht="51">
      <c r="A169" t="s">
        <v>56</v>
      </c>
      <c r="E169" s="36" t="s">
        <v>499</v>
      </c>
    </row>
    <row r="170" spans="1:16" ht="12.75">
      <c r="A170" s="25" t="s">
        <v>47</v>
      </c>
      <c s="29" t="s">
        <v>500</v>
      </c>
      <c s="29" t="s">
        <v>501</v>
      </c>
      <c s="25" t="s">
        <v>49</v>
      </c>
      <c s="30" t="s">
        <v>502</v>
      </c>
      <c s="31" t="s">
        <v>150</v>
      </c>
      <c s="32">
        <v>126.8</v>
      </c>
      <c s="33">
        <v>0</v>
      </c>
      <c s="34">
        <f>ROUND(ROUND(H170,2)*ROUND(G170,3),2)</f>
      </c>
      <c s="31" t="s">
        <v>70</v>
      </c>
      <c r="O170">
        <f>(I170*21)/100</f>
      </c>
      <c t="s">
        <v>23</v>
      </c>
    </row>
    <row r="171" spans="1:5" ht="25.5">
      <c r="A171" s="35" t="s">
        <v>52</v>
      </c>
      <c r="E171" s="36" t="s">
        <v>503</v>
      </c>
    </row>
    <row r="172" spans="1:5" ht="38.25">
      <c r="A172" s="37" t="s">
        <v>54</v>
      </c>
      <c r="E172" s="38" t="s">
        <v>504</v>
      </c>
    </row>
    <row r="173" spans="1:5" ht="51">
      <c r="A173" t="s">
        <v>56</v>
      </c>
      <c r="E173" s="36" t="s">
        <v>505</v>
      </c>
    </row>
  </sheetData>
  <sheetProtection sheet="1" objects="1" scenarios="1"/>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0+O9+O18+O79+O84+O97+O150</f>
      </c>
      <c t="s">
        <v>22</v>
      </c>
    </row>
    <row r="3" spans="1:16" ht="15" customHeight="1">
      <c r="A3" t="s">
        <v>12</v>
      </c>
      <c s="12" t="s">
        <v>14</v>
      </c>
      <c s="13" t="s">
        <v>15</v>
      </c>
      <c s="1"/>
      <c s="14" t="s">
        <v>16</v>
      </c>
      <c s="1"/>
      <c s="9"/>
      <c s="8" t="s">
        <v>506</v>
      </c>
      <c s="39">
        <f>0+I9+I18+I79+I84+I97+I150</f>
      </c>
      <c s="10"/>
      <c r="O3" t="s">
        <v>19</v>
      </c>
      <c t="s">
        <v>23</v>
      </c>
    </row>
    <row r="4" spans="1:16" ht="15" customHeight="1">
      <c r="A4" t="s">
        <v>17</v>
      </c>
      <c s="12" t="s">
        <v>105</v>
      </c>
      <c s="13" t="s">
        <v>106</v>
      </c>
      <c s="1"/>
      <c s="14" t="s">
        <v>107</v>
      </c>
      <c s="1"/>
      <c s="1"/>
      <c s="11"/>
      <c s="11"/>
      <c s="1"/>
      <c r="O4" t="s">
        <v>20</v>
      </c>
      <c t="s">
        <v>23</v>
      </c>
    </row>
    <row r="5" spans="1:16" ht="12.75" customHeight="1">
      <c r="A5" t="s">
        <v>108</v>
      </c>
      <c s="16" t="s">
        <v>18</v>
      </c>
      <c s="17" t="s">
        <v>506</v>
      </c>
      <c s="6"/>
      <c s="18" t="s">
        <v>507</v>
      </c>
      <c s="6"/>
      <c s="6"/>
      <c s="6"/>
      <c s="6"/>
      <c s="6"/>
      <c r="O5" t="s">
        <v>21</v>
      </c>
      <c t="s">
        <v>23</v>
      </c>
    </row>
    <row r="6" spans="1:10" ht="12.75" customHeight="1">
      <c r="A6" s="15" t="s">
        <v>26</v>
      </c>
      <c s="15" t="s">
        <v>28</v>
      </c>
      <c s="15" t="s">
        <v>30</v>
      </c>
      <c s="15" t="s">
        <v>31</v>
      </c>
      <c s="15" t="s">
        <v>32</v>
      </c>
      <c s="15" t="s">
        <v>34</v>
      </c>
      <c s="15" t="s">
        <v>36</v>
      </c>
      <c s="15" t="s">
        <v>38</v>
      </c>
      <c s="15"/>
      <c s="15" t="s">
        <v>43</v>
      </c>
    </row>
    <row r="7" spans="1:10" ht="12.75" customHeight="1">
      <c r="A7" s="15"/>
      <c s="15"/>
      <c s="15"/>
      <c s="15"/>
      <c s="15"/>
      <c s="15"/>
      <c s="15"/>
      <c s="15" t="s">
        <v>39</v>
      </c>
      <c s="15" t="s">
        <v>41</v>
      </c>
      <c s="15"/>
    </row>
    <row r="8" spans="1:10" ht="12.75" customHeight="1">
      <c r="A8" s="15" t="s">
        <v>27</v>
      </c>
      <c s="15" t="s">
        <v>29</v>
      </c>
      <c s="15" t="s">
        <v>23</v>
      </c>
      <c s="15" t="s">
        <v>22</v>
      </c>
      <c s="15" t="s">
        <v>33</v>
      </c>
      <c s="15" t="s">
        <v>35</v>
      </c>
      <c s="15" t="s">
        <v>37</v>
      </c>
      <c s="15" t="s">
        <v>40</v>
      </c>
      <c s="15" t="s">
        <v>42</v>
      </c>
      <c s="15" t="s">
        <v>44</v>
      </c>
    </row>
    <row r="9" spans="1:18" ht="12.75" customHeight="1">
      <c r="A9" s="19" t="s">
        <v>45</v>
      </c>
      <c s="19"/>
      <c s="26" t="s">
        <v>27</v>
      </c>
      <c s="19"/>
      <c s="27" t="s">
        <v>46</v>
      </c>
      <c s="19"/>
      <c s="19"/>
      <c s="19"/>
      <c s="28">
        <f>0+Q9</f>
      </c>
      <c s="19"/>
      <c r="O9">
        <f>0+R9</f>
      </c>
      <c r="Q9">
        <f>0+I10+I14</f>
      </c>
      <c>
        <f>0+O10+O14</f>
      </c>
    </row>
    <row r="10" spans="1:16" ht="12.75">
      <c r="A10" s="25" t="s">
        <v>47</v>
      </c>
      <c s="29" t="s">
        <v>29</v>
      </c>
      <c s="29" t="s">
        <v>111</v>
      </c>
      <c s="25" t="s">
        <v>49</v>
      </c>
      <c s="30" t="s">
        <v>112</v>
      </c>
      <c s="31" t="s">
        <v>113</v>
      </c>
      <c s="32">
        <v>787</v>
      </c>
      <c s="33">
        <v>0</v>
      </c>
      <c s="34">
        <f>ROUND(ROUND(H10,2)*ROUND(G10,3),2)</f>
      </c>
      <c s="31"/>
      <c r="O10">
        <f>(I10*21)/100</f>
      </c>
      <c t="s">
        <v>23</v>
      </c>
    </row>
    <row r="11" spans="1:5" ht="12.75">
      <c r="A11" s="35" t="s">
        <v>52</v>
      </c>
      <c r="E11" s="36" t="s">
        <v>49</v>
      </c>
    </row>
    <row r="12" spans="1:5" ht="89.25">
      <c r="A12" s="37" t="s">
        <v>54</v>
      </c>
      <c r="E12" s="38" t="s">
        <v>508</v>
      </c>
    </row>
    <row r="13" spans="1:5" ht="25.5">
      <c r="A13" t="s">
        <v>56</v>
      </c>
      <c r="E13" s="36" t="s">
        <v>115</v>
      </c>
    </row>
    <row r="14" spans="1:16" ht="12.75">
      <c r="A14" s="25" t="s">
        <v>47</v>
      </c>
      <c s="29" t="s">
        <v>23</v>
      </c>
      <c s="29" t="s">
        <v>116</v>
      </c>
      <c s="25" t="s">
        <v>49</v>
      </c>
      <c s="30" t="s">
        <v>117</v>
      </c>
      <c s="31" t="s">
        <v>118</v>
      </c>
      <c s="32">
        <v>1698.885</v>
      </c>
      <c s="33">
        <v>0</v>
      </c>
      <c s="34">
        <f>ROUND(ROUND(H14,2)*ROUND(G14,3),2)</f>
      </c>
      <c s="31"/>
      <c r="O14">
        <f>(I14*21)/100</f>
      </c>
      <c t="s">
        <v>23</v>
      </c>
    </row>
    <row r="15" spans="1:5" ht="12.75">
      <c r="A15" s="35" t="s">
        <v>52</v>
      </c>
      <c r="E15" s="36" t="s">
        <v>49</v>
      </c>
    </row>
    <row r="16" spans="1:5" ht="89.25">
      <c r="A16" s="37" t="s">
        <v>54</v>
      </c>
      <c r="E16" s="38" t="s">
        <v>509</v>
      </c>
    </row>
    <row r="17" spans="1:5" ht="25.5">
      <c r="A17" t="s">
        <v>56</v>
      </c>
      <c r="E17" s="36" t="s">
        <v>115</v>
      </c>
    </row>
    <row r="18" spans="1:18" ht="12.75" customHeight="1">
      <c r="A18" s="6" t="s">
        <v>45</v>
      </c>
      <c s="6"/>
      <c s="43" t="s">
        <v>29</v>
      </c>
      <c s="6"/>
      <c s="27" t="s">
        <v>120</v>
      </c>
      <c s="6"/>
      <c s="6"/>
      <c s="6"/>
      <c s="44">
        <f>0+Q18</f>
      </c>
      <c s="6"/>
      <c r="O18">
        <f>0+R18</f>
      </c>
      <c r="Q18">
        <f>0+I19+I23+I27+I31+I35+I39+I43+I47+I51+I55+I59+I63+I67+I71+I75</f>
      </c>
      <c>
        <f>0+O19+O23+O27+O31+O35+O39+O43+O47+O51+O55+O59+O63+O67+O71+O75</f>
      </c>
    </row>
    <row r="19" spans="1:16" ht="25.5">
      <c r="A19" s="25" t="s">
        <v>47</v>
      </c>
      <c s="29" t="s">
        <v>33</v>
      </c>
      <c s="29" t="s">
        <v>125</v>
      </c>
      <c s="25" t="s">
        <v>49</v>
      </c>
      <c s="30" t="s">
        <v>126</v>
      </c>
      <c s="31" t="s">
        <v>113</v>
      </c>
      <c s="32">
        <v>667.3</v>
      </c>
      <c s="33">
        <v>0</v>
      </c>
      <c s="34">
        <f>ROUND(ROUND(H19,2)*ROUND(G19,3),2)</f>
      </c>
      <c s="31" t="s">
        <v>70</v>
      </c>
      <c r="O19">
        <f>(I19*21)/100</f>
      </c>
      <c t="s">
        <v>23</v>
      </c>
    </row>
    <row r="20" spans="1:5" ht="12.75">
      <c r="A20" s="35" t="s">
        <v>52</v>
      </c>
      <c r="E20" s="36" t="s">
        <v>127</v>
      </c>
    </row>
    <row r="21" spans="1:5" ht="25.5">
      <c r="A21" s="37" t="s">
        <v>54</v>
      </c>
      <c r="E21" s="38" t="s">
        <v>510</v>
      </c>
    </row>
    <row r="22" spans="1:5" ht="63.75">
      <c r="A22" t="s">
        <v>56</v>
      </c>
      <c r="E22" s="36" t="s">
        <v>124</v>
      </c>
    </row>
    <row r="23" spans="1:16" ht="12.75">
      <c r="A23" s="25" t="s">
        <v>47</v>
      </c>
      <c s="29" t="s">
        <v>35</v>
      </c>
      <c s="29" t="s">
        <v>129</v>
      </c>
      <c s="25" t="s">
        <v>49</v>
      </c>
      <c s="30" t="s">
        <v>130</v>
      </c>
      <c s="31" t="s">
        <v>113</v>
      </c>
      <c s="32">
        <v>1732.008</v>
      </c>
      <c s="33">
        <v>0</v>
      </c>
      <c s="34">
        <f>ROUND(ROUND(H23,2)*ROUND(G23,3),2)</f>
      </c>
      <c s="31" t="s">
        <v>70</v>
      </c>
      <c r="O23">
        <f>(I23*21)/100</f>
      </c>
      <c t="s">
        <v>23</v>
      </c>
    </row>
    <row r="24" spans="1:5" ht="12.75">
      <c r="A24" s="35" t="s">
        <v>52</v>
      </c>
      <c r="E24" s="36" t="s">
        <v>49</v>
      </c>
    </row>
    <row r="25" spans="1:5" ht="114.75">
      <c r="A25" s="37" t="s">
        <v>54</v>
      </c>
      <c r="E25" s="38" t="s">
        <v>511</v>
      </c>
    </row>
    <row r="26" spans="1:5" ht="63.75">
      <c r="A26" t="s">
        <v>56</v>
      </c>
      <c r="E26" s="36" t="s">
        <v>124</v>
      </c>
    </row>
    <row r="27" spans="1:16" ht="12.75">
      <c r="A27" s="25" t="s">
        <v>47</v>
      </c>
      <c s="29" t="s">
        <v>37</v>
      </c>
      <c s="29" t="s">
        <v>132</v>
      </c>
      <c s="25" t="s">
        <v>49</v>
      </c>
      <c s="30" t="s">
        <v>133</v>
      </c>
      <c s="31" t="s">
        <v>113</v>
      </c>
      <c s="32">
        <v>325.2</v>
      </c>
      <c s="33">
        <v>0</v>
      </c>
      <c s="34">
        <f>ROUND(ROUND(H27,2)*ROUND(G27,3),2)</f>
      </c>
      <c s="31" t="s">
        <v>70</v>
      </c>
      <c r="O27">
        <f>(I27*21)/100</f>
      </c>
      <c t="s">
        <v>23</v>
      </c>
    </row>
    <row r="28" spans="1:5" ht="12.75">
      <c r="A28" s="35" t="s">
        <v>52</v>
      </c>
      <c r="E28" s="36" t="s">
        <v>134</v>
      </c>
    </row>
    <row r="29" spans="1:5" ht="25.5">
      <c r="A29" s="37" t="s">
        <v>54</v>
      </c>
      <c r="E29" s="38" t="s">
        <v>512</v>
      </c>
    </row>
    <row r="30" spans="1:5" ht="38.25">
      <c r="A30" t="s">
        <v>56</v>
      </c>
      <c r="E30" s="36" t="s">
        <v>136</v>
      </c>
    </row>
    <row r="31" spans="1:16" ht="12.75">
      <c r="A31" s="25" t="s">
        <v>47</v>
      </c>
      <c s="29" t="s">
        <v>81</v>
      </c>
      <c s="29" t="s">
        <v>137</v>
      </c>
      <c s="25" t="s">
        <v>49</v>
      </c>
      <c s="30" t="s">
        <v>138</v>
      </c>
      <c s="31" t="s">
        <v>113</v>
      </c>
      <c s="32">
        <v>81</v>
      </c>
      <c s="33">
        <v>0</v>
      </c>
      <c s="34">
        <f>ROUND(ROUND(H31,2)*ROUND(G31,3),2)</f>
      </c>
      <c s="31" t="s">
        <v>70</v>
      </c>
      <c r="O31">
        <f>(I31*21)/100</f>
      </c>
      <c t="s">
        <v>23</v>
      </c>
    </row>
    <row r="32" spans="1:5" ht="12.75">
      <c r="A32" s="35" t="s">
        <v>52</v>
      </c>
      <c r="E32" s="36" t="s">
        <v>49</v>
      </c>
    </row>
    <row r="33" spans="1:5" ht="25.5">
      <c r="A33" s="37" t="s">
        <v>54</v>
      </c>
      <c r="E33" s="38" t="s">
        <v>513</v>
      </c>
    </row>
    <row r="34" spans="1:5" ht="306">
      <c r="A34" t="s">
        <v>56</v>
      </c>
      <c r="E34" s="36" t="s">
        <v>141</v>
      </c>
    </row>
    <row r="35" spans="1:16" ht="12.75">
      <c r="A35" s="25" t="s">
        <v>47</v>
      </c>
      <c s="29" t="s">
        <v>86</v>
      </c>
      <c s="29" t="s">
        <v>514</v>
      </c>
      <c s="25" t="s">
        <v>49</v>
      </c>
      <c s="30" t="s">
        <v>515</v>
      </c>
      <c s="31" t="s">
        <v>113</v>
      </c>
      <c s="32">
        <v>119.7</v>
      </c>
      <c s="33">
        <v>0</v>
      </c>
      <c s="34">
        <f>ROUND(ROUND(H35,2)*ROUND(G35,3),2)</f>
      </c>
      <c s="31" t="s">
        <v>70</v>
      </c>
      <c r="O35">
        <f>(I35*21)/100</f>
      </c>
      <c t="s">
        <v>23</v>
      </c>
    </row>
    <row r="36" spans="1:5" ht="12.75">
      <c r="A36" s="35" t="s">
        <v>52</v>
      </c>
      <c r="E36" s="36" t="s">
        <v>516</v>
      </c>
    </row>
    <row r="37" spans="1:5" ht="25.5">
      <c r="A37" s="37" t="s">
        <v>54</v>
      </c>
      <c r="E37" s="38" t="s">
        <v>517</v>
      </c>
    </row>
    <row r="38" spans="1:5" ht="293.25">
      <c r="A38" t="s">
        <v>56</v>
      </c>
      <c r="E38" s="36" t="s">
        <v>518</v>
      </c>
    </row>
    <row r="39" spans="1:16" ht="12.75">
      <c r="A39" s="25" t="s">
        <v>47</v>
      </c>
      <c s="29" t="s">
        <v>40</v>
      </c>
      <c s="29" t="s">
        <v>142</v>
      </c>
      <c s="25" t="s">
        <v>49</v>
      </c>
      <c s="30" t="s">
        <v>143</v>
      </c>
      <c s="31" t="s">
        <v>144</v>
      </c>
      <c s="32">
        <v>2441.5</v>
      </c>
      <c s="33">
        <v>0</v>
      </c>
      <c s="34">
        <f>ROUND(ROUND(H39,2)*ROUND(G39,3),2)</f>
      </c>
      <c s="31" t="s">
        <v>70</v>
      </c>
      <c r="O39">
        <f>(I39*21)/100</f>
      </c>
      <c t="s">
        <v>23</v>
      </c>
    </row>
    <row r="40" spans="1:5" ht="12.75">
      <c r="A40" s="35" t="s">
        <v>52</v>
      </c>
      <c r="E40" s="36" t="s">
        <v>145</v>
      </c>
    </row>
    <row r="41" spans="1:5" ht="25.5">
      <c r="A41" s="37" t="s">
        <v>54</v>
      </c>
      <c r="E41" s="38" t="s">
        <v>519</v>
      </c>
    </row>
    <row r="42" spans="1:5" ht="63.75">
      <c r="A42" t="s">
        <v>56</v>
      </c>
      <c r="E42" s="36" t="s">
        <v>147</v>
      </c>
    </row>
    <row r="43" spans="1:16" ht="12.75">
      <c r="A43" s="25" t="s">
        <v>47</v>
      </c>
      <c s="29" t="s">
        <v>42</v>
      </c>
      <c s="29" t="s">
        <v>148</v>
      </c>
      <c s="25" t="s">
        <v>49</v>
      </c>
      <c s="30" t="s">
        <v>149</v>
      </c>
      <c s="31" t="s">
        <v>150</v>
      </c>
      <c s="32">
        <v>170</v>
      </c>
      <c s="33">
        <v>0</v>
      </c>
      <c s="34">
        <f>ROUND(ROUND(H43,2)*ROUND(G43,3),2)</f>
      </c>
      <c s="31" t="s">
        <v>70</v>
      </c>
      <c r="O43">
        <f>(I43*21)/100</f>
      </c>
      <c t="s">
        <v>23</v>
      </c>
    </row>
    <row r="44" spans="1:5" ht="12.75">
      <c r="A44" s="35" t="s">
        <v>52</v>
      </c>
      <c r="E44" s="36" t="s">
        <v>520</v>
      </c>
    </row>
    <row r="45" spans="1:5" ht="25.5">
      <c r="A45" s="37" t="s">
        <v>54</v>
      </c>
      <c r="E45" s="38" t="s">
        <v>152</v>
      </c>
    </row>
    <row r="46" spans="1:5" ht="63.75">
      <c r="A46" t="s">
        <v>56</v>
      </c>
      <c r="E46" s="36" t="s">
        <v>147</v>
      </c>
    </row>
    <row r="47" spans="1:16" ht="12.75">
      <c r="A47" s="25" t="s">
        <v>47</v>
      </c>
      <c s="29" t="s">
        <v>44</v>
      </c>
      <c s="29" t="s">
        <v>521</v>
      </c>
      <c s="25" t="s">
        <v>49</v>
      </c>
      <c s="30" t="s">
        <v>522</v>
      </c>
      <c s="31" t="s">
        <v>113</v>
      </c>
      <c s="32">
        <v>4.25</v>
      </c>
      <c s="33">
        <v>0</v>
      </c>
      <c s="34">
        <f>ROUND(ROUND(H47,2)*ROUND(G47,3),2)</f>
      </c>
      <c s="31" t="s">
        <v>70</v>
      </c>
      <c r="O47">
        <f>(I47*21)/100</f>
      </c>
      <c t="s">
        <v>23</v>
      </c>
    </row>
    <row r="48" spans="1:5" ht="12.75">
      <c r="A48" s="35" t="s">
        <v>52</v>
      </c>
      <c r="E48" s="36" t="s">
        <v>523</v>
      </c>
    </row>
    <row r="49" spans="1:5" ht="76.5">
      <c r="A49" s="37" t="s">
        <v>54</v>
      </c>
      <c r="E49" s="38" t="s">
        <v>524</v>
      </c>
    </row>
    <row r="50" spans="1:5" ht="63.75">
      <c r="A50" t="s">
        <v>56</v>
      </c>
      <c r="E50" s="36" t="s">
        <v>147</v>
      </c>
    </row>
    <row r="51" spans="1:16" ht="12.75">
      <c r="A51" s="25" t="s">
        <v>47</v>
      </c>
      <c s="29" t="s">
        <v>158</v>
      </c>
      <c s="29" t="s">
        <v>153</v>
      </c>
      <c s="25" t="s">
        <v>49</v>
      </c>
      <c s="30" t="s">
        <v>154</v>
      </c>
      <c s="31" t="s">
        <v>113</v>
      </c>
      <c s="32">
        <v>444.9</v>
      </c>
      <c s="33">
        <v>0</v>
      </c>
      <c s="34">
        <f>ROUND(ROUND(H51,2)*ROUND(G51,3),2)</f>
      </c>
      <c s="31" t="s">
        <v>70</v>
      </c>
      <c r="O51">
        <f>(I51*21)/100</f>
      </c>
      <c t="s">
        <v>23</v>
      </c>
    </row>
    <row r="52" spans="1:5" ht="12.75">
      <c r="A52" s="35" t="s">
        <v>52</v>
      </c>
      <c r="E52" s="36" t="s">
        <v>525</v>
      </c>
    </row>
    <row r="53" spans="1:5" ht="89.25">
      <c r="A53" s="37" t="s">
        <v>54</v>
      </c>
      <c r="E53" s="38" t="s">
        <v>526</v>
      </c>
    </row>
    <row r="54" spans="1:5" ht="191.25">
      <c r="A54" t="s">
        <v>56</v>
      </c>
      <c r="E54" s="36" t="s">
        <v>157</v>
      </c>
    </row>
    <row r="55" spans="1:16" ht="12.75">
      <c r="A55" s="25" t="s">
        <v>47</v>
      </c>
      <c s="29" t="s">
        <v>163</v>
      </c>
      <c s="29" t="s">
        <v>527</v>
      </c>
      <c s="25" t="s">
        <v>49</v>
      </c>
      <c s="30" t="s">
        <v>528</v>
      </c>
      <c s="31" t="s">
        <v>113</v>
      </c>
      <c s="32">
        <v>904.8</v>
      </c>
      <c s="33">
        <v>0</v>
      </c>
      <c s="34">
        <f>ROUND(ROUND(H55,2)*ROUND(G55,3),2)</f>
      </c>
      <c s="31" t="s">
        <v>70</v>
      </c>
      <c r="O55">
        <f>(I55*21)/100</f>
      </c>
      <c t="s">
        <v>23</v>
      </c>
    </row>
    <row r="56" spans="1:5" ht="12.75">
      <c r="A56" s="35" t="s">
        <v>52</v>
      </c>
      <c r="E56" s="36" t="s">
        <v>529</v>
      </c>
    </row>
    <row r="57" spans="1:5" ht="25.5">
      <c r="A57" s="37" t="s">
        <v>54</v>
      </c>
      <c r="E57" s="38" t="s">
        <v>530</v>
      </c>
    </row>
    <row r="58" spans="1:5" ht="280.5">
      <c r="A58" t="s">
        <v>56</v>
      </c>
      <c r="E58" s="36" t="s">
        <v>531</v>
      </c>
    </row>
    <row r="59" spans="1:16" ht="12.75">
      <c r="A59" s="25" t="s">
        <v>47</v>
      </c>
      <c s="29" t="s">
        <v>167</v>
      </c>
      <c s="29" t="s">
        <v>532</v>
      </c>
      <c s="25" t="s">
        <v>49</v>
      </c>
      <c s="30" t="s">
        <v>533</v>
      </c>
      <c s="31" t="s">
        <v>113</v>
      </c>
      <c s="32">
        <v>199.9</v>
      </c>
      <c s="33">
        <v>0</v>
      </c>
      <c s="34">
        <f>ROUND(ROUND(H59,2)*ROUND(G59,3),2)</f>
      </c>
      <c s="31" t="s">
        <v>70</v>
      </c>
      <c r="O59">
        <f>(I59*21)/100</f>
      </c>
      <c t="s">
        <v>23</v>
      </c>
    </row>
    <row r="60" spans="1:5" ht="12.75">
      <c r="A60" s="35" t="s">
        <v>52</v>
      </c>
      <c r="E60" s="36" t="s">
        <v>534</v>
      </c>
    </row>
    <row r="61" spans="1:5" ht="25.5">
      <c r="A61" s="37" t="s">
        <v>54</v>
      </c>
      <c r="E61" s="38" t="s">
        <v>535</v>
      </c>
    </row>
    <row r="62" spans="1:5" ht="242.25">
      <c r="A62" t="s">
        <v>56</v>
      </c>
      <c r="E62" s="36" t="s">
        <v>536</v>
      </c>
    </row>
    <row r="63" spans="1:16" ht="12.75">
      <c r="A63" s="25" t="s">
        <v>47</v>
      </c>
      <c s="29" t="s">
        <v>172</v>
      </c>
      <c s="29" t="s">
        <v>159</v>
      </c>
      <c s="25" t="s">
        <v>49</v>
      </c>
      <c s="30" t="s">
        <v>160</v>
      </c>
      <c s="31" t="s">
        <v>144</v>
      </c>
      <c s="32">
        <v>299.917</v>
      </c>
      <c s="33">
        <v>0</v>
      </c>
      <c s="34">
        <f>ROUND(ROUND(H63,2)*ROUND(G63,3),2)</f>
      </c>
      <c s="31" t="s">
        <v>70</v>
      </c>
      <c r="O63">
        <f>(I63*21)/100</f>
      </c>
      <c t="s">
        <v>23</v>
      </c>
    </row>
    <row r="64" spans="1:5" ht="12.75">
      <c r="A64" s="35" t="s">
        <v>52</v>
      </c>
      <c r="E64" s="36" t="s">
        <v>49</v>
      </c>
    </row>
    <row r="65" spans="1:5" ht="25.5">
      <c r="A65" s="37" t="s">
        <v>54</v>
      </c>
      <c r="E65" s="38" t="s">
        <v>161</v>
      </c>
    </row>
    <row r="66" spans="1:5" ht="25.5">
      <c r="A66" t="s">
        <v>56</v>
      </c>
      <c r="E66" s="36" t="s">
        <v>162</v>
      </c>
    </row>
    <row r="67" spans="1:16" ht="12.75">
      <c r="A67" s="25" t="s">
        <v>47</v>
      </c>
      <c s="29" t="s">
        <v>176</v>
      </c>
      <c s="29" t="s">
        <v>164</v>
      </c>
      <c s="25" t="s">
        <v>49</v>
      </c>
      <c s="30" t="s">
        <v>165</v>
      </c>
      <c s="31" t="s">
        <v>113</v>
      </c>
      <c s="32">
        <v>81</v>
      </c>
      <c s="33">
        <v>0</v>
      </c>
      <c s="34">
        <f>ROUND(ROUND(H67,2)*ROUND(G67,3),2)</f>
      </c>
      <c s="31" t="s">
        <v>70</v>
      </c>
      <c r="O67">
        <f>(I67*21)/100</f>
      </c>
      <c t="s">
        <v>23</v>
      </c>
    </row>
    <row r="68" spans="1:5" ht="12.75">
      <c r="A68" s="35" t="s">
        <v>52</v>
      </c>
      <c r="E68" s="36" t="s">
        <v>49</v>
      </c>
    </row>
    <row r="69" spans="1:5" ht="25.5">
      <c r="A69" s="37" t="s">
        <v>54</v>
      </c>
      <c r="E69" s="38" t="s">
        <v>537</v>
      </c>
    </row>
    <row r="70" spans="1:5" ht="38.25">
      <c r="A70" t="s">
        <v>56</v>
      </c>
      <c r="E70" s="36" t="s">
        <v>166</v>
      </c>
    </row>
    <row r="71" spans="1:16" ht="12.75">
      <c r="A71" s="25" t="s">
        <v>47</v>
      </c>
      <c s="29" t="s">
        <v>182</v>
      </c>
      <c s="29" t="s">
        <v>168</v>
      </c>
      <c s="25" t="s">
        <v>49</v>
      </c>
      <c s="30" t="s">
        <v>169</v>
      </c>
      <c s="31" t="s">
        <v>144</v>
      </c>
      <c s="32">
        <v>810</v>
      </c>
      <c s="33">
        <v>0</v>
      </c>
      <c s="34">
        <f>ROUND(ROUND(H71,2)*ROUND(G71,3),2)</f>
      </c>
      <c s="31" t="s">
        <v>70</v>
      </c>
      <c r="O71">
        <f>(I71*21)/100</f>
      </c>
      <c t="s">
        <v>23</v>
      </c>
    </row>
    <row r="72" spans="1:5" ht="12.75">
      <c r="A72" s="35" t="s">
        <v>52</v>
      </c>
      <c r="E72" s="36" t="s">
        <v>49</v>
      </c>
    </row>
    <row r="73" spans="1:5" ht="25.5">
      <c r="A73" s="37" t="s">
        <v>54</v>
      </c>
      <c r="E73" s="38" t="s">
        <v>538</v>
      </c>
    </row>
    <row r="74" spans="1:5" ht="25.5">
      <c r="A74" t="s">
        <v>56</v>
      </c>
      <c r="E74" s="36" t="s">
        <v>171</v>
      </c>
    </row>
    <row r="75" spans="1:16" ht="12.75">
      <c r="A75" s="25" t="s">
        <v>47</v>
      </c>
      <c s="29" t="s">
        <v>188</v>
      </c>
      <c s="29" t="s">
        <v>173</v>
      </c>
      <c s="25" t="s">
        <v>49</v>
      </c>
      <c s="30" t="s">
        <v>174</v>
      </c>
      <c s="31" t="s">
        <v>144</v>
      </c>
      <c s="32">
        <v>810</v>
      </c>
      <c s="33">
        <v>0</v>
      </c>
      <c s="34">
        <f>ROUND(ROUND(H75,2)*ROUND(G75,3),2)</f>
      </c>
      <c s="31" t="s">
        <v>70</v>
      </c>
      <c r="O75">
        <f>(I75*21)/100</f>
      </c>
      <c t="s">
        <v>23</v>
      </c>
    </row>
    <row r="76" spans="1:5" ht="12.75">
      <c r="A76" s="35" t="s">
        <v>52</v>
      </c>
      <c r="E76" s="36" t="s">
        <v>49</v>
      </c>
    </row>
    <row r="77" spans="1:5" ht="25.5">
      <c r="A77" s="37" t="s">
        <v>54</v>
      </c>
      <c r="E77" s="38" t="s">
        <v>538</v>
      </c>
    </row>
    <row r="78" spans="1:5" ht="38.25">
      <c r="A78" t="s">
        <v>56</v>
      </c>
      <c r="E78" s="36" t="s">
        <v>175</v>
      </c>
    </row>
    <row r="79" spans="1:18" ht="12.75" customHeight="1">
      <c r="A79" s="6" t="s">
        <v>45</v>
      </c>
      <c s="6"/>
      <c s="43" t="s">
        <v>23</v>
      </c>
      <c s="6"/>
      <c s="27" t="s">
        <v>374</v>
      </c>
      <c s="6"/>
      <c s="6"/>
      <c s="6"/>
      <c s="44">
        <f>0+Q79</f>
      </c>
      <c s="6"/>
      <c r="O79">
        <f>0+R79</f>
      </c>
      <c r="Q79">
        <f>0+I80</f>
      </c>
      <c>
        <f>0+O80</f>
      </c>
    </row>
    <row r="80" spans="1:16" ht="12.75">
      <c r="A80" s="25" t="s">
        <v>47</v>
      </c>
      <c s="29" t="s">
        <v>193</v>
      </c>
      <c s="29" t="s">
        <v>539</v>
      </c>
      <c s="25" t="s">
        <v>49</v>
      </c>
      <c s="30" t="s">
        <v>540</v>
      </c>
      <c s="31" t="s">
        <v>144</v>
      </c>
      <c s="32">
        <v>576</v>
      </c>
      <c s="33">
        <v>0</v>
      </c>
      <c s="34">
        <f>ROUND(ROUND(H80,2)*ROUND(G80,3),2)</f>
      </c>
      <c s="31" t="s">
        <v>70</v>
      </c>
      <c r="O80">
        <f>(I80*21)/100</f>
      </c>
      <c t="s">
        <v>23</v>
      </c>
    </row>
    <row r="81" spans="1:5" ht="12.75">
      <c r="A81" s="35" t="s">
        <v>52</v>
      </c>
      <c r="E81" s="36" t="s">
        <v>541</v>
      </c>
    </row>
    <row r="82" spans="1:5" ht="12.75">
      <c r="A82" s="37" t="s">
        <v>54</v>
      </c>
      <c r="E82" s="38" t="s">
        <v>542</v>
      </c>
    </row>
    <row r="83" spans="1:5" ht="102">
      <c r="A83" t="s">
        <v>56</v>
      </c>
      <c r="E83" s="36" t="s">
        <v>543</v>
      </c>
    </row>
    <row r="84" spans="1:18" ht="12.75" customHeight="1">
      <c r="A84" s="6" t="s">
        <v>45</v>
      </c>
      <c s="6"/>
      <c s="43" t="s">
        <v>33</v>
      </c>
      <c s="6"/>
      <c s="27" t="s">
        <v>544</v>
      </c>
      <c s="6"/>
      <c s="6"/>
      <c s="6"/>
      <c s="44">
        <f>0+Q84</f>
      </c>
      <c s="6"/>
      <c r="O84">
        <f>0+R84</f>
      </c>
      <c r="Q84">
        <f>0+I85+I89+I93</f>
      </c>
      <c>
        <f>0+O85+O89+O93</f>
      </c>
    </row>
    <row r="85" spans="1:16" ht="12.75">
      <c r="A85" s="25" t="s">
        <v>47</v>
      </c>
      <c s="29" t="s">
        <v>199</v>
      </c>
      <c s="29" t="s">
        <v>545</v>
      </c>
      <c s="25" t="s">
        <v>49</v>
      </c>
      <c s="30" t="s">
        <v>546</v>
      </c>
      <c s="31" t="s">
        <v>113</v>
      </c>
      <c s="32">
        <v>6.36</v>
      </c>
      <c s="33">
        <v>0</v>
      </c>
      <c s="34">
        <f>ROUND(ROUND(H85,2)*ROUND(G85,3),2)</f>
      </c>
      <c s="31" t="s">
        <v>70</v>
      </c>
      <c r="O85">
        <f>(I85*21)/100</f>
      </c>
      <c t="s">
        <v>23</v>
      </c>
    </row>
    <row r="86" spans="1:5" ht="12.75">
      <c r="A86" s="35" t="s">
        <v>52</v>
      </c>
      <c r="E86" s="36" t="s">
        <v>547</v>
      </c>
    </row>
    <row r="87" spans="1:5" ht="102">
      <c r="A87" s="37" t="s">
        <v>54</v>
      </c>
      <c r="E87" s="38" t="s">
        <v>548</v>
      </c>
    </row>
    <row r="88" spans="1:5" ht="369.75">
      <c r="A88" t="s">
        <v>56</v>
      </c>
      <c r="E88" s="36" t="s">
        <v>549</v>
      </c>
    </row>
    <row r="89" spans="1:16" ht="12.75">
      <c r="A89" s="25" t="s">
        <v>47</v>
      </c>
      <c s="29" t="s">
        <v>202</v>
      </c>
      <c s="29" t="s">
        <v>550</v>
      </c>
      <c s="25" t="s">
        <v>49</v>
      </c>
      <c s="30" t="s">
        <v>551</v>
      </c>
      <c s="31" t="s">
        <v>113</v>
      </c>
      <c s="32">
        <v>4.24</v>
      </c>
      <c s="33">
        <v>0</v>
      </c>
      <c s="34">
        <f>ROUND(ROUND(H89,2)*ROUND(G89,3),2)</f>
      </c>
      <c s="31" t="s">
        <v>70</v>
      </c>
      <c r="O89">
        <f>(I89*21)/100</f>
      </c>
      <c t="s">
        <v>23</v>
      </c>
    </row>
    <row r="90" spans="1:5" ht="12.75">
      <c r="A90" s="35" t="s">
        <v>52</v>
      </c>
      <c r="E90" s="36" t="s">
        <v>552</v>
      </c>
    </row>
    <row r="91" spans="1:5" ht="102">
      <c r="A91" s="37" t="s">
        <v>54</v>
      </c>
      <c r="E91" s="38" t="s">
        <v>553</v>
      </c>
    </row>
    <row r="92" spans="1:5" ht="38.25">
      <c r="A92" t="s">
        <v>56</v>
      </c>
      <c r="E92" s="36" t="s">
        <v>554</v>
      </c>
    </row>
    <row r="93" spans="1:16" ht="12.75">
      <c r="A93" s="25" t="s">
        <v>47</v>
      </c>
      <c s="29" t="s">
        <v>207</v>
      </c>
      <c s="29" t="s">
        <v>555</v>
      </c>
      <c s="25" t="s">
        <v>49</v>
      </c>
      <c s="30" t="s">
        <v>556</v>
      </c>
      <c s="31" t="s">
        <v>113</v>
      </c>
      <c s="32">
        <v>8.48</v>
      </c>
      <c s="33">
        <v>0</v>
      </c>
      <c s="34">
        <f>ROUND(ROUND(H93,2)*ROUND(G93,3),2)</f>
      </c>
      <c s="31" t="s">
        <v>70</v>
      </c>
      <c r="O93">
        <f>(I93*21)/100</f>
      </c>
      <c t="s">
        <v>23</v>
      </c>
    </row>
    <row r="94" spans="1:5" ht="12.75">
      <c r="A94" s="35" t="s">
        <v>52</v>
      </c>
      <c r="E94" s="36" t="s">
        <v>557</v>
      </c>
    </row>
    <row r="95" spans="1:5" ht="89.25">
      <c r="A95" s="37" t="s">
        <v>54</v>
      </c>
      <c r="E95" s="38" t="s">
        <v>558</v>
      </c>
    </row>
    <row r="96" spans="1:5" ht="102">
      <c r="A96" t="s">
        <v>56</v>
      </c>
      <c r="E96" s="36" t="s">
        <v>559</v>
      </c>
    </row>
    <row r="97" spans="1:18" ht="12.75" customHeight="1">
      <c r="A97" s="6" t="s">
        <v>45</v>
      </c>
      <c s="6"/>
      <c s="43" t="s">
        <v>35</v>
      </c>
      <c s="6"/>
      <c s="27" t="s">
        <v>107</v>
      </c>
      <c s="6"/>
      <c s="6"/>
      <c s="6"/>
      <c s="44">
        <f>0+Q97</f>
      </c>
      <c s="6"/>
      <c r="O97">
        <f>0+R97</f>
      </c>
      <c r="Q97">
        <f>0+I98+I102+I106+I110+I114+I118+I122+I126+I130+I134+I138+I142+I146</f>
      </c>
      <c>
        <f>0+O98+O102+O106+O110+O114+O118+O122+O126+O130+O134+O138+O142+O146</f>
      </c>
    </row>
    <row r="98" spans="1:16" ht="12.75">
      <c r="A98" s="25" t="s">
        <v>47</v>
      </c>
      <c s="29" t="s">
        <v>213</v>
      </c>
      <c s="29" t="s">
        <v>177</v>
      </c>
      <c s="25" t="s">
        <v>49</v>
      </c>
      <c s="30" t="s">
        <v>178</v>
      </c>
      <c s="31" t="s">
        <v>144</v>
      </c>
      <c s="32">
        <v>1906.571</v>
      </c>
      <c s="33">
        <v>0</v>
      </c>
      <c s="34">
        <f>ROUND(ROUND(H98,2)*ROUND(G98,3),2)</f>
      </c>
      <c s="31" t="s">
        <v>70</v>
      </c>
      <c r="O98">
        <f>(I98*21)/100</f>
      </c>
      <c t="s">
        <v>23</v>
      </c>
    </row>
    <row r="99" spans="1:5" ht="12.75">
      <c r="A99" s="35" t="s">
        <v>52</v>
      </c>
      <c r="E99" s="36" t="s">
        <v>179</v>
      </c>
    </row>
    <row r="100" spans="1:5" ht="38.25">
      <c r="A100" s="37" t="s">
        <v>54</v>
      </c>
      <c r="E100" s="38" t="s">
        <v>560</v>
      </c>
    </row>
    <row r="101" spans="1:5" ht="51">
      <c r="A101" t="s">
        <v>56</v>
      </c>
      <c r="E101" s="36" t="s">
        <v>181</v>
      </c>
    </row>
    <row r="102" spans="1:16" ht="12.75">
      <c r="A102" s="25" t="s">
        <v>47</v>
      </c>
      <c s="29" t="s">
        <v>217</v>
      </c>
      <c s="29" t="s">
        <v>183</v>
      </c>
      <c s="25" t="s">
        <v>49</v>
      </c>
      <c s="30" t="s">
        <v>184</v>
      </c>
      <c s="31" t="s">
        <v>144</v>
      </c>
      <c s="32">
        <v>2222.952</v>
      </c>
      <c s="33">
        <v>0</v>
      </c>
      <c s="34">
        <f>ROUND(ROUND(H102,2)*ROUND(G102,3),2)</f>
      </c>
      <c s="31" t="s">
        <v>70</v>
      </c>
      <c r="O102">
        <f>(I102*21)/100</f>
      </c>
      <c t="s">
        <v>23</v>
      </c>
    </row>
    <row r="103" spans="1:5" ht="12.75">
      <c r="A103" s="35" t="s">
        <v>52</v>
      </c>
      <c r="E103" s="36" t="s">
        <v>185</v>
      </c>
    </row>
    <row r="104" spans="1:5" ht="38.25">
      <c r="A104" s="37" t="s">
        <v>54</v>
      </c>
      <c r="E104" s="38" t="s">
        <v>561</v>
      </c>
    </row>
    <row r="105" spans="1:5" ht="102">
      <c r="A105" t="s">
        <v>56</v>
      </c>
      <c r="E105" s="36" t="s">
        <v>187</v>
      </c>
    </row>
    <row r="106" spans="1:16" ht="12.75">
      <c r="A106" s="25" t="s">
        <v>47</v>
      </c>
      <c s="29" t="s">
        <v>223</v>
      </c>
      <c s="29" t="s">
        <v>189</v>
      </c>
      <c s="25" t="s">
        <v>49</v>
      </c>
      <c s="30" t="s">
        <v>190</v>
      </c>
      <c s="31" t="s">
        <v>144</v>
      </c>
      <c s="32">
        <v>2441.5</v>
      </c>
      <c s="33">
        <v>0</v>
      </c>
      <c s="34">
        <f>ROUND(ROUND(H106,2)*ROUND(G106,3),2)</f>
      </c>
      <c s="31" t="s">
        <v>70</v>
      </c>
      <c r="O106">
        <f>(I106*21)/100</f>
      </c>
      <c t="s">
        <v>23</v>
      </c>
    </row>
    <row r="107" spans="1:5" ht="12.75">
      <c r="A107" s="35" t="s">
        <v>52</v>
      </c>
      <c r="E107" s="36" t="s">
        <v>191</v>
      </c>
    </row>
    <row r="108" spans="1:5" ht="25.5">
      <c r="A108" s="37" t="s">
        <v>54</v>
      </c>
      <c r="E108" s="38" t="s">
        <v>562</v>
      </c>
    </row>
    <row r="109" spans="1:5" ht="102">
      <c r="A109" t="s">
        <v>56</v>
      </c>
      <c r="E109" s="36" t="s">
        <v>187</v>
      </c>
    </row>
    <row r="110" spans="1:16" ht="12.75">
      <c r="A110" s="25" t="s">
        <v>47</v>
      </c>
      <c s="29" t="s">
        <v>228</v>
      </c>
      <c s="29" t="s">
        <v>194</v>
      </c>
      <c s="25" t="s">
        <v>94</v>
      </c>
      <c s="30" t="s">
        <v>195</v>
      </c>
      <c s="31" t="s">
        <v>144</v>
      </c>
      <c s="32">
        <v>20431.838</v>
      </c>
      <c s="33">
        <v>0</v>
      </c>
      <c s="34">
        <f>ROUND(ROUND(H110,2)*ROUND(G110,3),2)</f>
      </c>
      <c s="31" t="s">
        <v>70</v>
      </c>
      <c r="O110">
        <f>(I110*21)/100</f>
      </c>
      <c t="s">
        <v>23</v>
      </c>
    </row>
    <row r="111" spans="1:5" ht="25.5">
      <c r="A111" s="35" t="s">
        <v>52</v>
      </c>
      <c r="E111" s="36" t="s">
        <v>196</v>
      </c>
    </row>
    <row r="112" spans="1:5" ht="267.75">
      <c r="A112" s="37" t="s">
        <v>54</v>
      </c>
      <c r="E112" s="38" t="s">
        <v>563</v>
      </c>
    </row>
    <row r="113" spans="1:5" ht="51">
      <c r="A113" t="s">
        <v>56</v>
      </c>
      <c r="E113" s="36" t="s">
        <v>198</v>
      </c>
    </row>
    <row r="114" spans="1:16" ht="12.75">
      <c r="A114" s="25" t="s">
        <v>47</v>
      </c>
      <c s="29" t="s">
        <v>233</v>
      </c>
      <c s="29" t="s">
        <v>194</v>
      </c>
      <c s="25" t="s">
        <v>100</v>
      </c>
      <c s="30" t="s">
        <v>195</v>
      </c>
      <c s="31" t="s">
        <v>144</v>
      </c>
      <c s="32">
        <v>15225.86</v>
      </c>
      <c s="33">
        <v>0</v>
      </c>
      <c s="34">
        <f>ROUND(ROUND(H114,2)*ROUND(G114,3),2)</f>
      </c>
      <c s="31" t="s">
        <v>70</v>
      </c>
      <c r="O114">
        <f>(I114*21)/100</f>
      </c>
      <c t="s">
        <v>23</v>
      </c>
    </row>
    <row r="115" spans="1:5" ht="25.5">
      <c r="A115" s="35" t="s">
        <v>52</v>
      </c>
      <c r="E115" s="36" t="s">
        <v>200</v>
      </c>
    </row>
    <row r="116" spans="1:5" ht="229.5">
      <c r="A116" s="37" t="s">
        <v>54</v>
      </c>
      <c r="E116" s="38" t="s">
        <v>564</v>
      </c>
    </row>
    <row r="117" spans="1:5" ht="51">
      <c r="A117" t="s">
        <v>56</v>
      </c>
      <c r="E117" s="36" t="s">
        <v>198</v>
      </c>
    </row>
    <row r="118" spans="1:16" ht="12.75">
      <c r="A118" s="25" t="s">
        <v>47</v>
      </c>
      <c s="29" t="s">
        <v>240</v>
      </c>
      <c s="29" t="s">
        <v>203</v>
      </c>
      <c s="25" t="s">
        <v>49</v>
      </c>
      <c s="30" t="s">
        <v>204</v>
      </c>
      <c s="31" t="s">
        <v>144</v>
      </c>
      <c s="32">
        <v>5511.493</v>
      </c>
      <c s="33">
        <v>0</v>
      </c>
      <c s="34">
        <f>ROUND(ROUND(H118,2)*ROUND(G118,3),2)</f>
      </c>
      <c s="31" t="s">
        <v>70</v>
      </c>
      <c r="O118">
        <f>(I118*21)/100</f>
      </c>
      <c t="s">
        <v>23</v>
      </c>
    </row>
    <row r="119" spans="1:5" ht="25.5">
      <c r="A119" s="35" t="s">
        <v>52</v>
      </c>
      <c r="E119" s="36" t="s">
        <v>205</v>
      </c>
    </row>
    <row r="120" spans="1:5" ht="153">
      <c r="A120" s="37" t="s">
        <v>54</v>
      </c>
      <c r="E120" s="38" t="s">
        <v>565</v>
      </c>
    </row>
    <row r="121" spans="1:5" ht="51">
      <c r="A121" t="s">
        <v>56</v>
      </c>
      <c r="E121" s="36" t="s">
        <v>198</v>
      </c>
    </row>
    <row r="122" spans="1:16" ht="12.75">
      <c r="A122" s="25" t="s">
        <v>47</v>
      </c>
      <c s="29" t="s">
        <v>247</v>
      </c>
      <c s="29" t="s">
        <v>208</v>
      </c>
      <c s="25" t="s">
        <v>49</v>
      </c>
      <c s="30" t="s">
        <v>209</v>
      </c>
      <c s="31" t="s">
        <v>144</v>
      </c>
      <c s="32">
        <v>990</v>
      </c>
      <c s="33">
        <v>0</v>
      </c>
      <c s="34">
        <f>ROUND(ROUND(H122,2)*ROUND(G122,3),2)</f>
      </c>
      <c s="31"/>
      <c r="O122">
        <f>(I122*21)/100</f>
      </c>
      <c t="s">
        <v>23</v>
      </c>
    </row>
    <row r="123" spans="1:5" ht="76.5">
      <c r="A123" s="35" t="s">
        <v>52</v>
      </c>
      <c r="E123" s="36" t="s">
        <v>210</v>
      </c>
    </row>
    <row r="124" spans="1:5" ht="25.5">
      <c r="A124" s="37" t="s">
        <v>54</v>
      </c>
      <c r="E124" s="38" t="s">
        <v>566</v>
      </c>
    </row>
    <row r="125" spans="1:5" ht="51">
      <c r="A125" t="s">
        <v>56</v>
      </c>
      <c r="E125" s="36" t="s">
        <v>212</v>
      </c>
    </row>
    <row r="126" spans="1:16" ht="12.75">
      <c r="A126" s="25" t="s">
        <v>47</v>
      </c>
      <c s="29" t="s">
        <v>253</v>
      </c>
      <c s="29" t="s">
        <v>214</v>
      </c>
      <c s="25" t="s">
        <v>49</v>
      </c>
      <c s="30" t="s">
        <v>215</v>
      </c>
      <c s="31" t="s">
        <v>144</v>
      </c>
      <c s="32">
        <v>5511.493</v>
      </c>
      <c s="33">
        <v>0</v>
      </c>
      <c s="34">
        <f>ROUND(ROUND(H126,2)*ROUND(G126,3),2)</f>
      </c>
      <c s="31"/>
      <c r="O126">
        <f>(I126*21)/100</f>
      </c>
      <c t="s">
        <v>23</v>
      </c>
    </row>
    <row r="127" spans="1:5" ht="51">
      <c r="A127" s="35" t="s">
        <v>52</v>
      </c>
      <c r="E127" s="36" t="s">
        <v>216</v>
      </c>
    </row>
    <row r="128" spans="1:5" ht="127.5">
      <c r="A128" s="37" t="s">
        <v>54</v>
      </c>
      <c r="E128" s="38" t="s">
        <v>567</v>
      </c>
    </row>
    <row r="129" spans="1:5" ht="51">
      <c r="A129" t="s">
        <v>56</v>
      </c>
      <c r="E129" s="36" t="s">
        <v>212</v>
      </c>
    </row>
    <row r="130" spans="1:16" ht="12.75">
      <c r="A130" s="25" t="s">
        <v>47</v>
      </c>
      <c s="29" t="s">
        <v>259</v>
      </c>
      <c s="29" t="s">
        <v>218</v>
      </c>
      <c s="25" t="s">
        <v>49</v>
      </c>
      <c s="30" t="s">
        <v>219</v>
      </c>
      <c s="31" t="s">
        <v>144</v>
      </c>
      <c s="32">
        <v>13120.8</v>
      </c>
      <c s="33">
        <v>0</v>
      </c>
      <c s="34">
        <f>ROUND(ROUND(H130,2)*ROUND(G130,3),2)</f>
      </c>
      <c s="31" t="s">
        <v>70</v>
      </c>
      <c r="O130">
        <f>(I130*21)/100</f>
      </c>
      <c t="s">
        <v>23</v>
      </c>
    </row>
    <row r="131" spans="1:5" ht="12.75">
      <c r="A131" s="35" t="s">
        <v>52</v>
      </c>
      <c r="E131" s="36" t="s">
        <v>220</v>
      </c>
    </row>
    <row r="132" spans="1:5" ht="165.75">
      <c r="A132" s="37" t="s">
        <v>54</v>
      </c>
      <c r="E132" s="38" t="s">
        <v>568</v>
      </c>
    </row>
    <row r="133" spans="1:5" ht="140.25">
      <c r="A133" t="s">
        <v>56</v>
      </c>
      <c r="E133" s="36" t="s">
        <v>222</v>
      </c>
    </row>
    <row r="134" spans="1:16" ht="12.75">
      <c r="A134" s="25" t="s">
        <v>47</v>
      </c>
      <c s="29" t="s">
        <v>265</v>
      </c>
      <c s="29" t="s">
        <v>224</v>
      </c>
      <c s="25" t="s">
        <v>49</v>
      </c>
      <c s="30" t="s">
        <v>225</v>
      </c>
      <c s="31" t="s">
        <v>144</v>
      </c>
      <c s="32">
        <v>13498.706</v>
      </c>
      <c s="33">
        <v>0</v>
      </c>
      <c s="34">
        <f>ROUND(ROUND(H134,2)*ROUND(G134,3),2)</f>
      </c>
      <c s="31" t="s">
        <v>70</v>
      </c>
      <c r="O134">
        <f>(I134*21)/100</f>
      </c>
      <c t="s">
        <v>23</v>
      </c>
    </row>
    <row r="135" spans="1:5" ht="12.75">
      <c r="A135" s="35" t="s">
        <v>52</v>
      </c>
      <c r="E135" s="36" t="s">
        <v>226</v>
      </c>
    </row>
    <row r="136" spans="1:5" ht="178.5">
      <c r="A136" s="37" t="s">
        <v>54</v>
      </c>
      <c r="E136" s="38" t="s">
        <v>569</v>
      </c>
    </row>
    <row r="137" spans="1:5" ht="140.25">
      <c r="A137" t="s">
        <v>56</v>
      </c>
      <c r="E137" s="36" t="s">
        <v>222</v>
      </c>
    </row>
    <row r="138" spans="1:16" ht="12.75">
      <c r="A138" s="25" t="s">
        <v>47</v>
      </c>
      <c s="29" t="s">
        <v>271</v>
      </c>
      <c s="29" t="s">
        <v>570</v>
      </c>
      <c s="25" t="s">
        <v>49</v>
      </c>
      <c s="30" t="s">
        <v>571</v>
      </c>
      <c s="31" t="s">
        <v>144</v>
      </c>
      <c s="32">
        <v>6968.429</v>
      </c>
      <c s="33">
        <v>0</v>
      </c>
      <c s="34">
        <f>ROUND(ROUND(H138,2)*ROUND(G138,3),2)</f>
      </c>
      <c s="31" t="s">
        <v>70</v>
      </c>
      <c r="O138">
        <f>(I138*21)/100</f>
      </c>
      <c t="s">
        <v>23</v>
      </c>
    </row>
    <row r="139" spans="1:5" ht="12.75">
      <c r="A139" s="35" t="s">
        <v>52</v>
      </c>
      <c r="E139" s="36" t="s">
        <v>572</v>
      </c>
    </row>
    <row r="140" spans="1:5" ht="114.75">
      <c r="A140" s="37" t="s">
        <v>54</v>
      </c>
      <c r="E140" s="38" t="s">
        <v>573</v>
      </c>
    </row>
    <row r="141" spans="1:5" ht="140.25">
      <c r="A141" t="s">
        <v>56</v>
      </c>
      <c r="E141" s="36" t="s">
        <v>222</v>
      </c>
    </row>
    <row r="142" spans="1:16" ht="12.75">
      <c r="A142" s="25" t="s">
        <v>47</v>
      </c>
      <c s="29" t="s">
        <v>277</v>
      </c>
      <c s="29" t="s">
        <v>229</v>
      </c>
      <c s="25" t="s">
        <v>49</v>
      </c>
      <c s="30" t="s">
        <v>230</v>
      </c>
      <c s="31" t="s">
        <v>144</v>
      </c>
      <c s="32">
        <v>873.038</v>
      </c>
      <c s="33">
        <v>0</v>
      </c>
      <c s="34">
        <f>ROUND(ROUND(H142,2)*ROUND(G142,3),2)</f>
      </c>
      <c s="31" t="s">
        <v>70</v>
      </c>
      <c r="O142">
        <f>(I142*21)/100</f>
      </c>
      <c t="s">
        <v>23</v>
      </c>
    </row>
    <row r="143" spans="1:5" ht="12.75">
      <c r="A143" s="35" t="s">
        <v>52</v>
      </c>
      <c r="E143" s="36" t="s">
        <v>231</v>
      </c>
    </row>
    <row r="144" spans="1:5" ht="38.25">
      <c r="A144" s="37" t="s">
        <v>54</v>
      </c>
      <c r="E144" s="38" t="s">
        <v>574</v>
      </c>
    </row>
    <row r="145" spans="1:5" ht="140.25">
      <c r="A145" t="s">
        <v>56</v>
      </c>
      <c r="E145" s="36" t="s">
        <v>222</v>
      </c>
    </row>
    <row r="146" spans="1:16" ht="12.75">
      <c r="A146" s="25" t="s">
        <v>47</v>
      </c>
      <c s="29" t="s">
        <v>283</v>
      </c>
      <c s="29" t="s">
        <v>234</v>
      </c>
      <c s="25" t="s">
        <v>49</v>
      </c>
      <c s="30" t="s">
        <v>235</v>
      </c>
      <c s="31" t="s">
        <v>150</v>
      </c>
      <c s="32">
        <v>6157.263</v>
      </c>
      <c s="33">
        <v>0</v>
      </c>
      <c s="34">
        <f>ROUND(ROUND(H146,2)*ROUND(G146,3),2)</f>
      </c>
      <c s="31" t="s">
        <v>70</v>
      </c>
      <c r="O146">
        <f>(I146*21)/100</f>
      </c>
      <c t="s">
        <v>23</v>
      </c>
    </row>
    <row r="147" spans="1:5" ht="38.25">
      <c r="A147" s="35" t="s">
        <v>52</v>
      </c>
      <c r="E147" s="36" t="s">
        <v>236</v>
      </c>
    </row>
    <row r="148" spans="1:5" ht="25.5">
      <c r="A148" s="37" t="s">
        <v>54</v>
      </c>
      <c r="E148" s="38" t="s">
        <v>575</v>
      </c>
    </row>
    <row r="149" spans="1:5" ht="51">
      <c r="A149" t="s">
        <v>56</v>
      </c>
      <c r="E149" s="36" t="s">
        <v>238</v>
      </c>
    </row>
    <row r="150" spans="1:18" ht="12.75" customHeight="1">
      <c r="A150" s="6" t="s">
        <v>45</v>
      </c>
      <c s="6"/>
      <c s="43" t="s">
        <v>40</v>
      </c>
      <c s="6"/>
      <c s="27" t="s">
        <v>246</v>
      </c>
      <c s="6"/>
      <c s="6"/>
      <c s="6"/>
      <c s="44">
        <f>0+Q150</f>
      </c>
      <c s="6"/>
      <c r="O150">
        <f>0+R150</f>
      </c>
      <c r="Q150">
        <f>0+I151+I155+I159+I163+I167+I171+I175+I179+I183+I187+I191+I195+I199+I203+I207+I211+I215+I219+I223+I227</f>
      </c>
      <c>
        <f>0+O151+O155+O159+O163+O167+O171+O175+O179+O183+O187+O191+O195+O199+O203+O207+O211+O215+O219+O223+O227</f>
      </c>
    </row>
    <row r="151" spans="1:16" ht="25.5">
      <c r="A151" s="25" t="s">
        <v>47</v>
      </c>
      <c s="29" t="s">
        <v>287</v>
      </c>
      <c s="29" t="s">
        <v>248</v>
      </c>
      <c s="25" t="s">
        <v>49</v>
      </c>
      <c s="30" t="s">
        <v>249</v>
      </c>
      <c s="31" t="s">
        <v>150</v>
      </c>
      <c s="32">
        <v>146.694</v>
      </c>
      <c s="33">
        <v>0</v>
      </c>
      <c s="34">
        <f>ROUND(ROUND(H151,2)*ROUND(G151,3),2)</f>
      </c>
      <c s="31" t="s">
        <v>70</v>
      </c>
      <c r="O151">
        <f>(I151*21)/100</f>
      </c>
      <c t="s">
        <v>23</v>
      </c>
    </row>
    <row r="152" spans="1:5" ht="12.75">
      <c r="A152" s="35" t="s">
        <v>52</v>
      </c>
      <c r="E152" s="36" t="s">
        <v>250</v>
      </c>
    </row>
    <row r="153" spans="1:5" ht="25.5">
      <c r="A153" s="37" t="s">
        <v>54</v>
      </c>
      <c r="E153" s="38" t="s">
        <v>576</v>
      </c>
    </row>
    <row r="154" spans="1:5" ht="127.5">
      <c r="A154" t="s">
        <v>56</v>
      </c>
      <c r="E154" s="36" t="s">
        <v>252</v>
      </c>
    </row>
    <row r="155" spans="1:16" ht="25.5">
      <c r="A155" s="25" t="s">
        <v>47</v>
      </c>
      <c s="29" t="s">
        <v>292</v>
      </c>
      <c s="29" t="s">
        <v>254</v>
      </c>
      <c s="25" t="s">
        <v>49</v>
      </c>
      <c s="30" t="s">
        <v>255</v>
      </c>
      <c s="31" t="s">
        <v>150</v>
      </c>
      <c s="32">
        <v>342.286</v>
      </c>
      <c s="33">
        <v>0</v>
      </c>
      <c s="34">
        <f>ROUND(ROUND(H155,2)*ROUND(G155,3),2)</f>
      </c>
      <c s="31" t="s">
        <v>70</v>
      </c>
      <c r="O155">
        <f>(I155*21)/100</f>
      </c>
      <c t="s">
        <v>23</v>
      </c>
    </row>
    <row r="156" spans="1:5" ht="12.75">
      <c r="A156" s="35" t="s">
        <v>52</v>
      </c>
      <c r="E156" s="36" t="s">
        <v>577</v>
      </c>
    </row>
    <row r="157" spans="1:5" ht="25.5">
      <c r="A157" s="37" t="s">
        <v>54</v>
      </c>
      <c r="E157" s="38" t="s">
        <v>578</v>
      </c>
    </row>
    <row r="158" spans="1:5" ht="76.5">
      <c r="A158" t="s">
        <v>56</v>
      </c>
      <c r="E158" s="36" t="s">
        <v>258</v>
      </c>
    </row>
    <row r="159" spans="1:16" ht="25.5">
      <c r="A159" s="25" t="s">
        <v>47</v>
      </c>
      <c s="29" t="s">
        <v>296</v>
      </c>
      <c s="29" t="s">
        <v>260</v>
      </c>
      <c s="25" t="s">
        <v>49</v>
      </c>
      <c s="30" t="s">
        <v>261</v>
      </c>
      <c s="31" t="s">
        <v>150</v>
      </c>
      <c s="32">
        <v>488.98</v>
      </c>
      <c s="33">
        <v>0</v>
      </c>
      <c s="34">
        <f>ROUND(ROUND(H159,2)*ROUND(G159,3),2)</f>
      </c>
      <c s="31" t="s">
        <v>70</v>
      </c>
      <c r="O159">
        <f>(I159*21)/100</f>
      </c>
      <c t="s">
        <v>23</v>
      </c>
    </row>
    <row r="160" spans="1:5" ht="12.75">
      <c r="A160" s="35" t="s">
        <v>52</v>
      </c>
      <c r="E160" s="36" t="s">
        <v>579</v>
      </c>
    </row>
    <row r="161" spans="1:5" ht="25.5">
      <c r="A161" s="37" t="s">
        <v>54</v>
      </c>
      <c r="E161" s="38" t="s">
        <v>580</v>
      </c>
    </row>
    <row r="162" spans="1:5" ht="38.25">
      <c r="A162" t="s">
        <v>56</v>
      </c>
      <c r="E162" s="36" t="s">
        <v>264</v>
      </c>
    </row>
    <row r="163" spans="1:16" ht="12.75">
      <c r="A163" s="25" t="s">
        <v>47</v>
      </c>
      <c s="29" t="s">
        <v>301</v>
      </c>
      <c s="29" t="s">
        <v>581</v>
      </c>
      <c s="25" t="s">
        <v>49</v>
      </c>
      <c s="30" t="s">
        <v>582</v>
      </c>
      <c s="31" t="s">
        <v>96</v>
      </c>
      <c s="32">
        <v>24</v>
      </c>
      <c s="33">
        <v>0</v>
      </c>
      <c s="34">
        <f>ROUND(ROUND(H163,2)*ROUND(G163,3),2)</f>
      </c>
      <c s="31" t="s">
        <v>70</v>
      </c>
      <c r="O163">
        <f>(I163*21)/100</f>
      </c>
      <c t="s">
        <v>23</v>
      </c>
    </row>
    <row r="164" spans="1:5" ht="12.75">
      <c r="A164" s="35" t="s">
        <v>52</v>
      </c>
      <c r="E164" s="36" t="s">
        <v>583</v>
      </c>
    </row>
    <row r="165" spans="1:5" ht="25.5">
      <c r="A165" s="37" t="s">
        <v>54</v>
      </c>
      <c r="E165" s="38" t="s">
        <v>584</v>
      </c>
    </row>
    <row r="166" spans="1:5" ht="51">
      <c r="A166" t="s">
        <v>56</v>
      </c>
      <c r="E166" s="36" t="s">
        <v>585</v>
      </c>
    </row>
    <row r="167" spans="1:16" ht="12.75">
      <c r="A167" s="25" t="s">
        <v>47</v>
      </c>
      <c s="29" t="s">
        <v>306</v>
      </c>
      <c s="29" t="s">
        <v>586</v>
      </c>
      <c s="25" t="s">
        <v>49</v>
      </c>
      <c s="30" t="s">
        <v>587</v>
      </c>
      <c s="31" t="s">
        <v>96</v>
      </c>
      <c s="32">
        <v>50</v>
      </c>
      <c s="33">
        <v>0</v>
      </c>
      <c s="34">
        <f>ROUND(ROUND(H167,2)*ROUND(G167,3),2)</f>
      </c>
      <c s="31" t="s">
        <v>70</v>
      </c>
      <c r="O167">
        <f>(I167*21)/100</f>
      </c>
      <c t="s">
        <v>23</v>
      </c>
    </row>
    <row r="168" spans="1:5" ht="12.75">
      <c r="A168" s="35" t="s">
        <v>52</v>
      </c>
      <c r="E168" s="36" t="s">
        <v>588</v>
      </c>
    </row>
    <row r="169" spans="1:5" ht="25.5">
      <c r="A169" s="37" t="s">
        <v>54</v>
      </c>
      <c r="E169" s="38" t="s">
        <v>589</v>
      </c>
    </row>
    <row r="170" spans="1:5" ht="51">
      <c r="A170" t="s">
        <v>56</v>
      </c>
      <c r="E170" s="36" t="s">
        <v>590</v>
      </c>
    </row>
    <row r="171" spans="1:16" ht="25.5">
      <c r="A171" s="25" t="s">
        <v>47</v>
      </c>
      <c s="29" t="s">
        <v>500</v>
      </c>
      <c s="29" t="s">
        <v>266</v>
      </c>
      <c s="25" t="s">
        <v>49</v>
      </c>
      <c s="30" t="s">
        <v>267</v>
      </c>
      <c s="31" t="s">
        <v>96</v>
      </c>
      <c s="32">
        <v>36</v>
      </c>
      <c s="33">
        <v>0</v>
      </c>
      <c s="34">
        <f>ROUND(ROUND(H171,2)*ROUND(G171,3),2)</f>
      </c>
      <c s="31" t="s">
        <v>70</v>
      </c>
      <c r="O171">
        <f>(I171*21)/100</f>
      </c>
      <c t="s">
        <v>23</v>
      </c>
    </row>
    <row r="172" spans="1:5" ht="12.75">
      <c r="A172" s="35" t="s">
        <v>52</v>
      </c>
      <c r="E172" s="36" t="s">
        <v>268</v>
      </c>
    </row>
    <row r="173" spans="1:5" ht="293.25">
      <c r="A173" s="37" t="s">
        <v>54</v>
      </c>
      <c r="E173" s="38" t="s">
        <v>591</v>
      </c>
    </row>
    <row r="174" spans="1:5" ht="25.5">
      <c r="A174" t="s">
        <v>56</v>
      </c>
      <c r="E174" s="36" t="s">
        <v>270</v>
      </c>
    </row>
    <row r="175" spans="1:16" ht="12.75">
      <c r="A175" s="25" t="s">
        <v>47</v>
      </c>
      <c s="29" t="s">
        <v>592</v>
      </c>
      <c s="29" t="s">
        <v>272</v>
      </c>
      <c s="25" t="s">
        <v>49</v>
      </c>
      <c s="30" t="s">
        <v>273</v>
      </c>
      <c s="31" t="s">
        <v>96</v>
      </c>
      <c s="32">
        <v>25</v>
      </c>
      <c s="33">
        <v>0</v>
      </c>
      <c s="34">
        <f>ROUND(ROUND(H175,2)*ROUND(G175,3),2)</f>
      </c>
      <c s="31" t="s">
        <v>70</v>
      </c>
      <c r="O175">
        <f>(I175*21)/100</f>
      </c>
      <c t="s">
        <v>23</v>
      </c>
    </row>
    <row r="176" spans="1:5" ht="12.75">
      <c r="A176" s="35" t="s">
        <v>52</v>
      </c>
      <c r="E176" s="36" t="s">
        <v>274</v>
      </c>
    </row>
    <row r="177" spans="1:5" ht="267.75">
      <c r="A177" s="37" t="s">
        <v>54</v>
      </c>
      <c r="E177" s="38" t="s">
        <v>593</v>
      </c>
    </row>
    <row r="178" spans="1:5" ht="25.5">
      <c r="A178" t="s">
        <v>56</v>
      </c>
      <c r="E178" s="36" t="s">
        <v>276</v>
      </c>
    </row>
    <row r="179" spans="1:16" ht="12.75">
      <c r="A179" s="25" t="s">
        <v>47</v>
      </c>
      <c s="29" t="s">
        <v>594</v>
      </c>
      <c s="29" t="s">
        <v>395</v>
      </c>
      <c s="25" t="s">
        <v>49</v>
      </c>
      <c s="30" t="s">
        <v>396</v>
      </c>
      <c s="31" t="s">
        <v>96</v>
      </c>
      <c s="32">
        <v>3</v>
      </c>
      <c s="33">
        <v>0</v>
      </c>
      <c s="34">
        <f>ROUND(ROUND(H179,2)*ROUND(G179,3),2)</f>
      </c>
      <c s="31" t="s">
        <v>70</v>
      </c>
      <c r="O179">
        <f>(I179*21)/100</f>
      </c>
      <c t="s">
        <v>23</v>
      </c>
    </row>
    <row r="180" spans="1:5" ht="12.75">
      <c r="A180" s="35" t="s">
        <v>52</v>
      </c>
      <c r="E180" s="36" t="s">
        <v>49</v>
      </c>
    </row>
    <row r="181" spans="1:5" ht="63.75">
      <c r="A181" s="37" t="s">
        <v>54</v>
      </c>
      <c r="E181" s="38" t="s">
        <v>595</v>
      </c>
    </row>
    <row r="182" spans="1:5" ht="25.5">
      <c r="A182" t="s">
        <v>56</v>
      </c>
      <c r="E182" s="36" t="s">
        <v>270</v>
      </c>
    </row>
    <row r="183" spans="1:16" ht="12.75">
      <c r="A183" s="25" t="s">
        <v>47</v>
      </c>
      <c s="29" t="s">
        <v>596</v>
      </c>
      <c s="29" t="s">
        <v>398</v>
      </c>
      <c s="25" t="s">
        <v>49</v>
      </c>
      <c s="30" t="s">
        <v>399</v>
      </c>
      <c s="31" t="s">
        <v>96</v>
      </c>
      <c s="32">
        <v>3</v>
      </c>
      <c s="33">
        <v>0</v>
      </c>
      <c s="34">
        <f>ROUND(ROUND(H183,2)*ROUND(G183,3),2)</f>
      </c>
      <c s="31" t="s">
        <v>70</v>
      </c>
      <c r="O183">
        <f>(I183*21)/100</f>
      </c>
      <c t="s">
        <v>23</v>
      </c>
    </row>
    <row r="184" spans="1:5" ht="12.75">
      <c r="A184" s="35" t="s">
        <v>52</v>
      </c>
      <c r="E184" s="36" t="s">
        <v>49</v>
      </c>
    </row>
    <row r="185" spans="1:5" ht="51">
      <c r="A185" s="37" t="s">
        <v>54</v>
      </c>
      <c r="E185" s="38" t="s">
        <v>597</v>
      </c>
    </row>
    <row r="186" spans="1:5" ht="25.5">
      <c r="A186" t="s">
        <v>56</v>
      </c>
      <c r="E186" s="36" t="s">
        <v>276</v>
      </c>
    </row>
    <row r="187" spans="1:16" ht="12.75">
      <c r="A187" s="25" t="s">
        <v>47</v>
      </c>
      <c s="29" t="s">
        <v>598</v>
      </c>
      <c s="29" t="s">
        <v>599</v>
      </c>
      <c s="25" t="s">
        <v>49</v>
      </c>
      <c s="30" t="s">
        <v>600</v>
      </c>
      <c s="31" t="s">
        <v>144</v>
      </c>
      <c s="32">
        <v>12</v>
      </c>
      <c s="33">
        <v>0</v>
      </c>
      <c s="34">
        <f>ROUND(ROUND(H187,2)*ROUND(G187,3),2)</f>
      </c>
      <c s="31" t="s">
        <v>70</v>
      </c>
      <c r="O187">
        <f>(I187*21)/100</f>
      </c>
      <c t="s">
        <v>23</v>
      </c>
    </row>
    <row r="188" spans="1:5" ht="12.75">
      <c r="A188" s="35" t="s">
        <v>52</v>
      </c>
      <c r="E188" s="36" t="s">
        <v>601</v>
      </c>
    </row>
    <row r="189" spans="1:5" ht="38.25">
      <c r="A189" s="37" t="s">
        <v>54</v>
      </c>
      <c r="E189" s="38" t="s">
        <v>602</v>
      </c>
    </row>
    <row r="190" spans="1:5" ht="25.5">
      <c r="A190" t="s">
        <v>56</v>
      </c>
      <c r="E190" s="36" t="s">
        <v>270</v>
      </c>
    </row>
    <row r="191" spans="1:16" ht="12.75">
      <c r="A191" s="25" t="s">
        <v>47</v>
      </c>
      <c s="29" t="s">
        <v>603</v>
      </c>
      <c s="29" t="s">
        <v>604</v>
      </c>
      <c s="25" t="s">
        <v>49</v>
      </c>
      <c s="30" t="s">
        <v>605</v>
      </c>
      <c s="31" t="s">
        <v>144</v>
      </c>
      <c s="32">
        <v>12</v>
      </c>
      <c s="33">
        <v>0</v>
      </c>
      <c s="34">
        <f>ROUND(ROUND(H191,2)*ROUND(G191,3),2)</f>
      </c>
      <c s="31" t="s">
        <v>70</v>
      </c>
      <c r="O191">
        <f>(I191*21)/100</f>
      </c>
      <c t="s">
        <v>23</v>
      </c>
    </row>
    <row r="192" spans="1:5" ht="12.75">
      <c r="A192" s="35" t="s">
        <v>52</v>
      </c>
      <c r="E192" s="36" t="s">
        <v>606</v>
      </c>
    </row>
    <row r="193" spans="1:5" ht="38.25">
      <c r="A193" s="37" t="s">
        <v>54</v>
      </c>
      <c r="E193" s="38" t="s">
        <v>607</v>
      </c>
    </row>
    <row r="194" spans="1:5" ht="25.5">
      <c r="A194" t="s">
        <v>56</v>
      </c>
      <c r="E194" s="36" t="s">
        <v>276</v>
      </c>
    </row>
    <row r="195" spans="1:16" ht="12.75">
      <c r="A195" s="25" t="s">
        <v>47</v>
      </c>
      <c s="29" t="s">
        <v>608</v>
      </c>
      <c s="29" t="s">
        <v>609</v>
      </c>
      <c s="25" t="s">
        <v>49</v>
      </c>
      <c s="30" t="s">
        <v>610</v>
      </c>
      <c s="31" t="s">
        <v>96</v>
      </c>
      <c s="32">
        <v>5</v>
      </c>
      <c s="33">
        <v>0</v>
      </c>
      <c s="34">
        <f>ROUND(ROUND(H195,2)*ROUND(G195,3),2)</f>
      </c>
      <c s="31" t="s">
        <v>70</v>
      </c>
      <c r="O195">
        <f>(I195*21)/100</f>
      </c>
      <c t="s">
        <v>23</v>
      </c>
    </row>
    <row r="196" spans="1:5" ht="12.75">
      <c r="A196" s="35" t="s">
        <v>52</v>
      </c>
      <c r="E196" s="36" t="s">
        <v>611</v>
      </c>
    </row>
    <row r="197" spans="1:5" ht="25.5">
      <c r="A197" s="37" t="s">
        <v>54</v>
      </c>
      <c r="E197" s="38" t="s">
        <v>612</v>
      </c>
    </row>
    <row r="198" spans="1:5" ht="25.5">
      <c r="A198" t="s">
        <v>56</v>
      </c>
      <c r="E198" s="36" t="s">
        <v>270</v>
      </c>
    </row>
    <row r="199" spans="1:16" ht="25.5">
      <c r="A199" s="25" t="s">
        <v>47</v>
      </c>
      <c s="29" t="s">
        <v>613</v>
      </c>
      <c s="29" t="s">
        <v>278</v>
      </c>
      <c s="25" t="s">
        <v>49</v>
      </c>
      <c s="30" t="s">
        <v>279</v>
      </c>
      <c s="31" t="s">
        <v>96</v>
      </c>
      <c s="32">
        <v>39</v>
      </c>
      <c s="33">
        <v>0</v>
      </c>
      <c s="34">
        <f>ROUND(ROUND(H199,2)*ROUND(G199,3),2)</f>
      </c>
      <c s="31" t="s">
        <v>70</v>
      </c>
      <c r="O199">
        <f>(I199*21)/100</f>
      </c>
      <c t="s">
        <v>23</v>
      </c>
    </row>
    <row r="200" spans="1:5" ht="12.75">
      <c r="A200" s="35" t="s">
        <v>52</v>
      </c>
      <c r="E200" s="36" t="s">
        <v>280</v>
      </c>
    </row>
    <row r="201" spans="1:5" ht="306">
      <c r="A201" s="37" t="s">
        <v>54</v>
      </c>
      <c r="E201" s="38" t="s">
        <v>614</v>
      </c>
    </row>
    <row r="202" spans="1:5" ht="25.5">
      <c r="A202" t="s">
        <v>56</v>
      </c>
      <c r="E202" s="36" t="s">
        <v>282</v>
      </c>
    </row>
    <row r="203" spans="1:16" ht="12.75">
      <c r="A203" s="25" t="s">
        <v>47</v>
      </c>
      <c s="29" t="s">
        <v>615</v>
      </c>
      <c s="29" t="s">
        <v>284</v>
      </c>
      <c s="25" t="s">
        <v>49</v>
      </c>
      <c s="30" t="s">
        <v>285</v>
      </c>
      <c s="31" t="s">
        <v>96</v>
      </c>
      <c s="32">
        <v>23</v>
      </c>
      <c s="33">
        <v>0</v>
      </c>
      <c s="34">
        <f>ROUND(ROUND(H203,2)*ROUND(G203,3),2)</f>
      </c>
      <c s="31" t="s">
        <v>70</v>
      </c>
      <c r="O203">
        <f>(I203*21)/100</f>
      </c>
      <c t="s">
        <v>23</v>
      </c>
    </row>
    <row r="204" spans="1:5" ht="12.75">
      <c r="A204" s="35" t="s">
        <v>52</v>
      </c>
      <c r="E204" s="36" t="s">
        <v>49</v>
      </c>
    </row>
    <row r="205" spans="1:5" ht="255">
      <c r="A205" s="37" t="s">
        <v>54</v>
      </c>
      <c r="E205" s="38" t="s">
        <v>616</v>
      </c>
    </row>
    <row r="206" spans="1:5" ht="25.5">
      <c r="A206" t="s">
        <v>56</v>
      </c>
      <c r="E206" s="36" t="s">
        <v>276</v>
      </c>
    </row>
    <row r="207" spans="1:16" ht="25.5">
      <c r="A207" s="25" t="s">
        <v>47</v>
      </c>
      <c s="29" t="s">
        <v>617</v>
      </c>
      <c s="29" t="s">
        <v>288</v>
      </c>
      <c s="25" t="s">
        <v>49</v>
      </c>
      <c s="30" t="s">
        <v>289</v>
      </c>
      <c s="31" t="s">
        <v>144</v>
      </c>
      <c s="32">
        <v>859.644</v>
      </c>
      <c s="33">
        <v>0</v>
      </c>
      <c s="34">
        <f>ROUND(ROUND(H207,2)*ROUND(G207,3),2)</f>
      </c>
      <c s="31" t="s">
        <v>70</v>
      </c>
      <c r="O207">
        <f>(I207*21)/100</f>
      </c>
      <c t="s">
        <v>23</v>
      </c>
    </row>
    <row r="208" spans="1:5" ht="12.75">
      <c r="A208" s="35" t="s">
        <v>52</v>
      </c>
      <c r="E208" s="36" t="s">
        <v>49</v>
      </c>
    </row>
    <row r="209" spans="1:5" ht="191.25">
      <c r="A209" s="37" t="s">
        <v>54</v>
      </c>
      <c r="E209" s="38" t="s">
        <v>618</v>
      </c>
    </row>
    <row r="210" spans="1:5" ht="38.25">
      <c r="A210" t="s">
        <v>56</v>
      </c>
      <c r="E210" s="36" t="s">
        <v>291</v>
      </c>
    </row>
    <row r="211" spans="1:16" ht="25.5">
      <c r="A211" s="25" t="s">
        <v>47</v>
      </c>
      <c s="29" t="s">
        <v>619</v>
      </c>
      <c s="29" t="s">
        <v>293</v>
      </c>
      <c s="25" t="s">
        <v>49</v>
      </c>
      <c s="30" t="s">
        <v>294</v>
      </c>
      <c s="31" t="s">
        <v>144</v>
      </c>
      <c s="32">
        <v>859.644</v>
      </c>
      <c s="33">
        <v>0</v>
      </c>
      <c s="34">
        <f>ROUND(ROUND(H211,2)*ROUND(G211,3),2)</f>
      </c>
      <c s="31" t="s">
        <v>70</v>
      </c>
      <c r="O211">
        <f>(I211*21)/100</f>
      </c>
      <c t="s">
        <v>23</v>
      </c>
    </row>
    <row r="212" spans="1:5" ht="12.75">
      <c r="A212" s="35" t="s">
        <v>52</v>
      </c>
      <c r="E212" s="36" t="s">
        <v>49</v>
      </c>
    </row>
    <row r="213" spans="1:5" ht="191.25">
      <c r="A213" s="37" t="s">
        <v>54</v>
      </c>
      <c r="E213" s="38" t="s">
        <v>620</v>
      </c>
    </row>
    <row r="214" spans="1:5" ht="38.25">
      <c r="A214" t="s">
        <v>56</v>
      </c>
      <c r="E214" s="36" t="s">
        <v>291</v>
      </c>
    </row>
    <row r="215" spans="1:16" ht="12.75">
      <c r="A215" s="25" t="s">
        <v>47</v>
      </c>
      <c s="29" t="s">
        <v>621</v>
      </c>
      <c s="29" t="s">
        <v>297</v>
      </c>
      <c s="25" t="s">
        <v>49</v>
      </c>
      <c s="30" t="s">
        <v>298</v>
      </c>
      <c s="31" t="s">
        <v>96</v>
      </c>
      <c s="32">
        <v>1</v>
      </c>
      <c s="33">
        <v>0</v>
      </c>
      <c s="34">
        <f>ROUND(ROUND(H215,2)*ROUND(G215,3),2)</f>
      </c>
      <c s="31" t="s">
        <v>70</v>
      </c>
      <c r="O215">
        <f>(I215*21)/100</f>
      </c>
      <c t="s">
        <v>23</v>
      </c>
    </row>
    <row r="216" spans="1:5" ht="12.75">
      <c r="A216" s="35" t="s">
        <v>52</v>
      </c>
      <c r="E216" s="36" t="s">
        <v>49</v>
      </c>
    </row>
    <row r="217" spans="1:5" ht="25.5">
      <c r="A217" s="37" t="s">
        <v>54</v>
      </c>
      <c r="E217" s="38" t="s">
        <v>299</v>
      </c>
    </row>
    <row r="218" spans="1:5" ht="38.25">
      <c r="A218" t="s">
        <v>56</v>
      </c>
      <c r="E218" s="36" t="s">
        <v>300</v>
      </c>
    </row>
    <row r="219" spans="1:16" ht="12.75">
      <c r="A219" s="25" t="s">
        <v>47</v>
      </c>
      <c s="29" t="s">
        <v>622</v>
      </c>
      <c s="29" t="s">
        <v>307</v>
      </c>
      <c s="25" t="s">
        <v>49</v>
      </c>
      <c s="30" t="s">
        <v>308</v>
      </c>
      <c s="31" t="s">
        <v>150</v>
      </c>
      <c s="32">
        <v>4</v>
      </c>
      <c s="33">
        <v>0</v>
      </c>
      <c s="34">
        <f>ROUND(ROUND(H219,2)*ROUND(G219,3),2)</f>
      </c>
      <c s="31" t="s">
        <v>70</v>
      </c>
      <c r="O219">
        <f>(I219*21)/100</f>
      </c>
      <c t="s">
        <v>23</v>
      </c>
    </row>
    <row r="220" spans="1:5" ht="12.75">
      <c r="A220" s="35" t="s">
        <v>52</v>
      </c>
      <c r="E220" s="36" t="s">
        <v>309</v>
      </c>
    </row>
    <row r="221" spans="1:5" ht="25.5">
      <c r="A221" s="37" t="s">
        <v>54</v>
      </c>
      <c r="E221" s="38" t="s">
        <v>310</v>
      </c>
    </row>
    <row r="222" spans="1:5" ht="51">
      <c r="A222" t="s">
        <v>56</v>
      </c>
      <c r="E222" s="36" t="s">
        <v>311</v>
      </c>
    </row>
    <row r="223" spans="1:16" ht="12.75">
      <c r="A223" s="25" t="s">
        <v>47</v>
      </c>
      <c s="29" t="s">
        <v>623</v>
      </c>
      <c s="29" t="s">
        <v>624</v>
      </c>
      <c s="25" t="s">
        <v>49</v>
      </c>
      <c s="30" t="s">
        <v>625</v>
      </c>
      <c s="31" t="s">
        <v>150</v>
      </c>
      <c s="32">
        <v>1.5</v>
      </c>
      <c s="33">
        <v>0</v>
      </c>
      <c s="34">
        <f>ROUND(ROUND(H223,2)*ROUND(G223,3),2)</f>
      </c>
      <c s="31"/>
      <c r="O223">
        <f>(I223*21)/100</f>
      </c>
      <c t="s">
        <v>23</v>
      </c>
    </row>
    <row r="224" spans="1:5" ht="25.5">
      <c r="A224" s="35" t="s">
        <v>52</v>
      </c>
      <c r="E224" s="36" t="s">
        <v>626</v>
      </c>
    </row>
    <row r="225" spans="1:5" ht="89.25">
      <c r="A225" s="37" t="s">
        <v>54</v>
      </c>
      <c r="E225" s="38" t="s">
        <v>627</v>
      </c>
    </row>
    <row r="226" spans="1:5" ht="63.75">
      <c r="A226" t="s">
        <v>56</v>
      </c>
      <c r="E226" s="36" t="s">
        <v>628</v>
      </c>
    </row>
    <row r="227" spans="1:16" ht="12.75">
      <c r="A227" s="25" t="s">
        <v>47</v>
      </c>
      <c s="29" t="s">
        <v>629</v>
      </c>
      <c s="29" t="s">
        <v>630</v>
      </c>
      <c s="25" t="s">
        <v>49</v>
      </c>
      <c s="30" t="s">
        <v>631</v>
      </c>
      <c s="31" t="s">
        <v>113</v>
      </c>
      <c s="32">
        <v>3.52</v>
      </c>
      <c s="33">
        <v>0</v>
      </c>
      <c s="34">
        <f>ROUND(ROUND(H227,2)*ROUND(G227,3),2)</f>
      </c>
      <c s="31" t="s">
        <v>70</v>
      </c>
      <c r="O227">
        <f>(I227*21)/100</f>
      </c>
      <c t="s">
        <v>23</v>
      </c>
    </row>
    <row r="228" spans="1:5" ht="12.75">
      <c r="A228" s="35" t="s">
        <v>52</v>
      </c>
      <c r="E228" s="36" t="s">
        <v>632</v>
      </c>
    </row>
    <row r="229" spans="1:5" ht="102">
      <c r="A229" s="37" t="s">
        <v>54</v>
      </c>
      <c r="E229" s="38" t="s">
        <v>633</v>
      </c>
    </row>
    <row r="230" spans="1:5" ht="102">
      <c r="A230" t="s">
        <v>56</v>
      </c>
      <c r="E230" s="36" t="s">
        <v>634</v>
      </c>
    </row>
  </sheetData>
  <sheetProtection sheet="1" objects="1" scenarios="1"/>
  <mergeCells count="12">
    <mergeCell ref="C3:D3"/>
    <mergeCell ref="C4:D4"/>
    <mergeCell ref="C5:D5"/>
    <mergeCell ref="A6:A7"/>
    <mergeCell ref="B6:B7"/>
    <mergeCell ref="C6:C7"/>
    <mergeCell ref="D6:D7"/>
    <mergeCell ref="E6:E7"/>
    <mergeCell ref="F6:F7"/>
    <mergeCell ref="G6:G7"/>
    <mergeCell ref="H6:I6"/>
    <mergeCell ref="J6:J7"/>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635</v>
      </c>
      <c s="39">
        <f>0+I8</f>
      </c>
      <c s="10"/>
      <c r="O3" t="s">
        <v>19</v>
      </c>
      <c t="s">
        <v>23</v>
      </c>
    </row>
    <row r="4" spans="1:16" ht="15" customHeight="1">
      <c r="A4" t="s">
        <v>17</v>
      </c>
      <c s="16" t="s">
        <v>18</v>
      </c>
      <c s="17" t="s">
        <v>635</v>
      </c>
      <c s="6"/>
      <c s="18" t="s">
        <v>636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f>
      </c>
      <c>
        <f>0+O9+O13</f>
      </c>
    </row>
    <row r="9" spans="1:16" ht="12.75">
      <c r="A9" s="25" t="s">
        <v>47</v>
      </c>
      <c s="29" t="s">
        <v>29</v>
      </c>
      <c s="29" t="s">
        <v>637</v>
      </c>
      <c s="25" t="s">
        <v>49</v>
      </c>
      <c s="30" t="s">
        <v>638</v>
      </c>
      <c s="31" t="s">
        <v>51</v>
      </c>
      <c s="32">
        <v>1</v>
      </c>
      <c s="33">
        <v>2600000</v>
      </c>
      <c s="34">
        <f>ROUND(ROUND(H9,2)*ROUND(G9,3),2)</f>
      </c>
      <c s="31"/>
      <c r="O9">
        <f>(I9*21)/100</f>
      </c>
      <c t="s">
        <v>23</v>
      </c>
    </row>
    <row r="10" spans="1:5" ht="76.5">
      <c r="A10" s="35" t="s">
        <v>52</v>
      </c>
      <c r="E10" s="36" t="s">
        <v>639</v>
      </c>
    </row>
    <row r="11" spans="1:5" ht="25.5">
      <c r="A11" s="37" t="s">
        <v>54</v>
      </c>
      <c r="E11" s="38" t="s">
        <v>640</v>
      </c>
    </row>
    <row r="12" spans="1:5" ht="12.75">
      <c r="A12" t="s">
        <v>56</v>
      </c>
      <c r="E12" s="36" t="s">
        <v>641</v>
      </c>
    </row>
    <row r="13" spans="1:16" ht="12.75">
      <c r="A13" s="25" t="s">
        <v>47</v>
      </c>
      <c s="29" t="s">
        <v>23</v>
      </c>
      <c s="29" t="s">
        <v>642</v>
      </c>
      <c s="25" t="s">
        <v>49</v>
      </c>
      <c s="30" t="s">
        <v>643</v>
      </c>
      <c s="31" t="s">
        <v>51</v>
      </c>
      <c s="32">
        <v>1</v>
      </c>
      <c s="33">
        <v>0</v>
      </c>
      <c s="34">
        <f>ROUND(ROUND(H13,2)*ROUND(G13,3),2)</f>
      </c>
      <c s="31"/>
      <c r="O13">
        <f>(I13*21)/100</f>
      </c>
      <c t="s">
        <v>23</v>
      </c>
    </row>
    <row r="14" spans="1:5" ht="38.25">
      <c r="A14" s="35" t="s">
        <v>52</v>
      </c>
      <c r="E14" s="36" t="s">
        <v>644</v>
      </c>
    </row>
    <row r="15" spans="1:5" ht="409.5">
      <c r="A15" s="37" t="s">
        <v>54</v>
      </c>
      <c r="E15" s="38" t="s">
        <v>645</v>
      </c>
    </row>
    <row r="16" spans="1:5" ht="12.75">
      <c r="A16" t="s">
        <v>56</v>
      </c>
      <c r="E16" s="36" t="s">
        <v>641</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