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/>
  <bookViews>
    <workbookView xWindow="65416" yWindow="65416" windowWidth="38640" windowHeight="21240" firstSheet="1" activeTab="6"/>
  </bookViews>
  <sheets>
    <sheet name="Rekapitulace" sheetId="1" r:id="rId1"/>
    <sheet name="SO 000_SO 000" sheetId="2" r:id="rId2"/>
    <sheet name="SO 120.2" sheetId="3" r:id="rId3"/>
    <sheet name="SO 180" sheetId="4" r:id="rId4"/>
    <sheet name="SO 182" sheetId="5" r:id="rId5"/>
    <sheet name="SO 190" sheetId="6" r:id="rId6"/>
    <sheet name="SO 201_SO 201" sheetId="7" r:id="rId7"/>
    <sheet name="SO 801" sheetId="8" r:id="rId8"/>
  </sheets>
  <definedNames/>
  <calcPr calcId="191029"/>
  <extLst/>
</workbook>
</file>

<file path=xl/sharedStrings.xml><?xml version="1.0" encoding="utf-8"?>
<sst xmlns="http://schemas.openxmlformats.org/spreadsheetml/2006/main" count="2808" uniqueCount="876">
  <si>
    <t>Rekapitulace ceny</t>
  </si>
  <si>
    <t>Stavba: PDPS - II/237 N. Strašecí - Mšec, rekonstrukce – IIb. etapa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</si>
  <si>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</si>
  <si>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</si>
  <si>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</si>
  <si>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</si>
  <si>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</si>
  <si>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</si>
  <si>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</si>
  <si>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</si>
  <si>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</si>
  <si>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</si>
  <si>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</si>
  <si>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</si>
  <si>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PDPS</t>
  </si>
  <si>
    <t>II/237 N. Strašecí - Mšec, rekonstrukce – IIb. etapa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</si>
  <si>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</si>
  <si>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</si>
  <si>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</si>
  <si>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</si>
  <si>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</si>
  <si>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</si>
  <si>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</si>
  <si>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</si>
  <si>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</si>
  <si>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</si>
  <si>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</si>
  <si>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</si>
  <si>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</si>
  <si>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</si>
  <si>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</si>
  <si>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</si>
  <si>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</si>
  <si>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</si>
  <si>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</si>
  <si>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</si>
  <si>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</si>
  <si>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</si>
  <si>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</si>
  <si>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</si>
  <si>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</si>
  <si>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</si>
  <si>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</si>
  <si>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</si>
  <si>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</si>
  <si>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</si>
  <si>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</si>
  <si>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</si>
  <si>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</si>
  <si>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</si>
  <si>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</si>
  <si>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</si>
  <si>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TKP, ZTKP</t>
  </si>
  <si>
    <t>VV</t>
  </si>
  <si>
    <t>TS</t>
  </si>
  <si>
    <t>zahrnuje veškeré náklady spojené s objednatelem požadovanými zkouškami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</si>
  <si>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</si>
  <si>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</si>
  <si>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</si>
  <si>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</t>
  </si>
  <si>
    <t>R</t>
  </si>
  <si>
    <t>POMOC PRÁCE ZŘÍZ NEBO ZAJIŠŤ OBJÍŽĎKY A PŘÍSTUP CESTY</t>
  </si>
  <si>
    <t>M2</t>
  </si>
  <si>
    <t>„Oprava objízdných tras po stavbě technologií frézováním v tl. 50 mm, spojovacím postřikem PS,C 0,6 kg/m2 a asf. betonem ACO11 v tl. 50 mm. Bude čerpáno dleskutečnosti, dle požadavků a se souhlasem TDS a investora. Položka zahrnuje geodetické zaměření opravené části.“</t>
  </si>
  <si>
    <t>3321,5=3 321,500 [A]</t>
  </si>
  <si>
    <t>zahrnuje veškeré náklady spojené s objednatelem požadovanými zařízeními</t>
  </si>
  <si>
    <t>02710R</t>
  </si>
  <si>
    <t>PASPORTIZACE OBJEKTŮ V OKOLÍ STAVBY</t>
  </si>
  <si>
    <t>objekty vodního díla</t>
  </si>
  <si>
    <t>029113</t>
  </si>
  <si>
    <t>A</t>
  </si>
  <si>
    <t>OSTATNÍ POŽADAVKY - GEODETICKÉ ZAMĚŘENÍ - CELKY</t>
  </si>
  <si>
    <t>KUS</t>
  </si>
  <si>
    <t>Zaměření skutečného stavu po dokončení stavby vč.zákresu do katastrální mapy a její digitalizace</t>
  </si>
  <si>
    <t>zahrnuje veškeré náklady spojené s objednatelem požadovanými pracemi</t>
  </si>
  <si>
    <t>B</t>
  </si>
  <si>
    <t>zaměř.NK po odbourání, zaměř.opěr po odbourání,  
vč.vytvoření digitálního modelu</t>
  </si>
  <si>
    <t>7</t>
  </si>
  <si>
    <t>02940</t>
  </si>
  <si>
    <t>OSTATNÍ POŽADAVKY - VYPRACOVÁNÍ DOKUMENTACE</t>
  </si>
  <si>
    <t>technické předpisy (betonáž, izolace, sanace, PKO, tryskání apod.)</t>
  </si>
  <si>
    <t>8</t>
  </si>
  <si>
    <t>VTD podpěrné skruže NK</t>
  </si>
  <si>
    <t>1=1,000 [A]</t>
  </si>
  <si>
    <t>C</t>
  </si>
  <si>
    <t>plán sledování a údržby mostu</t>
  </si>
  <si>
    <t>029412</t>
  </si>
  <si>
    <t>OSTATNÍ POŽADAVKY - VYPRACOVÁNÍ MOSTNÍHO LISTU</t>
  </si>
  <si>
    <t>11</t>
  </si>
  <si>
    <t>02943</t>
  </si>
  <si>
    <t>OSTATNÍ POŽADAVKY - VYPRACOVÁNÍ RDS</t>
  </si>
  <si>
    <t>RDS-Z-PDS - pro celou stavbu</t>
  </si>
  <si>
    <t>12</t>
  </si>
  <si>
    <t>02944</t>
  </si>
  <si>
    <t>OSTAT POŽADAVKY - DOKUMENTACE SKUTEČ PROVEDENÍ V DIGIT FORMĚ</t>
  </si>
  <si>
    <t>skutečného provedení stavby  
provedení i papírové formě</t>
  </si>
  <si>
    <t>13</t>
  </si>
  <si>
    <t>02945</t>
  </si>
  <si>
    <t>OSTAT POŽADAVKY - GEOMETRICKÝ PLÁN</t>
  </si>
  <si>
    <t>HM</t>
  </si>
  <si>
    <t>vypracování geometrických plánu po stavbě dle skutečného zaměření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</si>
  <si>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</si>
  <si>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14</t>
  </si>
  <si>
    <t>02946</t>
  </si>
  <si>
    <t>OSTAT POŽADAVKY - FOTODOKUMENTACE</t>
  </si>
  <si>
    <t>Včetně zdokumentování stávajícího stavu během demolice a pasportizace  
přilehlých ploch, okolí a konstrukcí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</si>
  <si>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</si>
  <si>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15</t>
  </si>
  <si>
    <t>02950</t>
  </si>
  <si>
    <t>OSTATNÍ POŽADAVKY - POSUDKY, KONTROLY, REVIZNÍ ZPRÁVY</t>
  </si>
  <si>
    <t>výpočet zatížitelnosti vč.vyhodnocení</t>
  </si>
  <si>
    <t>16</t>
  </si>
  <si>
    <t>Povodňový a havarijní plán</t>
  </si>
  <si>
    <t>17</t>
  </si>
  <si>
    <t>02953</t>
  </si>
  <si>
    <t>OSTATNÍ POŽADAVKY - HLAVNÍ MOSTNÍ PROHLÍDKA</t>
  </si>
  <si>
    <t>1. HMP vč.zpřístupnění</t>
  </si>
  <si>
    <t>položka zahrnuje :  
- úkony dle ČSN 73 6221  
- provedení hlavní mostní prohlídky oprávněnou fyzickou nebo právnickou osobou  
- vyhotovení záznamu (protokolu), který jednoznačně definuje stav mostu</t>
  </si>
  <si>
    <t>18</t>
  </si>
  <si>
    <t>02960</t>
  </si>
  <si>
    <t>OSTATNÍ POŽADAVKY - ODBORNÝ DOZOR</t>
  </si>
  <si>
    <t>Technicko inženýrská činnost projektanta</t>
  </si>
  <si>
    <t>zahrnuje veškeré náklady spojené s objednatelem požadovaným dozorem</t>
  </si>
  <si>
    <t>19</t>
  </si>
  <si>
    <t>Geotechnický dohled</t>
  </si>
  <si>
    <t>20</t>
  </si>
  <si>
    <t>D</t>
  </si>
  <si>
    <t>„Technickobezpečnostní dohled vlastníkem vodního díla pověřenou organizací VODNÍ DÍLA – TBD a.s., Hybernská 1617/40, 110 00 Praha 1."  
Preliminář - pevná cena: 43 400 Kč.</t>
  </si>
  <si>
    <t>21</t>
  </si>
  <si>
    <t>02991</t>
  </si>
  <si>
    <t>OSTATNÍ POŽADAVKY - INFORMAČNÍ TABULE</t>
  </si>
  <si>
    <t>dle požadavku investora</t>
  </si>
  <si>
    <t>3=3,000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</si>
  <si>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</si>
  <si>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22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</si>
  <si>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</si>
  <si>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</si>
  <si>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</si>
  <si>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23</t>
  </si>
  <si>
    <t>03999R</t>
  </si>
  <si>
    <t>PŘÍPLATEK ZA PRÁCE MALÉHO ROZSAHU</t>
  </si>
  <si>
    <t>Odhad  
Zahrnuje zvýšené náklady spojené s provedením prací, u nichž vlivem malého rozsahu náklady na dopravu, zajištění stroj.vybavení a pod. neobvykle navyšují  
jednotkovou cenu</t>
  </si>
  <si>
    <t>SO 120.2</t>
  </si>
  <si>
    <t>SILNICE II/237 - EXTRAVILÁN</t>
  </si>
  <si>
    <t>014101</t>
  </si>
  <si>
    <t>R1</t>
  </si>
  <si>
    <t>POPLATKY ZA SKLÁDKU</t>
  </si>
  <si>
    <t>M3</t>
  </si>
  <si>
    <t>nestmelený podklad ze stáv. vozovky  
dle pol. 11332</t>
  </si>
  <si>
    <t>zahrnuje veškeré poplatky provozovateli skládky související s uložením odpadu na skládce.</t>
  </si>
  <si>
    <t>R2</t>
  </si>
  <si>
    <t>nevhodná zemina dle pol. 17120  
z čištění propustku   
sejmuté drny</t>
  </si>
  <si>
    <t>485,7=485,700 [A] 
7,5*0,3=2,250 [B]   délka dle pol. 129958 x plocha v řezu (odhad) 
160*0,20=32,000 [C] 
Celkem: A+B+C=519,950 [D]</t>
  </si>
  <si>
    <t>R3</t>
  </si>
  <si>
    <t>beton z patek sloupků oplocení</t>
  </si>
  <si>
    <t>0,36=0,360 [A]    dle pol. 96611</t>
  </si>
  <si>
    <t>014131</t>
  </si>
  <si>
    <t>POPLATKY ZA SKLÁDKU TYP S-NO (NEBEZPEČNÝ ODPAD)</t>
  </si>
  <si>
    <t>dle pol. 11372.b</t>
  </si>
  <si>
    <t>014201</t>
  </si>
  <si>
    <t>POPLATKY ZA ZEMNÍK - ZEMINA</t>
  </si>
  <si>
    <t>do AZ dle pol. 12583 a 17130</t>
  </si>
  <si>
    <t>342,6=342,600 [A]</t>
  </si>
  <si>
    <t>zahrnuje veškeré poplatky majiteli zemníku související s nákupem zeminy (nikoliv s otvírkou zemníku)</t>
  </si>
  <si>
    <t>014211</t>
  </si>
  <si>
    <t>POPLATKY ZA ZEMNÍK - ORNICE</t>
  </si>
  <si>
    <t>dle pol. 12573</t>
  </si>
  <si>
    <t>24=24,000 [A]</t>
  </si>
  <si>
    <t>Zemní práce</t>
  </si>
  <si>
    <t>11130</t>
  </si>
  <si>
    <t>SEJMUTÍ DRNU</t>
  </si>
  <si>
    <t>sejmutí drnové vrstvy, odvoz a uložení na skládku  
poplatek dle pol. 014101.R2</t>
  </si>
  <si>
    <t>160=160,000 [A]</t>
  </si>
  <si>
    <t>včetně vodorovné dopravy  a uložení na skládku</t>
  </si>
  <si>
    <t>11201</t>
  </si>
  <si>
    <t>KÁCENÍ STROMŮ D KMENE DO 0,5M S ODSTRANĚNÍM PAŘEZŮ</t>
  </si>
  <si>
    <t>9=9,000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</si>
  <si>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</si>
  <si>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</si>
  <si>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</si>
  <si>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12-9=3,000 [A]</t>
  </si>
  <si>
    <t>11332</t>
  </si>
  <si>
    <t>ODSTRANĚNÍ PODKLADŮ ZPEVNĚNÝCH PLOCH Z KAMENIVA NESTMELENÉHO</t>
  </si>
  <si>
    <t>odstranění stávající vozovky - nestmelené vrstvy tl. 0,30 m  
vč. odvozu a uložení na skládku  
poplatek dle pol. 014101.R1</t>
  </si>
  <si>
    <t>555*0,3=166,500 [A]   plocha dle zaměření x tl.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</si>
  <si>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</si>
  <si>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</si>
  <si>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a</t>
  </si>
  <si>
    <t>FRÉZOVÁNÍ ZPEVNĚNÝCH PLOCH ASFALTOVÝCH</t>
  </si>
  <si>
    <t>odstranění stávající vozovky - frézování tl. 0,06 m  
vč. odvozu a uložení na předepsané místo - bude odkoueno zhotovitelem</t>
  </si>
  <si>
    <t>555*0,06=33,300 [A]</t>
  </si>
  <si>
    <t>b</t>
  </si>
  <si>
    <t>odstranění stávající vozovky dehtové - frézování tl. 0,05 m - nebezpečný odpad k ekologické likvidaci  
vč. odovozu a uložení na skládku  
poplatek dle pol. 014131</t>
  </si>
  <si>
    <t>555*0,05=27,750 [A]</t>
  </si>
  <si>
    <t>12383</t>
  </si>
  <si>
    <t>ODKOP PRO SPOD STAVBU SILNIC A ŽELEZNIC TŘ. II</t>
  </si>
  <si>
    <t>výměna aktivní zóny v tl. 0,40 m  
vč. odvozu na skládku  
uložení dle pol. 17120  
poplatek dle pol. 014101.R2</t>
  </si>
  <si>
    <t>571*1,5*0,4=342,600 [A]   plocha dle situace x koef. rozšíení dle vzor. řez x tl.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</si>
  <si>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</si>
  <si>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</si>
  <si>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</si>
  <si>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vykopání a dovoz ornice na ohumusování</t>
  </si>
  <si>
    <t>160*0,15=24,000 [A]    plocha dle pol. 18222 x tl.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</si>
  <si>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</si>
  <si>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12583</t>
  </si>
  <si>
    <t>VYKOPÁVKY ZE ZEMNÍKŮ A SKLÁDEK TŘ. II</t>
  </si>
  <si>
    <t>vykopání a dovoz materiálu pro novou AZ a pro DK</t>
  </si>
  <si>
    <t>342,6=342,600 [A]    dle pol. 17130 
49,2=49,200 [B]    dle pol. 17310 
Celkem: A+B=391,800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</si>
  <si>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</si>
  <si>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12673</t>
  </si>
  <si>
    <t>ZŘÍZENÍ STUPŇŮ V PODLOŽÍ NÁSYPŮ TŘ. I</t>
  </si>
  <si>
    <t>výkop zemních stupňů  
uložení na skládku dle pol. 17120  
poplatek za skládku dle pol. 014102.R2</t>
  </si>
  <si>
    <t>(25+36)*2,34=142,740 [A]    délka x plocha v řezu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</si>
  <si>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</si>
  <si>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129958</t>
  </si>
  <si>
    <t>ČIŠTĚNÍ POTRUBÍ DN DO 600MM</t>
  </si>
  <si>
    <t>M</t>
  </si>
  <si>
    <t>čištění propustku</t>
  </si>
  <si>
    <t>7,5=7,500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</si>
  <si>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</si>
  <si>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131731</t>
  </si>
  <si>
    <t>HLOUBENÍ JAM ZAPAŽ I NEPAŽ TŘ. I, ODVOZ DO 1KM</t>
  </si>
  <si>
    <t>výkop jam pro nové sloupky oplocení  
vč. odvozu na skládku  
uložení dle pol. 17120</t>
  </si>
  <si>
    <t>5*0,3*0,3*0,8=0,360 [A]    počet sloupků dle pol. 31817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</si>
  <si>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</si>
  <si>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</si>
  <si>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</si>
  <si>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dle pol. 12383 - nevhodná AZ  
dle pol. 12673 - nevhodná zemina z výkopu stupňů  
dle pol. 131731 - nevhodná zemina z jam od sloupků oplocení  
poplatek dle pol. 014101.R2</t>
  </si>
  <si>
    <t>342,6=342,600 [A] 
142,74=142,740 [B] 
0,36=0,360 [C] 
Celkem: A+B+C=485,700 [D]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</si>
  <si>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</si>
  <si>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17130</t>
  </si>
  <si>
    <t>ULOŽENÍ SYPANINY DO NÁSYPŮ V AKTIVNÍ ZÓNĚ SE ZHUTNĚNÍM</t>
  </si>
  <si>
    <t>nová AZ</t>
  </si>
  <si>
    <t>571*1,5*0,4=342,600 [A]    dle pol. 12383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</si>
  <si>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</si>
  <si>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</si>
  <si>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</si>
  <si>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zemní násyp z nakup. materiálů  
vč. nakoupení a dovozu</t>
  </si>
  <si>
    <t>(25+36)*3,1=189,100 [A]    délka x plocha v příčném řezu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</si>
  <si>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</si>
  <si>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</si>
  <si>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</si>
  <si>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(31+31+25+36)*0,4=49,200 [A]   plocha x tl.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</si>
  <si>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</si>
  <si>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</si>
  <si>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</si>
  <si>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úprava parapláně se zhutněním</t>
  </si>
  <si>
    <t>571*1,5=856,500 [A]   dle pol. 12383</t>
  </si>
  <si>
    <t>položka zahrnuje úpravu pláně včetně vyrovnání výškových rozdílů. Míru zhutnění určuje projekt.</t>
  </si>
  <si>
    <t>24</t>
  </si>
  <si>
    <t>18222</t>
  </si>
  <si>
    <t>ROZPROSTŘENÍ ORNICE VE SVAHU V TL DO 0,15M</t>
  </si>
  <si>
    <t>160=160,000 [A]    dle situace</t>
  </si>
  <si>
    <t>položka zahrnuje:  
nutné přemístění ornice z dočasných skládek vzdálených do 50m  
rozprostření ornice v předepsané tloušťce ve svahu přes 1:5</t>
  </si>
  <si>
    <t>Základy</t>
  </si>
  <si>
    <t>25</t>
  </si>
  <si>
    <t>21461</t>
  </si>
  <si>
    <t>SEPARAČNÍ GEOTEXTILIE</t>
  </si>
  <si>
    <t>separační geotextilie na parapláň</t>
  </si>
  <si>
    <t>571*1,5=856,500 [A]    dle pol. 18110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</si>
  <si>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</si>
  <si>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26</t>
  </si>
  <si>
    <t>27157</t>
  </si>
  <si>
    <t>POLŠTÁŘE POD ZÁKLADY Z KAMENIVA TĚŽENÉHO</t>
  </si>
  <si>
    <t>ŠP pod patkami</t>
  </si>
  <si>
    <t>5*0,3*0,3*0,1=0,045 [A]    počet sloupků x rozměry x v. - dle pol. 272314</t>
  </si>
  <si>
    <t>položka zahrnuje dodávku předepsaného kameniva, mimostaveništní a vnitrostaveništní dopravu a jeho uložení  
není-li v zadávací dokumentaci uvedeno jinak, jedná se o nakupovaný materiál</t>
  </si>
  <si>
    <t>27</t>
  </si>
  <si>
    <t>272314</t>
  </si>
  <si>
    <t>ZÁKLADY Z PROSTÉHO BETONU DO C25/30</t>
  </si>
  <si>
    <t>patky pro sloupky oplocení</t>
  </si>
  <si>
    <t>5*0,3*0,3*0,8=0,360 [A]    počet sloupků dle pol. 767911 x plocha x hl.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</si>
  <si>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</si>
  <si>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</si>
  <si>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28</t>
  </si>
  <si>
    <t>31817</t>
  </si>
  <si>
    <t>SLOUPKY ZDÍ ODDĚL A OHRAD Z DÍLCŮ KOVOVÝCH</t>
  </si>
  <si>
    <t>T</t>
  </si>
  <si>
    <t>15/3=5,000 [A]     sloupky po 5-ti metrech 
A*0,020=0,100 [B]   odhad váhy sloupku 20 kg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</si>
  <si>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</si>
  <si>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Komunikace</t>
  </si>
  <si>
    <t>29</t>
  </si>
  <si>
    <t>56330</t>
  </si>
  <si>
    <t>VOZOVKOVÉ VRSTVY ZE ŠTĚRKODRTI</t>
  </si>
  <si>
    <t>((571*1,1)+(571*1,2))*0,15=196,995 [A]   ploch dle pol. 574A33 x koef. rozšíření dle vzor. řezu x tl. 
50*0,1=5,000 [B]   zpevnění polní cesty ŠD tl. 100 mm (výšková úprava - napoení na sil. III. tř.) 
Celkem: A+B=201,995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</si>
  <si>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</si>
  <si>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30</t>
  </si>
  <si>
    <t>56933</t>
  </si>
  <si>
    <t>ZPEVNĚNÍ KRAJNIC ZE ŠTĚRKODRTI TL. DO 150MM</t>
  </si>
  <si>
    <t>(31+31+25+36)*1,5=184,500 [A]</t>
  </si>
  <si>
    <t>- dodání kameniva předepsané kvality a zrnitosti  
- rozprostření a zhutnění vrstvy v předepsané tloušťce  
- zřízení vrstvy bez rozlišení šířky, pokládání vrstvy po etapách</t>
  </si>
  <si>
    <t>31</t>
  </si>
  <si>
    <t>572123</t>
  </si>
  <si>
    <t>INFILTRAČNÍ POSTŘIK Z EMULZE DO 1,0KG/M2</t>
  </si>
  <si>
    <t>PI,C 0,80 kg/m2  
na vrstvě ŠD</t>
  </si>
  <si>
    <t>571*1,1=628,100 [A]    dle pol. 56330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</si>
  <si>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</si>
  <si>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32</t>
  </si>
  <si>
    <t>572213</t>
  </si>
  <si>
    <t>SPOJOVACÍ POSTŘIK Z EMULZE DO 0,5KG/M2</t>
  </si>
  <si>
    <t>PS,C 0,35 kg/m2  
pod vrstvou ACO 11 a ACL 16+</t>
  </si>
  <si>
    <t>571+(571*1,01)=1 147,710 [A]</t>
  </si>
  <si>
    <t>33</t>
  </si>
  <si>
    <t>574A33</t>
  </si>
  <si>
    <t>ASFALTOVÝ BETON PRO OBRUSNÉ VRSTVY ACO 11 TL. 40MM</t>
  </si>
  <si>
    <t>obrusná vrstva nové vozovky</t>
  </si>
  <si>
    <t>571=571,000 [A]    dle situace Acad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</si>
  <si>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</si>
  <si>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</si>
  <si>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574C56</t>
  </si>
  <si>
    <t>ASFALTOVÝ BETON PRO LOŽNÍ VRSTVY ACL 16+, 16S TL. 60MM</t>
  </si>
  <si>
    <t>ložná vrstva</t>
  </si>
  <si>
    <t>571*1,01=576,710 [A]  dle pol. 574A33 x koef. rozšíření</t>
  </si>
  <si>
    <t>35</t>
  </si>
  <si>
    <t>574E06</t>
  </si>
  <si>
    <t>ASFALTOVÝ BETON PRO PODKLADNÍ VRSTVY ACP 16+, 16S</t>
  </si>
  <si>
    <t>ACP 16+ tl. 50 mm</t>
  </si>
  <si>
    <t>571*1,03*0,05=29,407 [A]    dle pol. 574A33 x koef. rozšíření x tl.</t>
  </si>
  <si>
    <t>Přidružená stavební výroba</t>
  </si>
  <si>
    <t>36</t>
  </si>
  <si>
    <t>767911</t>
  </si>
  <si>
    <t>OPLOCENÍ Z DRÁTĚNÉHO PLETIVA POZINKOVANÉHO STANDARDNÍHO</t>
  </si>
  <si>
    <t>15*2,0=30,000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</si>
  <si>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zahrnuta podezdívka (272**)  
- součástí položky je  případně i ostnatý drát, uvažovaná plocha se pak vypočítává po horní hranu drátu.</t>
  </si>
  <si>
    <t>Ostatní konstrukce a práce</t>
  </si>
  <si>
    <t>37</t>
  </si>
  <si>
    <t>9113A1</t>
  </si>
  <si>
    <t>SVODIDLO OCEL SILNIČ JEDNOSTR, ÚROVEŇ ZADRŽ N1, N2 - DODÁVKA A MONTÁŽ</t>
  </si>
  <si>
    <t>JSNH 4 N2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</si>
  <si>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</si>
  <si>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38</t>
  </si>
  <si>
    <t>91267</t>
  </si>
  <si>
    <t>ODRAZKY NA SVODIDLA</t>
  </si>
  <si>
    <t>160/10=16,000 [A]    po 10-ti metrech</t>
  </si>
  <si>
    <t>- kompletní dodávka se všemi pomocnými a doplňujícími pracemi a součástmi</t>
  </si>
  <si>
    <t>39</t>
  </si>
  <si>
    <t>96611</t>
  </si>
  <si>
    <t>BOURÁNÍ KONSTRUKCÍ Z BETONOVÝCH DÍLCŮ</t>
  </si>
  <si>
    <t>bourání stávajících patek sloupků oplocení  
vč. odvozu a uložení na skládku  
poplatek dle pol. 014101.R3</t>
  </si>
  <si>
    <t>(15/3)*(0,3*0,3*0,8)=0,360 [A]   počet sloupků x kubatura jedné patky (odhad)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</si>
  <si>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</si>
  <si>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40</t>
  </si>
  <si>
    <t>966842</t>
  </si>
  <si>
    <t>ODSTRANĚNÍ OPLOCENÍ Z DRÁT PLETIVA</t>
  </si>
  <si>
    <t>odstranění stávajícího drátěného oplocení  
vč. odvozu na předepsané místo  
beton ze základů bude odvezen na skládku - dle pol. 96611</t>
  </si>
  <si>
    <t>15=15,000 [A]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</si>
  <si>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</si>
  <si>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180</t>
  </si>
  <si>
    <t>Přechodné DZ na dálnici a sil. I.tříd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</si>
  <si>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</si>
  <si>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</si>
  <si>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</si>
  <si>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914232</t>
  </si>
  <si>
    <t>DOPRAVNÍ ZNAČKY ZVĚTŠENÉ VELIKOSTI OCELOVÉ FÓLIE TŘ 2 - MONTÁŽ S PŘEMÍSTĚNÍM</t>
  </si>
  <si>
    <t>dle v.č. C 4.3</t>
  </si>
  <si>
    <t>6+3=9,000 [A]   IS 11b na dálnici a sjezdech</t>
  </si>
  <si>
    <t>položka zahrnuje:  
- dopravu demontované značky z dočasné skládky  
- osazení a montáž značky na místě určeném projektem  
- nutnou opravu poškozených částí  
nezahrnuje dodávku značky</t>
  </si>
  <si>
    <t>IS11b na objízdných trasách dle v.č. C.4.2</t>
  </si>
  <si>
    <t>7=7,000 [A]</t>
  </si>
  <si>
    <t>914233</t>
  </si>
  <si>
    <t>DOPRAVNÍ ZNAČKY ZVĚTŠENÉ VELIKOSTI OCELOVÉ FÓLIE TŘ 2 - DEMONTÁŽ</t>
  </si>
  <si>
    <t>dle pol. 914239</t>
  </si>
  <si>
    <t>6+3+7=16,000 [A]</t>
  </si>
  <si>
    <t>Položka zahrnuje odstranění, demontáž a odklizení materiálu s odvozem na předepsané místo</t>
  </si>
  <si>
    <t>914239</t>
  </si>
  <si>
    <t>DOPRAV ZNAČKY ZVĚTŠ VEL OCEL FÓLIE TŘ 2 - NÁJEMNÉ</t>
  </si>
  <si>
    <t>KSDEN</t>
  </si>
  <si>
    <t>IS11b  
dle pol. 914232 a 914232.a</t>
  </si>
  <si>
    <t>(6+3)*9*30+(7*9*30)=4 320,000 [A]   9 měsíců</t>
  </si>
  <si>
    <t>položka zahrnuje sazbu za pronájem dopravních značek a zařízení, počet jednotek je určen jako součin počtu značek a počtu dní použití</t>
  </si>
  <si>
    <t>914472</t>
  </si>
  <si>
    <t>DOPRAVNÍ ZNAČKY 100X150CM HLINÍKOVÉ FÓLIE TŘ 2 - MONTÁŽ S PŘEMÍSTĚNÍM</t>
  </si>
  <si>
    <t>dle pol. 914479</t>
  </si>
  <si>
    <t>4=4,000 [A]</t>
  </si>
  <si>
    <t>914473</t>
  </si>
  <si>
    <t>DOPRAVNÍ ZNAČKY 100X150CM HLINÍKOVÉ FÓLIE TŘ 2 - DEMONTÁŽ</t>
  </si>
  <si>
    <t>914479</t>
  </si>
  <si>
    <t>DOPRAV ZNAČKY 100X150CM HLINÍK FÓLIE TŘ 2 - NÁJEMNÉ</t>
  </si>
  <si>
    <t>IP22  
dle v.č. C 4.3</t>
  </si>
  <si>
    <t>4*9*30=1 080,000 [A]    9 měsíců</t>
  </si>
  <si>
    <t>SO 182</t>
  </si>
  <si>
    <t>Přechodné dopravní značení</t>
  </si>
  <si>
    <t>standartní uzávěra dle TP66</t>
  </si>
  <si>
    <t>3=3,000 [A]   B1 
3=3,000 [B]   C2e, C2d a C2f 
2=2,000 [C]   IP 10a, IP10b 
1=1,000 [D]   E3a 
Celkem: A+B+C+D=9,000 [E] 
E*2=18,000 [F]    z obou stran</t>
  </si>
  <si>
    <t>dle pol. 914232</t>
  </si>
  <si>
    <t>18=18,000 [A]</t>
  </si>
  <si>
    <t>18*9*30=4 860,000 [B]   9 měsíců</t>
  </si>
  <si>
    <t>916322</t>
  </si>
  <si>
    <t>DOPRAVNÍ ZÁBRANY Z2 S FÓLIÍ TŘ 2 - MONTÁŽ S PŘESUNEM</t>
  </si>
  <si>
    <t>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</si>
  <si>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</si>
  <si>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916323</t>
  </si>
  <si>
    <t>DOPRAVNÍ ZÁBRANY Z2 S FÓLIÍ TŘ 2 - DEMONTÁŽ</t>
  </si>
  <si>
    <t>dle pol. 916322</t>
  </si>
  <si>
    <t>Položka zahrnuje odstranění, demontáž a odklizení zařízení s odvozem na předepsané místo</t>
  </si>
  <si>
    <t>916329</t>
  </si>
  <si>
    <t>DOPRAVNÍ ZÁBRANY Z2 S FÓLIÍ TŘ 2 - NÁJEMNÉ</t>
  </si>
  <si>
    <t>2*9*30=540,000 [A]</t>
  </si>
  <si>
    <t>položka zahrnuje sazbu za pronájem zařízení. Počet měrných jednotek se určí jako součin počtu zařízení a počtu dní použití.</t>
  </si>
  <si>
    <t>SO 190</t>
  </si>
  <si>
    <t>Stálé dopravní značení</t>
  </si>
  <si>
    <t>915111</t>
  </si>
  <si>
    <t>VODOROVNÉ DOPRAVNÍ ZNAČENÍ BARVOU HLADKÉ - DODÁVKA A POKLÁDKA</t>
  </si>
  <si>
    <t>1. fáze VDZ</t>
  </si>
  <si>
    <t>112*2*0,125=28,000 [A]    V4 
112*0,125=14,000 [B]       V1a 
61*2/3*0,125=5,083 [C]     V3 
Celkem: A+B+C=47,083 [D]</t>
  </si>
  <si>
    <t>položka zahrnuje:  
- dodání a pokládku nátěrového materiálu (měří se pouze natíraná plocha)  
- předznačení a reflexní úpravu</t>
  </si>
  <si>
    <t>915213</t>
  </si>
  <si>
    <t>VODOR DOPRAV ZNAČ PLASTEM HLADKÉ - ODSTRANĚNÍ FRÉZOVÁNÍM</t>
  </si>
  <si>
    <t>2. fáze VDZ</t>
  </si>
  <si>
    <t>zahrnuje odstranění značení předepsaným způsobem provedení a odklizení vzniklé suti</t>
  </si>
  <si>
    <t>SO 201</t>
  </si>
  <si>
    <t>most ev.č. 237-009</t>
  </si>
  <si>
    <t>015111</t>
  </si>
  <si>
    <t>POPLATKY ZA LIKVIDACŮ ODPADŮ NEKONTAMINOVANÝCH - 17 05 04 VYTĚŽENÉ ZEMINY A HORNINY - I. TŘÍDA TĚŽITELNOSTI</t>
  </si>
  <si>
    <t>77,0*2,70*2,0=415,800 [F] ........ OP1; materiál z výkopu u opěr; viz. 131738 
71,0*2,50*2,0=355,000 [G] .......... OP2; materiál z kýkopu u opěr; viz.131738 
((0,6*0,6)/2+(0,6*0,6)+1,5*0,6+0,6*0,6+(0,6*0,6)/2)*7,2*2,0=28,512 [C] 
 .......... výkop v korytě vodoteče pro sanaci betonových prahů 
Celkem: F+G+C=799,312 [H]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</si>
  <si>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</si>
  <si>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015112</t>
  </si>
  <si>
    <t>POPLATKY ZA LIKVIDACŮ ODPADŮ NEKONTAMINOVANÝCH - 17 05 04 VYTĚŽENÉ ZEMINY A HORNINY - II. TŘÍDA TĚŽITELNOSTI</t>
  </si>
  <si>
    <t>(3,142*0,125*0,125*2*2,75*16)*2,0=8,641 [B] .......... opěra 1; viz.PD část C.5 příloha č.5.4; materiál z vrtů pro mikropiloty 
(3,142*0,125*0,125*2*2,00*15)*2,0=5,891 [C] .......... opěra 2; viz.PD část C.5 příloha č.5.4; materiál z vrtů pro mikropiloty 
17,1*2,0=34,200 [E] .......... vytěžený nános z koryta ( viz.pol.č.12960a ) 
(5,5*1,0*1,5)*2,0=16,500 [A] .......... odstranění zemní hrázky 
(99,268 [m2]*1,5 [m])*2,0=297,804 [F] .......... OP1; materiál z výkopu pro opěrné stěny 
(68,435 [m2]*1,0 [m])*2,0=136,870 [G] ............ OP2; materiál z výkopu pro opěrné stěny 
(9,5 [m]*8,0 [m]+13,0 [m2]+9,5[m]*8,0 [m])*0,15 [m]=24,750 [H] ........ OP1+OP2; 1.vrstva ŠD; podkladní vrstvy vozovky - předmostí (pol.113328) 
(9,5 [m]*9,0 [m]+13,0 [m2]+9,5 [m]*9,0 [m])*0,15 [m]=27,600 [I] ........ OP1+OP2; 2.vrstva ŠD; podkladní vrstvy vozovky - předmostí (pol.113328) 
(3,142*0,125*0,125*2,75*16)*2,3=4,968 [J] .......... opěra 1; viz.PD část C.5 příloha č.5.4; materiál z vrtů 
(3,142*0,125*0,125*2,00*16)*2,3=3,613 [K] .......... opěra 2; viz.PD část C.5 příloha č.5.4; materiál z vrtů 
Celkem: B+C+E+A+F+G+H+I+J+K=560,837 [L]</t>
  </si>
  <si>
    <t>015113</t>
  </si>
  <si>
    <t>POPLATKY ZA LIKVIDACŮ ODPADŮ NEKONTAMINOVANÝCH - 17 05 04 VYTĚŽENÉ ZEMINY A HORNINY - III. TŘÍDA TĚŽITELNOSTI</t>
  </si>
  <si>
    <t>(3,142*0,125*0,125*2,75*16)*2,3=4,968 [B] .......... opěra 1; viz.PD část C.5 příloha č.5.4; materiál z vrtů 
(3,142*0,125*0,125*2,00*16)*2,3=3,613 [C] .......... opěra 2; viz.PD část C.5 příloha č.5.4; materiál z vrtů 
Celkem:  
B+C=8,581 [D]</t>
  </si>
  <si>
    <t>015140</t>
  </si>
  <si>
    <t>POPLATKY ZA LIKVIDACŮ ODPADŮ NEKONTAMINOVANÝCH - 17 01 01 BETON Z DEMOLIC OBJEKTŮ, ZÁKLADŮ TV</t>
  </si>
  <si>
    <t>((9+9)*1,1*0,2*0,2)*2,3=1,822 [A] .......... vybourání beton.sloupků zábradlí 
((2*0,9+5,7)*12,0*0,4)*2,3=82,800 [F] .......... materiál ze dna vodního koryta (viz.114158) 
Celkem:  
A+F=84,622 [G]</t>
  </si>
  <si>
    <t>015140R</t>
  </si>
  <si>
    <t>železobeton</t>
  </si>
  <si>
    <t>11,5*(0,3*0,17+0,28*0,16)*2,5=2,754 [A]     .......... prefa desky (římsy) 
(8*(0,182*11,5+0,339))*1,1*2,5=53,504 [B] .......... PREFA nosníky 
11,5*(0,297+0,196)*2,5=14,174 [C] .......... vybourání monolitických říms 
1,081*11,5*2,5=31,079 [D]               .......... vybourání žb desky na prefabrikátech 
2*8,0*1,0*1,98*2,5=79,200 [E]        .......... ubourání opěrných zdí 
2*0,4*0,6*8,0*2,5=9,600 [F]         ............. ubourání závěrných zídek 
4*8,3*0,68*2,5=56,440 [G]             ............ ubourání křídel (odhad) 
(3,142*0,125*0,125*1,74*16)*2,3=3,144 [H] .......... opěra 1; viz.PD část C.5 příloha č.5.4; vrty pro mikropiloty 
(3,142*0,125*0,125*1,59*16)*2,3=2,873 [I] .......... opěra 2; viz.PD část C.5 příloha č.5.4; vrty pro mikropiloty 
Celkem: A+B+C+D+E+F+G+H+I=252,768 [J]</t>
  </si>
  <si>
    <t>015160</t>
  </si>
  <si>
    <t>POPLATKY ZA LIKVIDACŮ ODPADŮ NEKONTAMINOVANÝCH - 02 01 03 SMÝCENÉ STROMY A KEŘE</t>
  </si>
  <si>
    <t>8*3,0*0,7=16,800 [A] .......... stromy včetně kořenů</t>
  </si>
  <si>
    <t>015760</t>
  </si>
  <si>
    <t>POPLATKY ZA LIKVIDACŮ ODPADŮ NEBEZPEČNÝCH - 17 06 03* IZOLAČNÍ MATERIÁLY OBSAHUJÍCÍ NEBEZPEČNÉ LÁTKY</t>
  </si>
  <si>
    <t>10,556*6,662*0,02*2,4=3,376 [A] .......... zbytek vybourané asfalt.vozovky - most 
8,0*11,5*0,01*2,4=2,208 [B] .......... mostní izolace  
(9,5*7,0+13,5+9,5*7,0)*0,03*2,4=10,548 [C] .......... zbytek vybourané asfaltové vozovky - předmostí 
Celkem:  
A+B+C=16,132 [D]</t>
  </si>
  <si>
    <t>111204</t>
  </si>
  <si>
    <t>ODSTRANĚNÍ KŘOVIN S ODVOZEM DO 5KM</t>
  </si>
  <si>
    <t>s odvozem a spálením</t>
  </si>
  <si>
    <t>10,0*10,0=100,000 [A] .......... plocha volena odhadem podle PD část C.5 příloha č.5.3 "půdorys"</t>
  </si>
  <si>
    <t>odstranění křovin a stromů do průměru 100 mm  
doprava dřevin na předepsanou vzdálenost  
spálení na hromadách nebo štěpkování</t>
  </si>
  <si>
    <t>112018</t>
  </si>
  <si>
    <t>KÁCENÍ STROMŮ D KMENE DO 0,5M S ODSTRANĚNÍM PAŘEZŮ, ODVOZ DO 20KM</t>
  </si>
  <si>
    <t>8=8,000 [A] .......... viz.PD část C.5 č.přílohy 5.3 "půdorys"</t>
  </si>
  <si>
    <t>113138</t>
  </si>
  <si>
    <t>ODSTRANĚNÍ KRYTU ZPEVNĚNÝCH PLOCH S ASFALT POJIVEM, ODVOZ DO 20KM</t>
  </si>
  <si>
    <t>dovybrání asfaltové vrstvy po frézování (tl.20 mm)</t>
  </si>
  <si>
    <t>10,556*6,662*0,02=1,406 [A]              ........... most 
(9,5*7,0+13,5+9,5*7,0)*0,03=4,395 [B] .......... předmostí 
Celkem:  
A+B=5,801 [C]</t>
  </si>
  <si>
    <t>113328</t>
  </si>
  <si>
    <t>ODSTRAN PODKL ZPEVNĚNÝCH PLOCH Z KAMENIVA NESTMEL, ODVOZ DO 20KM</t>
  </si>
  <si>
    <t>podkladní vrstvy vozovky - předmostí</t>
  </si>
  <si>
    <t>1. vrstva ŠD 
(9,5 [m]*8,0 [m]+13,0 [m2]+9,5[m]*8,0 [m])*0,15 [m]=24,750 [A] 
2.vrstva ŠD 
(9,5 [m]*9,0 [m]+13,0 [m2]+9,5 [m]*9,0 [m])*0,15 [m]=27,600 [B] 
Celkem:  
A+B=52,350 [C]</t>
  </si>
  <si>
    <t>113745</t>
  </si>
  <si>
    <t>FRÉZOVÁNÍ ZPEVNĚNÝCH PLOCH ASFALTOVÝCH TL. DO 80MM</t>
  </si>
  <si>
    <t>odebere zhotovitel</t>
  </si>
  <si>
    <t>10,556*6,662=70,324 [A]</t>
  </si>
  <si>
    <t>113747</t>
  </si>
  <si>
    <t>FRÉZOVÁNÍ ZPEVNĚNÝCH PLOCH ASFALTOVÝCH TL. DO 120MM</t>
  </si>
  <si>
    <t>frézování stávající komunikace - předmostí  
odebere zhotovitel</t>
  </si>
  <si>
    <t>9,5*7,0+13,5+9,5*7,0=146,500 [A]</t>
  </si>
  <si>
    <t>114158</t>
  </si>
  <si>
    <t>ODSTR DLAŽ VOD KOR Z LOMKAM NA MC VČET PODKL, ODVOZ DO 20KM</t>
  </si>
  <si>
    <t>(2*0,9+5,7)*12,0*0,4=36,000 [A] .......... materiál ze dna vodního koryta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</si>
  <si>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</si>
  <si>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11524</t>
  </si>
  <si>
    <t>PŘEVEDENÍ VODY POTRUBÍM DN 400 NEBO ŽLABY R.O. DO 1,4M</t>
  </si>
  <si>
    <t>2*(3*15,0)=90,000 [A] .......... viz. PD část C.5 příloha č.5.4 "podélný řez"; počítáno 2x (přemístění pro předláždění)</t>
  </si>
  <si>
    <t>Položka převedení vody na povrchu zahrnuje zřízení, udržování a odstranění příslušného zařízení. Převedení vody se uvádí buď průměrem potrubí (DN) nebo délkou rozvinutého obvodu žlabu (r.o.).</t>
  </si>
  <si>
    <t>121102</t>
  </si>
  <si>
    <t>SEJMUTÍ ORNICE NEBO LESNÍ PŮDY S ODVOZEM DO 2KM</t>
  </si>
  <si>
    <t>sejmutí ornice v tl.150 mm</t>
  </si>
  <si>
    <t>(60,0+10,0)*0,15=10,500 [A]   .......... OP1 (odhadem) 
(115,0+15,0)*0,15=19,500 [B] .......... OP2 (odhadem) 
Celkem:  
A+B=30,000 [C]</t>
  </si>
  <si>
    <t>položka zahrnuje sejmutí ornice bez ohledu na tloušťku vrstvy a její vodorovnou dopravu  
nezahrnuje uložení na trvalou skládku</t>
  </si>
  <si>
    <t>125732</t>
  </si>
  <si>
    <t>VYKOPÁVKY ZE ZEMNÍKŮ A SKLÁDEK TŘ. I, ODVOZ DO 2KM</t>
  </si>
  <si>
    <t>naložení ornice na mezideponii a odvoz na stavbu</t>
  </si>
  <si>
    <t>(60,0+10,0)*0,15=10,500 [H]   .......... OP1 (odhadem); ornice z mezideponie na stavbu 
(115,0+15,0)*0,15=19,500 [I] .......... OP2 (odhadem); ornice z mezideponie na stavbu 
Celkem:  
H+I=30,000 [J]</t>
  </si>
  <si>
    <t>12960</t>
  </si>
  <si>
    <t>ČIŠTĚNÍ VODOTEČÍ A MELIORAČ KANÁLŮ OD NÁNOSŮ</t>
  </si>
  <si>
    <t>odstranění zemní hrázky z nakup. materiálů (viz.pol.č.17780)  
(včetně odvozu a uložení na skládce)</t>
  </si>
  <si>
    <t>5,5*1,0*1,5=8,250 [A] .......... viz.PD část C.5 příloha č.5.3</t>
  </si>
  <si>
    <t>5,7*12,0*0,25=17,100 [A] .......... rozměry (délka a tloušťka nánosu) voleny odhadem</t>
  </si>
  <si>
    <t>131738</t>
  </si>
  <si>
    <t>HLOUBENÍ JAM ZAPAŽ I NEPAŽ TŘ. I, ODVOZ DO 20KM</t>
  </si>
  <si>
    <t>77,0*2,70=207,900 [A] ........ OP1; hlavní výkop (průměrná hloubka - odhad)  
71,0*2,50=177,500 [B] .......... OP2; hlavní výkop (průměrná hloubka - odhad) 
((0,6*0,6)/2+(0,6*0,6)+1,5*0,6+0,6*0,6+(0,6*0,6)/2)*7,2=14,256 [C] 
 .......... výkop v korytě vodoteče pro sanaci betonových prahů 
Celkem:  
A+B+C=399,656 [D]</t>
  </si>
  <si>
    <t>131838</t>
  </si>
  <si>
    <t>HLOUBENÍ JAM ZAPAŽ I NEPAŽ TŘ. II, ODVOZ DO 20KM</t>
  </si>
  <si>
    <t>výkop pro nové opěrné stěny</t>
  </si>
  <si>
    <t>99,268 [m2]*1,5 [m]=148,902 [A] .......... OP1 
68,435 [m2]*1,0 [m]=68,435 [B] ............ OP2 
Celkem:  
A+B=217,337 [C] 
(průměrné hloubky určeny přibližně, plochy výkopů odměřeny digitálně z výkresu č.10.2 "Výkopy a založení opěrné zdi")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</si>
  <si>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</si>
  <si>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3,142*0,125*0,125*(2*2,75+1,74)*16=5,687 [B] .......... opěra 1; viz.PD část C.5 příloha č.5.4; materiál z vrtů pro mikropiloty 
3,142*0,125*0,125*(2*2,00+1,59)*16=4,391 [C] .......... opěra 2; viz.PD část C.5 příloha č.5.4; materiál z vrtů pro mikropiloty 
99,268 [m2]*1,5 [m]=148,902 [A] .......... OP1; materiál z výkopu pro opěrné stěny 
68,435 [m2]*1,0 [m]=68,435 [D] ............ OP2; materiál z výkopu pro opěrné stěny 
77,0*2,70=207,900 [F] ........ OP1; materiál z výkopu u opěr; viz. 131738 
71,0*2,50=177,500 [G] .......... OP2; materiál z kýkopu u opěr; viz.131738 
(60,0+10,0)*0,15=10,500 [H]   .......... OP1 (odhadem); uložení ornice na mezideponii 
(115,0+15,0)*0,15=19,500 [I] .......... OP2 (odhadem); uložení ornice na mezideponii 
((0,6*0,6)/2+(0,6*0,6)+1,5*0,6+0,6*0,6+(0,6*0,6)/2)*7,2=14,256 [J] 
 .......... výkop v korytě vodoteče pro sanaci betonových prahů 
Celkem: B+C+A+D+F+G+H+I+J=657,071 [K]</t>
  </si>
  <si>
    <t>17481</t>
  </si>
  <si>
    <t>ZÁSYP JAM A RÝH Z NAKUPOVANÝCH MATERIÁLŮ</t>
  </si>
  <si>
    <t>zásyp za opěrou  
viz. PD "Detaily" p.č. 19 "přechodová oblast"</t>
  </si>
  <si>
    <t>13,204*7,515=99,228 [A] .......... OP1 
12,375*7,4=91,575 [B] .............. OP2 
Celkem:  
A+B=190,803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</si>
  <si>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</si>
  <si>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385,4-190,803=194,597 [A] ........ zásypy v okolí opěr 1 a 2</t>
  </si>
  <si>
    <t>Zásyp v korytě vod. toku</t>
  </si>
  <si>
    <t>((0,6*0,6)/2+(0,6*0,6)+1,5*0,6+0,6*0,6+(0,6*0,6)/2)*7,2=14,256 [C] 
 .......... zásyp v korytě vodoteče po sanaci betonových prahů, pod zpevněním koryta 
((1,05*1,05)/2+0,8*1,05-1,0*0,5+5,8*(2,0+5,0)/2-(5,0*5,0)/2)*8,5*2+7,5*2,0+5,2*1,0=167,951 [D] 
 .......... zásyp u opěrných stěn 
Celkem: C+D=182,207 [E]</t>
  </si>
  <si>
    <t>17780</t>
  </si>
  <si>
    <t>ZEMNÍ HRÁZKY Z NAKUPOVANÝCH MATERIÁLŮ</t>
  </si>
  <si>
    <t>příčná těsnící hrázka z pytlovaného písku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</si>
  <si>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</si>
  <si>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</si>
  <si>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</si>
  <si>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vyrovnání povrchů zeminy před rozprostřením ornice</t>
  </si>
  <si>
    <t>60,0+10,0=70,000 [A]     .......... OP1 (odhadem) 
115,0+15,0=130,000 [B] .......... OP2 (odhadem) 
Celkem:  
A+B=200,000 [C]</t>
  </si>
  <si>
    <t>položka zahrnuje srovnání výškových rozdílů terénu</t>
  </si>
  <si>
    <t>tloušťka vrstvy 150 mm</t>
  </si>
  <si>
    <t>(60,0+10,0)*0,5=35,000 [A]   .......... OP1 (odhadem); poměr ploch ve svahu a v rovině 50/50 (odhad) 
(115,0+15,0)*0,5=65,000 [B] .......... OP2 (odhadem); poměr ploch ve svahu a v rovině 50/50 (odhad) 
Celkem:  
A+B=100,000 [C]</t>
  </si>
  <si>
    <t>18232</t>
  </si>
  <si>
    <t>ROZPROSTŘENÍ ORNICE V ROVINĚ V TL DO 0,15M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</si>
  <si>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</si>
  <si>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</si>
  <si>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</si>
  <si>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60,0+10,0=70,000 [A]     .......... OP1 (odhadem); poměr ploch ve svahu a v rovině 50/50 (odhad) 
115,0+15,0=130,000 [B] .......... OP2 (odhadem); poměr ploch ve svahu a v rovině 50/50 (odhad) 
Celkem:  
A+B=200,000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</si>
  <si>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</si>
  <si>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</si>
  <si>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</si>
  <si>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</si>
  <si>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21341</t>
  </si>
  <si>
    <t>DRENÁŽNÍ VRSTVY Z PLASTBETONU (PLASTMALTY)</t>
  </si>
  <si>
    <t>viz.PD SO 201 - MOST EV.Č. 237-009,  "Detaily" příloha č.10 "odvodňovací proužek"</t>
  </si>
  <si>
    <t>10,50=10,500 [A] .......... délka úseku [m] 
2,0=2,000 [B] .......... počet žeber [ks] 
40,0=40,000 [C] .......... tloušťka vrstvy [mm] 
500,0=500,000 [D] .......... šířka žebra [mm] 
500,0=500,000 [E] .......... délka žebra [mm] 
150,0=150,000 [F] .......... šířka pásu [mm] 
Celkem:  
(A-B*E/1000)*C/1000*F/1000+B*D/1000*E/1000*C/1000=0,077 [G]</t>
  </si>
  <si>
    <t>Položka zahrnuje:  
- dodávku předepsaného materiálu pro drenážní vrstvu, včetně mimostaveništní a vnitrostaveništní dopravy  
- provedení drenážní vrstvy předepsaných rozměrů a předepsaného tvaru</t>
  </si>
  <si>
    <t>227831</t>
  </si>
  <si>
    <t>MIKROPILOTY KOMPLET D DO 150MM NA POVRCHU</t>
  </si>
  <si>
    <t>16*7,660=122,560 [A] .......... mikropiloty - opěra 1 
16*5,977=95,632 [B] ............ mikropiloty - opěra 2 
Celkem:  
A+B=218,192 [C]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</si>
  <si>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</si>
  <si>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26125</t>
  </si>
  <si>
    <t>VRTY PRO KOTVENÍ, INJEKTÁŽ A MIKROPILOTY NA POVRCHU TŘ. II D DO 300MM</t>
  </si>
  <si>
    <t>2,75*16=44,000 [B] .......... opěra 1; viz.PD část C.5 příloha č.5.4 
2,00*16=32,000 [C] .......... opěra 2; viz.PD část C.5 příloha č.5.4 
Celkem:  
B+C=76,000 [D]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</si>
  <si>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</si>
  <si>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26135</t>
  </si>
  <si>
    <t>VRTY PRO KOTVENÍ, INJEKTÁŽ A MIKROPILOTY NA POVRCHU TŘ. III D DO 300MM</t>
  </si>
  <si>
    <t>2,75*16=44,000 [B] .......... opěra 1; viz.PD část C.5 příloha č.5.4;   hornina 
2,00*16=32,000 [C] .......... opěra 2; viz.PD část C.5 příloha č.5.4;   hornina 
Celkem:  
B+C=76,000 [G]</t>
  </si>
  <si>
    <t>26145</t>
  </si>
  <si>
    <t>VRTY PRO KOTVENÍ, INJEKTÁŽ A MIKROPILOTY NA POVRCHU TŘ. IV D DO 300MM</t>
  </si>
  <si>
    <t>1,739*16=27,824 [E] .......... opěra 1; viz.PD část C.5 příloha č.5.4;  železobeton 
1,588*16=25,408 [F] .......... opěra 2; viz.PD část C.5 příloha č.5.4;   železobeton 
Celkem: E+F=53,232 [G]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</si>
  <si>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</si>
  <si>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0,7*0,4*1,0=0,280 [A] ........... blok u zakončení skluzu (beton C25/30-XF4) 
(8,65+8,56)*0,5*1,0=8,605 [B] .......... betonový práh - opevnění mostu; beton C30/37-XF4 (viz.PD "Detaily" p.č.12 "Opevnění mostu") 
Celkem:  
A+B=8,885 [C]</t>
  </si>
  <si>
    <t>285392</t>
  </si>
  <si>
    <t>DODATEČNÉ KOTVENÍ VLEPENÍM BETONÁŘSKÉ VÝZTUŽE D DO 16MM DO VRTŮ</t>
  </si>
  <si>
    <t>53*2=106,000 [A] .......... výztuž pr.16 mm do vrtu pr.20 mm; rub opěry 
53*2=106,000 [B] .......... výztuž pr.12 mm do vrtu pr.16 mm; líc opěry 
4*2*2=16,000 [C] ........... výztuž pr.12 mm do vrtu pr.16 mm; boky opěry 
Celkem:  
A+B+C=228,000 [D]</t>
  </si>
  <si>
    <t>Položka zahrnuje:  
dodání výztuže předepsaného profilu a předepsané délky (do 600mm)  
provedení vrtu předepsaného profilu a předepsané délky (do 300mm)  
vsunutí výztuže do vyvrtaného profilu a její zalepení předepsaným pojivem  
případně nutné lešení</t>
  </si>
  <si>
    <t>289972</t>
  </si>
  <si>
    <t>OPLÁŠTĚNÍ (ZPEVNĚNÍ) Z GEOMŘÍŽOVIN</t>
  </si>
  <si>
    <t>8,0*4,0=32,000 [A] .......... OP1 
8,0*4,0=32,000 [B] ............ OP2 
Celkem:  
A+B=64,000 [C]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</si>
  <si>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</si>
  <si>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31717</t>
  </si>
  <si>
    <t>KOVOVÉ KONSTRUKCE PRO KOTVENÍ ŘÍMSY</t>
  </si>
  <si>
    <t>KG</t>
  </si>
  <si>
    <t>3*18*6,0=324,000 [A] 
poloha a počet kotev říms viz. PD příloha č.5.13 "tvar římsy, svodidlo, zábradlí" 
hmotnost odhadem 6,5 kg</t>
  </si>
  <si>
    <t>Položka zahrnuje dodávku (výrobu) kotevního prvku předepsaného tvaru a jeho osazení do předepsané polohy včetně nezbytných prací (vrty, zálivky apod.)</t>
  </si>
  <si>
    <t>41</t>
  </si>
  <si>
    <t>317326</t>
  </si>
  <si>
    <t>ŘÍMSY ZE ŽELEZOBETONU DO C40/50</t>
  </si>
  <si>
    <t>římsy C35/45 XF4/XD3/XC4</t>
  </si>
  <si>
    <t>0,317*18,261=5,789 [A] .......... levá římsa 
0,997*15,391=15,345 [B] .......... pravá římsa 
Celkem:  
A+B=21,134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</si>
  <si>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</si>
  <si>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42</t>
  </si>
  <si>
    <t>317365</t>
  </si>
  <si>
    <t>VÝZTUŽ ŘÍMS Z OCELI 10505, B500B</t>
  </si>
  <si>
    <t>množství výztuže 0,180 [t/m3] odhadem 
0,317*18,261*0,18=1,042 [A] .......... levá římsa 
0,997*15,391*0,18=2,762 [B] .......... pravá římsa 
Celkem:  
A+B=3,804 [C]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</si>
  <si>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</si>
  <si>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43</t>
  </si>
  <si>
    <t>327325</t>
  </si>
  <si>
    <t>ZDI OPĚRNÉ, ZÁRUBNÍ, NÁBŘEŽNÍ ZE ŽELEZOVÉHO BETONU DO C30/37</t>
  </si>
  <si>
    <t>2*(8,5*1,0*2,25)=38,250 [A] .......... nová opěrná zeď (2ks); rozměry viz.příloha č. 5.3 "půdorys" 
                                                         (beton C 30/37)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</si>
  <si>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</si>
  <si>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44</t>
  </si>
  <si>
    <t>327365</t>
  </si>
  <si>
    <t>VÝZTUŽ ZDÍ OPĚRNÝCH, ZÁRUBNÍCH, NÁBŘEŽNÍCH Z OCELI 10505, B500B</t>
  </si>
  <si>
    <t>2*(8,5*1,0*2,25)*0,16=6,120 [A] .......... nová opěrná zeď (2ks); rozměry viz.příloha č. 5.3 "půdorys" 
 - betonáž viz.pol.č.: 327325 
 - množství výztuže odhadem - 160 [kg/m3]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</si>
  <si>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</si>
  <si>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</t>
  </si>
  <si>
    <t>389325</t>
  </si>
  <si>
    <t>MOSTNÍ RÁMOVÉ KONSTRUKCE ZE ŽELEZOBETONU C30/37</t>
  </si>
  <si>
    <t>část - opěry a křídla;  beton C30/37 XF2/XD1/XC4  
 - včetně vytvoření vrubových kloubů a osazení kotevních trnů pr.25 dl.500 mm - viz.detail č.26  
 - včetně vytvoření a vložení šablony s letopočtem (případně i s logem zhotovitele) do bednění</t>
  </si>
  <si>
    <t>5,2339*1,3141*2=13,756 [D] ..... bloky na konci pravé římsy 
5,2303*0,4=2,092 [E] ................. křídla OP1P 
5,2943*0,4=2,118 [F] ................. křídla OP2L 
8,864*0,4=3,546 [G] .................. křídla OP1L 
8,8048*0,4=3,522 [H] ................ křídla OP2L 
1,4078*2,9954=4,217 [I] ............ křídlo - konzola OP1P 
1,4078*3,1001=4,364 [J] ........... křídlo - konzola OP2P 
0,9083*0,6576=0,597 [K] ........... křídlo - konzola OP1L 
2,2235*0,6576=1,462 [L] ........... křídlo - konzola OP2L 
2,57*8,259=21,226 [M] .............. dříky - opěra 1 
2,73*8,2=22,386 [N] .................. dříky - opěra 2 
Spodní stavba celkem:  
D+E+F+G+H+I+J+K+L+M+N=79,286 [O]</t>
  </si>
  <si>
    <t>46</t>
  </si>
  <si>
    <t>část - nosná konstrukce;  beton C30/37 XF2/XD1/XC3</t>
  </si>
  <si>
    <t>0,559*9,4*8,2=43,088 [A] .......... nosná konstrukce - deska 
1,4078*9,4037=13,239 [B] .......... nosná konstrukce - vykonzolování 
Celkem nosná konstrukce:  
A+B=56,327 [C]</t>
  </si>
  <si>
    <t>47</t>
  </si>
  <si>
    <t>389368</t>
  </si>
  <si>
    <t>VÝZTUŽ MOSTNÍ RÁMOVÉ KONSTR ŽELBET ZE SVAŘ SÍTÍ</t>
  </si>
  <si>
    <t>množství výztuže stanoveno odhadem na 160 [kg/m3]</t>
  </si>
  <si>
    <t>135,613*0,160=21,698 [A] 
 - množství betonu viz.pol.č.389325a  + pol.č.389325b</t>
  </si>
  <si>
    <t>Vodorovné konstrukce</t>
  </si>
  <si>
    <t>48</t>
  </si>
  <si>
    <t>420324</t>
  </si>
  <si>
    <t>PŘECHODOVÉ DESKY MOSTNÍCH OPĚR ZE ŽELEZOBETONU C25/30</t>
  </si>
  <si>
    <t>- včetně realizace úprav u vrubového kloubu (viz.detail č.20 PD)  
 - včetně provedení všech dotčených dilat. spár</t>
  </si>
  <si>
    <t>26,387*0,3+25,2*0,3=15,476 [A]</t>
  </si>
  <si>
    <t>49</t>
  </si>
  <si>
    <t>420365</t>
  </si>
  <si>
    <t>VÝZTUŽ PŘECHODOVÝCH DESEK MOSTNÍCH OPĚR Z OCELI 10505, B500B</t>
  </si>
  <si>
    <t>(26,387*0,3+25,2*0,3)*0,180=2,786 [A]</t>
  </si>
  <si>
    <t>50</t>
  </si>
  <si>
    <t>43411</t>
  </si>
  <si>
    <t>SCHODIŠŤOVÉ STUPNĚ, Z DÍLCŮ BETON</t>
  </si>
  <si>
    <t>schodnice z betonových dílců C30/37-XF4  
betonové lože viz.pol.č. 45131A</t>
  </si>
  <si>
    <t>(17+15)*0,75*0,18*0,6=2,592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</si>
  <si>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</si>
  <si>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51</t>
  </si>
  <si>
    <t>451312</t>
  </si>
  <si>
    <t>PODKLADNÍ A VÝPLŇOVÉ VRSTVY Z PROSTÉHO BETONU C12/15</t>
  </si>
  <si>
    <t>podkladní beton C12/15 X0</t>
  </si>
  <si>
    <t>(26,387+25,2)*0,15=7,738 [A] .......... podkladní beton pod přechodovými deskami</t>
  </si>
  <si>
    <t>52</t>
  </si>
  <si>
    <t>451313</t>
  </si>
  <si>
    <t>PODKLADNÍ A VÝPLŇOVÉ VRSTVY Z PROSTÉHO BETONU C16/20</t>
  </si>
  <si>
    <t>podkladní beton pod blok zakončení skluzu  
beton C16/20n-XF1  
viz. PD "Detaily" p.č.14 "Skluz odvodnění"</t>
  </si>
  <si>
    <t>0,6*1,2*0,15=0,108 [A]</t>
  </si>
  <si>
    <t>53</t>
  </si>
  <si>
    <t>45131A</t>
  </si>
  <si>
    <t>PODKLADNÍ A VÝPLŇOVÉ VRSTVY Z PROSTÉHO BETONU C20/25</t>
  </si>
  <si>
    <t>podkladní vrstva pod odláždění "lomovým kamenem do betonu" (viz.PD "detaily" č.17 a 18 ) 
(14,486+1,770)*0,1=1,626 [A] .......... OP1 
(14,367+1,965)*0,1=1,633 [B] .......... OP2 
betonové lože pod schodnice (pol.č.43411); beton C20/25n-XF3, minim. tl.100 mm; viz. "Detaily" p.č. 13 "Revizní schodiště" 
2=2,000 [F] .......... počet schodišť  
5,3=5,300 [E] ....... délka schodiště  
0,25=0,250 [G] ..... průměrná tl.betonového lože  
0,75=0,750 [H] ..... šířka betonového lože 
2*5,3*0,25*0,75=1,988 [C] 
betonové lože (beton C20/25n-XF3) pod opevnění svahu dlažbou z lomového kamene (viz. PD "Detaly" p.č. 12 "Opevnění mostu")  
32,57*1,1*0,1=3,583 [D] .......... OP1  
32,275*1,1*0,1=3,550 [E] ........ OP2  
betonové lože (beton C20/25n-XF3) pod dláždění vodního koryta  
(0,9+5,7+0,9)*12,0*0,1=9,000 [F] 
Celkem: A+B+C+D+E+F=21,380 [G]</t>
  </si>
  <si>
    <t>54</t>
  </si>
  <si>
    <t>45157</t>
  </si>
  <si>
    <t>PODKLADNÍ A VÝPLŇOVÉ VRSTVY Z KAMENIVA TĚŽENÉHO</t>
  </si>
  <si>
    <t>vrstva štěrkopísku tl. 100 mm</t>
  </si>
  <si>
    <t>vrstva štěrkopísku pod podkladní beton a odláždění "lomovým kamenem do betonu" (viz.PD "detaily" č.17 a 18 )  
(14,486+1,770)*0,1=1,626 [A] ...........OP1 
(14,367+1,965)*0,1=1,633 [B] ...........OP2 
vrstva štěrkopísku pod podkladní beton a opevnění svahu dlažbou z lomového kamene (viz. PD "Detaly" p.č. 12 "Opevnění mostu") 
32,57*1,1*0,1=3,583 [C] .........OP1 
32,275*1,1*0,1=3,550 [D] .......OP2 
vrstva ŠP pod podkladní beton a dláždění vodního koryta 
(0,9+5,7+0,9)*12,0*0,1=9,000 [E] 
Celkem: A+B+C+D+E=19,392 [F]</t>
  </si>
  <si>
    <t>55</t>
  </si>
  <si>
    <t>45831</t>
  </si>
  <si>
    <t>VÝPLŇ ZA OPĚRAMI A ZDMI Z PROSTÉHO BETONU</t>
  </si>
  <si>
    <t>těsnící prostý beton  
viz.PD výkres č.5.4 "Podélný řez"</t>
  </si>
  <si>
    <t>0,338*7,515=2,540 [A] .......... u opěry 1 
0,347*7,400=2,568 [B] ..........u opěry 2 
Celkem:  
A+B=5,108 [C]</t>
  </si>
  <si>
    <t>56</t>
  </si>
  <si>
    <t>46251</t>
  </si>
  <si>
    <t>ZÁHOZ Z LOMOVÉHO KAMENE</t>
  </si>
  <si>
    <t>2,75 [m]*0,8 [m]*0,6 [m]=1,320 [A] .......... konec skluzu (viz. PD detail č.14 "Skluz odvodnění" 
2*(1,0 [m]*0,5 [m]*8,5 [m]) .......... zához u nové opěrné zdi 
Celkem:  
A=8,500 [B]</t>
  </si>
  <si>
    <t>položka zahrnuje:  
- dodávku a zához lomového kamene předepsané frakce včetně mimostaveništní a vnitrostaveništní dopravy  
není-li v zadávací dokumentaci uvedeno jinak, jedná se o nakupovaný materiál</t>
  </si>
  <si>
    <t>57</t>
  </si>
  <si>
    <t>465512</t>
  </si>
  <si>
    <t>DLAŽBY Z LOMOVÉHO KAMENE NA MC</t>
  </si>
  <si>
    <t>opevnění svahu dlažbou z lomového kamene tl.200 mm do betonu C20/25n-XF3 tl.100 mm  
na ŠP podsypu tl.100 mm  
spárování dlažby - cementovou maltou</t>
  </si>
  <si>
    <t>odláždění "lomovým kamenem do betonu" (viz.PD "detaily" č.17 a 18 ) 
(14,486+1,770)*0,2=3,251 [A] .......... OP1 
(14,367+1,965)*0,2=3,266 [B] .......... OP2 
opevnění svahu dlažbou z lomového kamene (viz. PD "Detaly" p.č. 12 "Opevnění mostu") 
32,57*1,1*0,2=7,165 [C] .......... OP1 
32,275*1,1*0,2=7,101 [D] ........ OP2 
dláždění vodního koryta 
(0,9+5,7+0,9)*12,0*0,2=18,000 [E] 
Celkem: 
 A+B+C+D+E=38,783 [F]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</si>
  <si>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</si>
  <si>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58</t>
  </si>
  <si>
    <t>56333</t>
  </si>
  <si>
    <t>VOZOVKOVÉ VRSTVY ZE ŠTĚRKODRTI TL. DO 150MM</t>
  </si>
  <si>
    <t>9,5*(8,0+9,0)+13,0+13,0=187,500 [A] .......... P1 
9,5*(8,0+9,0)=161,500 [B] .......... P2 
Celkem:  
A+B=349,000 [C]</t>
  </si>
  <si>
    <t>59</t>
  </si>
  <si>
    <t>infiltrační postřik emulzní  PI,C  0,80 kg/m2</t>
  </si>
  <si>
    <t>2*9,5*7,0+13,0=146,000 [A]</t>
  </si>
  <si>
    <t>60</t>
  </si>
  <si>
    <t>572214</t>
  </si>
  <si>
    <t>SPOJOVACÍ POSTŘIK Z MODIFIK EMULZE DO 0,5KG/M2</t>
  </si>
  <si>
    <t>PS-EP; 0,35 kg/m2</t>
  </si>
  <si>
    <t>(10,553*8,005)*2=168,954 [A]</t>
  </si>
  <si>
    <t>61</t>
  </si>
  <si>
    <t>postřik spojovací emulzní PS, C  0,35 kg/m2</t>
  </si>
  <si>
    <t>(2*9,5*7,0+13,0)*2=292,000 [A]</t>
  </si>
  <si>
    <t>62</t>
  </si>
  <si>
    <t>574B33</t>
  </si>
  <si>
    <t>ASFALTOVÝ BETON PRO OBRUSNÉ VRSTVY MODIFIK ACO 11 TL. 40MM</t>
  </si>
  <si>
    <t>63</t>
  </si>
  <si>
    <t>574B34</t>
  </si>
  <si>
    <t>ASFALTOVÝ BETON PRO OBRUSNÉ VRSTVY MODIFIK ACO 11+, 11S TL. 40MM</t>
  </si>
  <si>
    <t>ACO 11 + PmB; tl 40 mm</t>
  </si>
  <si>
    <t>10,553*8,005=84,477 [A]</t>
  </si>
  <si>
    <t>64</t>
  </si>
  <si>
    <t>574D46</t>
  </si>
  <si>
    <t>ASFALTOVÝ BETON PRO LOŽNÍ VRSTVY MODIFIK ACL 16+, 16S TL. 50MM</t>
  </si>
  <si>
    <t>ACL 16+ PMB; tl.50 mm</t>
  </si>
  <si>
    <t>65</t>
  </si>
  <si>
    <t>574D56</t>
  </si>
  <si>
    <t>ASFALTOVÝ BETON PRO LOŽNÍ VRSTVY MODIFIK ACL 16+, 16S TL. 60MM</t>
  </si>
  <si>
    <t>ACL 16+</t>
  </si>
  <si>
    <t>66</t>
  </si>
  <si>
    <t>574F46</t>
  </si>
  <si>
    <t>ASFALTOVÝ BETON PRO PODKLADNÍ VRSTVY MODIFIK ACP 16+, 16S TL. 50MM</t>
  </si>
  <si>
    <t>ACP 16+</t>
  </si>
  <si>
    <t>67</t>
  </si>
  <si>
    <t>575F05</t>
  </si>
  <si>
    <t>LITÝ ASFALT MA IV (OCHRANA MOSTNÍ IZOLACE) 16 MODIFIK</t>
  </si>
  <si>
    <t>zalití odvodňovacího proužku</t>
  </si>
  <si>
    <t>0,500*0,05*10,652=0,266 [A] .......... most 
0,500*0,11*(18,382-10,652)=0,425 [B] .......... předmostí 
Celkem:  
A+B=0,691 [C]</t>
  </si>
  <si>
    <t>68</t>
  </si>
  <si>
    <t>575F33</t>
  </si>
  <si>
    <t>LITÝ ASFALT MA IV (OCHRANA MOSTNÍ IZOLACE) 11 TL. 30MM MODIFIK</t>
  </si>
  <si>
    <t>0,500*10,652=5,326 [A]                 .......... most 
0,500*(18,382-10,652)=3,865 [B] .......... předmostí 
Celkem:  
A+B=9,191 [C]</t>
  </si>
  <si>
    <t>69</t>
  </si>
  <si>
    <t>575F53</t>
  </si>
  <si>
    <t>LITÝ ASFALT MA IV (OCHRANA MOSTNÍ IZOLACE) 11 TL. 40MM MODIFIK</t>
  </si>
  <si>
    <t>ma 11 IV PMB</t>
  </si>
  <si>
    <t>Úpravy povrchů, podlahy, výplně otvorů</t>
  </si>
  <si>
    <t>70</t>
  </si>
  <si>
    <t>62592</t>
  </si>
  <si>
    <t>ÚPRAVA POVRCHU BETONOVÝCH PLOCH A KONSTRUKCÍ - STRIÁŽ</t>
  </si>
  <si>
    <t>18,6*1,5=27,900 [A]</t>
  </si>
  <si>
    <t>položka zahrnuje:  
- provedení předepsané úpravy</t>
  </si>
  <si>
    <t>71</t>
  </si>
  <si>
    <t>626111</t>
  </si>
  <si>
    <t>REPROFILACE PODHLEDŮ, SVISLÝCH PLOCH SANAČNÍ MALTOU JEDNOVRST TL 10MM</t>
  </si>
  <si>
    <t>2*2*((2*0,6+2*0,75+5,7)*1,5-5,7*0,5-0,75*0,5)*0,70 [%]=26,250 [E] .......... sanace betonových prahů - svislá část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</si>
  <si>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</si>
  <si>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72</t>
  </si>
  <si>
    <t>626113</t>
  </si>
  <si>
    <t>REPROFILACE PODHLEDŮ, SVISLÝCH PLOCH SANAČNÍ MALTOU JEDNOVRST TL 30MM</t>
  </si>
  <si>
    <t>2*2*((2*0,6+2*0,75+5,7)*1,5-5,7*0,5-0,75*0,5)*0,30 [%]=11,250 [E] .......... sanace betonových prahů - svislá část</t>
  </si>
  <si>
    <t>73</t>
  </si>
  <si>
    <t>626211</t>
  </si>
  <si>
    <t>REPROFILACE VODOROVNÝCH PLOCH SHORA SANAČNÍ MALTOU JEDNOVRST TL 10MM</t>
  </si>
  <si>
    <t>2*0,5*(2*0,6+2*0,901+5,7)*0,70 [%]=6,091 [F] .......... sanace betonových prahů</t>
  </si>
  <si>
    <t>74</t>
  </si>
  <si>
    <t>626213</t>
  </si>
  <si>
    <t>REPROFILACE VODOROVNÝCH PLOCH SHORA SANAČNÍ MALTOU JEDNOVRST TL 30MM</t>
  </si>
  <si>
    <t>2*0,5*(2*0,6+2*0,901+5,7)*0,30 [%]=2,611 [F] .......... sanace betonových prahů</t>
  </si>
  <si>
    <t>75</t>
  </si>
  <si>
    <t>62631</t>
  </si>
  <si>
    <t>SPOJOVACÍ MŮSTEK MEZI STARÝM A NOVÝM BETONEM</t>
  </si>
  <si>
    <t>2*8,1*1,0=16,200 [A] .......... viz.PD část C.5 příloha č.5.3 "půdorys"; plochy po ubourání nosné konstrukce 
3*0,5*12,0=18,000 [B] ........ ošetření povrchu (přeložka potrubí - pro zalití betonem) 
2*0,5*(2*0,6+2*0,901+5,7)=8,702 [F] .......... sanace betonových prahů - vodorovná část 
2*2*((2*0,6+2*0,75+5,7)*1,5-5,7*0,5-0,75*0,5)=37,500 [E] .......... sanace betonových prahů - svislá část 
celkem:  
A+B+E+F=80,402 [G]</t>
  </si>
  <si>
    <t>76</t>
  </si>
  <si>
    <t>62652</t>
  </si>
  <si>
    <t>OCHRANA VÝZTUŽE PŘI NEDOSTATEČNÉM KRYTÍ</t>
  </si>
  <si>
    <t>2*1,0=2,000 [A] .......... ochrana výztuže při nedostatečném krytí v místě letopočtu a loga zhotovitele (křídlo); výměra odhadem</t>
  </si>
  <si>
    <t>položka zahrnuje:  
dodávku veškerého materiálu potřebného pro předepsanou úpravu v předepsané kvalitě  
položení vrstvy v předepsané tloušťce  
potřebná lešení a podpěrné konstrukce</t>
  </si>
  <si>
    <t>77</t>
  </si>
  <si>
    <t>711442</t>
  </si>
  <si>
    <t>IZOLACE MOSTOVEK CELOPLOŠNÁ ASFALTOVÝMI PÁSY S PEČETÍCÍ VRSTVOU</t>
  </si>
  <si>
    <t>izolace tl. 5,0 mm; modifikovaná   (ČSN 736242)  
s pečetící vrstvou</t>
  </si>
  <si>
    <t>12,652*11,4=144,233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</si>
  <si>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</si>
  <si>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78</t>
  </si>
  <si>
    <t>711502</t>
  </si>
  <si>
    <t>OCHRANA IZOLACE NA POVRCHU ASFALTOVÝMI PÁSY</t>
  </si>
  <si>
    <t>ochrana izolace mostovky pod římsami</t>
  </si>
  <si>
    <t>12,652*(0,477+2,975+2*0,175)=48,103 [A]</t>
  </si>
  <si>
    <t>položka zahrnuje:  
- dodání  předepsaného ochranného materiálu  
- zřízení ochrany izolace</t>
  </si>
  <si>
    <t>79</t>
  </si>
  <si>
    <t>78382</t>
  </si>
  <si>
    <t>NÁTĚRY BETON KONSTR TYP S2 (OS-B)</t>
  </si>
  <si>
    <t>impregnace a nátěr polymerní disperzí, směsnými nebo vícesložkovými polymery EP, PUR  
(viz.PD "Detaily" p.č. 7 "Nátěry NK"</t>
  </si>
  <si>
    <t>18,261*0,883=16,124 [A] 
15,391*0,742=11,420 [B] 
Celkem:  
A+B=27,544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</si>
  <si>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</si>
  <si>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</si>
  <si>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</si>
  <si>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</si>
  <si>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nášlapné hrany říms</t>
  </si>
  <si>
    <t>(18,621+18,618)*(0,153+0,150)=11,283 [A]</t>
  </si>
  <si>
    <t>Potrubí</t>
  </si>
  <si>
    <t>81</t>
  </si>
  <si>
    <t>86334</t>
  </si>
  <si>
    <t>POTRUBÍ Z TRUB OCELOVÝCH DN DO 200MM</t>
  </si>
  <si>
    <t>- včetně napojení a zkoušky těsnosti  
 - včetně požadované PKO</t>
  </si>
  <si>
    <t>12,0=12,000 [A]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</si>
  <si>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opláštění dle dokumentace a nutné opravy opláštění při jeho poškození  
nezahrnuje tlakovou zkoušku ani proplacha dezinfekci</t>
  </si>
  <si>
    <t>82</t>
  </si>
  <si>
    <t>899525</t>
  </si>
  <si>
    <t>OBETONOVÁNÍ POTRUBÍ Z PROSTÉHO BETONU DO C30/37</t>
  </si>
  <si>
    <t>beton C30/37 XF4  
obetonované potrubí viz.pol.č.86334</t>
  </si>
  <si>
    <t>(0,5*0,5-0,1*0,1*3,142)*12,0=2,623 [A]</t>
  </si>
  <si>
    <t>83</t>
  </si>
  <si>
    <t>9111C1</t>
  </si>
  <si>
    <t>ZÁBRADLÍ SILNIČNÍ LANKOVÉ - DODÁVKA A MONTÁŽ</t>
  </si>
  <si>
    <t>viz. projekt. dokument. příloha č.15 "Detaily" příloha č.15 "lankové zábradlí"</t>
  </si>
  <si>
    <t>2*1,0+2*4,5=11,000 [A]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</si>
  <si>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</t>
  </si>
  <si>
    <t>84</t>
  </si>
  <si>
    <t>9112B1</t>
  </si>
  <si>
    <t>ZÁBRADLÍ MOSTNÍ SE SVISLOU VÝPLNÍ - DODÁVKA A MONTÁŽ</t>
  </si>
  <si>
    <t>ocelové zábradlí výšky 1,3 m se svislou výplní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</si>
  <si>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</si>
  <si>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85</t>
  </si>
  <si>
    <t>9115C1</t>
  </si>
  <si>
    <t>SVODIDLO OCEL MOSTNÍ JEDNOSTR, ÚROVEŇ ZADRŽ H2 - DODÁVKA A MONTÁŽ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</si>
  <si>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</si>
  <si>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86</t>
  </si>
  <si>
    <t>9117C1</t>
  </si>
  <si>
    <t>SVOD OCEL ZÁBRADEL ÚROVEŇ ZADRŽ H2 - DODÁVKA A MONTÁŽ</t>
  </si>
  <si>
    <t>zábradelní svodidlo výšky 1,1 m a se svislou výplní</t>
  </si>
  <si>
    <t>18,621=18,621 [A]</t>
  </si>
  <si>
    <t>87</t>
  </si>
  <si>
    <t>91238</t>
  </si>
  <si>
    <t>SMĚROVÉ SLOUPKY Z PLAST HMOT - NÁSTAVCE NA SVODIDLA VČETNĚ ODRAZNÉHO PÁSKU</t>
  </si>
  <si>
    <t>6=6,000 [A]</t>
  </si>
  <si>
    <t>položka zahrnuje:  
- dodání a osazení sloupku včetně nutných zemních prací  
- vnitrostaveništní a mimostaveništní doprava  
- odrazky plastové nebo z retroreflexní fólie</t>
  </si>
  <si>
    <t>88</t>
  </si>
  <si>
    <t>91345R</t>
  </si>
  <si>
    <t>NIVELAČNÍ ZNAČKY KOVOVÉ</t>
  </si>
  <si>
    <t>MĚŘIČSKÁ ZNAČKA NA ŘÍMSE  
nivelační značka kovová (korozivzdorná ocel); osazená na římse do vrtu pr.18 mm (včetně)  
ostatní viz.PD č.přílohy 4 "měřičská značka na římse"</t>
  </si>
  <si>
    <t>2+2+2=6,000 [A] 
2 ks značek nad každou opěrou a 2 ks značek uprostřed rozpětí pole</t>
  </si>
  <si>
    <t>položka zahrnuje:  
- dodání a osazení nivelační značky včetně nutných zemních prací  
- vnitrostaveništní a mimostaveništní dopravu</t>
  </si>
  <si>
    <t>89</t>
  </si>
  <si>
    <t>MĚŘIČSKÁ ZNAČKA NA OPĚŘE  
nivelační značka kovová (korozivzdorná ocel); osazená na opěru do vrtu pr.18 mm (včetně)  
ostatní viz.PD č.přílohy 3 "měřičská značka na opěře"</t>
  </si>
  <si>
    <t>2+2=4,000 [A] 
na každé opěře 2 ks měřičských značek</t>
  </si>
  <si>
    <t>90</t>
  </si>
  <si>
    <t>91355</t>
  </si>
  <si>
    <t>EVIDENČNÍ ČÍSLO MOSTU</t>
  </si>
  <si>
    <t>viz. PD příloha č.15 "detaily"příloha č.16 "tabulka s evidenčním číslem"</t>
  </si>
  <si>
    <t>položka zahrnuje štítek s evidenčním číslem mostu, sloupek dopravní značky včetně osazení a nutných zemních prací a zabetonování</t>
  </si>
  <si>
    <t>91</t>
  </si>
  <si>
    <t>917223</t>
  </si>
  <si>
    <t>SILNIČNÍ A CHODNÍKOVÉ OBRUBY Z BETONOVÝCH OBRUBNÍKŮ ŠÍŘ 100MM</t>
  </si>
  <si>
    <t>7,406+4,808+5,78*1,2+0,75+4,85=24,750 [A] .......... OP1  
7,324+5,455+5,78*1,2+0,75+2,961+4,2=27,626 [B] .......... OP2 
Celkem:  
A+B=52,376 [C]</t>
  </si>
  <si>
    <t>Položka zahrnuje:  
dodání a pokládku betonových obrubníků o rozměrech předepsaných zadávací dokumentací  
betonové lože i boční betonovou opěrku.</t>
  </si>
  <si>
    <t>92</t>
  </si>
  <si>
    <t>917224</t>
  </si>
  <si>
    <t>SILNIČNÍ A CHODNÍKOVÉ OBRUBY Z BETONOVÝCH OBRUBNÍKŮ ŠÍŘ 150MM</t>
  </si>
  <si>
    <t>5,0+5,0=10,000 [A] .......... OP1  
5,0+5,0=10,000 [B] .......... OP2 
Celkem:  
A+B=20,000 [C]</t>
  </si>
  <si>
    <t>93</t>
  </si>
  <si>
    <t>919111</t>
  </si>
  <si>
    <t>ŘEZÁNÍ ASFALTOVÉHO KRYTU VOZOVEK TL DO 50MM</t>
  </si>
  <si>
    <t>8,01+8,00=16,010 [A]       ............... řezaná spára ve vozovce šířky 20 mm a hloubky 40 mm 
2*0,5+18,382=19,382 [B] ............... řezaná spára v obrusné vrstvě (rozhraníACO a MAIV) 
18,261=18,261 [C] ................ řezaná spára mezi ACO a římsou 
Celkem: A+B+C=53,653 [D]</t>
  </si>
  <si>
    <t>položka zahrnuje řezání vozovkové vrstvy v předepsané tloušťce, včetně spotřeby vody</t>
  </si>
  <si>
    <t>94</t>
  </si>
  <si>
    <t>931325</t>
  </si>
  <si>
    <t>TĚSNĚNÍ DILATAČ SPAR ASF ZÁLIVKOU MODIFIK PRŮŘ DO 600MM2</t>
  </si>
  <si>
    <t>2*0,5+18,382=19,382 [B] .......... řezaná spára (rozhraní ACO a MAIV) 
18,382=18,382 [C] .......... výplň spáry mezi MAIV a římsou (spára s předtěsněním, horní vrstva) 
18,382=18,382 [D] ......... výplň spáry mezi ACO a řmsou 
Celkem:  
B+C+D=56,146 [E]</t>
  </si>
  <si>
    <t>položka zahrnuje dodávku a osazení předepsaného materiálu, očištění ploch spáry před úpravou, očištění okolí spáry po úpravě  
nezahrnuje těsnící profil</t>
  </si>
  <si>
    <t>95</t>
  </si>
  <si>
    <t>931326</t>
  </si>
  <si>
    <t>TĚSNĚNÍ DILATAČ SPAR ASF ZÁLIVKOU MODIFIK PRŮŘ DO 800MM2</t>
  </si>
  <si>
    <t>8,01+8,0=16,010 [A] .......... těsnění řezané spáry ve vozovce 
2*10,652=21,304 [B] ............. těsnění spáry mezi vrstvou MA 11 IV a římsou (levá a pravá strana) 
Celkem:  
A+B=37,314 [C]</t>
  </si>
  <si>
    <t>96</t>
  </si>
  <si>
    <t>93135</t>
  </si>
  <si>
    <t>TĚSNĚNÍ DILATAČ SPAR PRYŽ PÁSKOU NEBO KRUH PROFILEM</t>
  </si>
  <si>
    <t>18,382=18,382 [A] .......... předtěsnění spáry mezi MAIV a římsou</t>
  </si>
  <si>
    <t>položka zahrnuje dodávku a osazení předepsaného materiálu, očištění ploch spáry před úpravou, očištění okolí spáry po úpravě</t>
  </si>
  <si>
    <t>97</t>
  </si>
  <si>
    <t>935212</t>
  </si>
  <si>
    <t>PŘÍKOPOVÉ ŽLABY Z BETON TVÁRNIC ŠÍŘ DO 600MM DO BETONU TL 100MM</t>
  </si>
  <si>
    <t>skluz ze žlabovek šířky 600 mm; XF4+XD3; spárováno cementovou maltou  
do betonu C16/20n-XF1  
viz.PD "Detaily" p.č.14 "Skluz odvodnění"</t>
  </si>
  <si>
    <t>11,5=11,500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</si>
  <si>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</si>
  <si>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98</t>
  </si>
  <si>
    <t>935833</t>
  </si>
  <si>
    <t>PŘEDLÁŽDĚNÍ ŽLABŮ A RIGOLŮ DLÁŽDĚNÝCH Z LOMOVÉHO KAMENE</t>
  </si>
  <si>
    <t>předláždění koryta vodoteče</t>
  </si>
  <si>
    <t>(2*0,9+5,7)*12,0=90,000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</si>
  <si>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</t>
  </si>
  <si>
    <t>99</t>
  </si>
  <si>
    <t>936541</t>
  </si>
  <si>
    <t>MOSTNÍ ODVODŇOVACÍ TRUBKA (POVRCHŮ IZOLACE) Z NEREZ OCELI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</si>
  <si>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</si>
  <si>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100</t>
  </si>
  <si>
    <t>938542</t>
  </si>
  <si>
    <t>OČIŠTĚNÍ BETON KONSTR OTRYSKÁNÍM TLAK VODOU DO 500 BARŮ</t>
  </si>
  <si>
    <t>2*8,1*1,0=16,200 [A] .......... viz.PD část C.5 příloha č.5.3 "půdorys"; plochy po ubourání nosné konstrukce 
2*(2,68+2*5,9*1,0)=28,960 [B] .......... očista betonových prahů 
Celkem:  
A+B=45,160 [C]</t>
  </si>
  <si>
    <t>položka zahrnuje očištění předepsaným způsobem včetně odklizení vzniklého odpadu</t>
  </si>
  <si>
    <t>101</t>
  </si>
  <si>
    <t>967118</t>
  </si>
  <si>
    <t>VYBOURÁNÍ ČÁSTÍ KONSTRUKCÍ Z BETON DÍLCŮ S ODVOZEM DO 20KM</t>
  </si>
  <si>
    <t>11,5*(0,3*0,17+0,28*0,16)=1,102 [A] .......... prefa desky (římsy) 
(8*(0,182*11,5+0,339))*1,1=21,402 [B] .......... PREFA nosníky 
Celkem:  
A+B=22,504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</si>
  <si>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</si>
  <si>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102</t>
  </si>
  <si>
    <t>967158</t>
  </si>
  <si>
    <t>VYBOURÁNÍ ČÁSTÍ KONSTRUKCÍ BETON S ODVOZEM DO 20KM</t>
  </si>
  <si>
    <t>(9+9)*1,1*0,2*0,2=0,792 [A] .......... vybourání beton.sloupků zábradlí</t>
  </si>
  <si>
    <t>103</t>
  </si>
  <si>
    <t>967168</t>
  </si>
  <si>
    <t>VYBOURÁNÍ ČÁSTÍ KONSTRUKCÍ ŽELEZOBET S ODVOZEM DO 20KM</t>
  </si>
  <si>
    <t>11,5*(0,297+0,196)=5,670 [A] .......... vybourání monolitických říms 
1,081*11,5=12,432 [B]            .......... vybourání žb desky na prefabrikátech 
2*8,0*1,0*1,98=31,680 [C]      .......... ubourání opěrných zdí 
2*0,4*0,6*8,0=3,840 [D]       ............. ubourání závěrných zídek 
4*8,3*0,68=22,576 [E]          ............ ubourání křídel (odhad) 
Celkem:  
A+B+C+D+E=76,198 [F]</t>
  </si>
  <si>
    <t>104</t>
  </si>
  <si>
    <t>967188</t>
  </si>
  <si>
    <t>VYBOURÁNÍ ČÁSTÍ KONSTRUKCÍ KOVOVÝCH S ODVOZEM DO 20KM</t>
  </si>
  <si>
    <t>- výplň původního zábradlí (dimenze ocelových trubek a tedy i jedn.hmotnost ) volena odhadem  
 - odvoz materiálu na recyklaci  
 - případný výzisk z recyklace (KOVOŠROT) náleží objednateli</t>
  </si>
  <si>
    <t>2*11,5*3*(10,300/1000)=0,711 [A] .......... výplň zábradlí 
2*12,0*36,6/1000=0,878 [B] .......... rušené potrubí (pod mostem) 
Celkem:  
A+B=1,589 [C]</t>
  </si>
  <si>
    <t>105</t>
  </si>
  <si>
    <t>96814</t>
  </si>
  <si>
    <t>VYSEKÁNÍ OTVORŮ, KAPES, RÝH V BETONOVÉ KONSTRUKCI</t>
  </si>
  <si>
    <t>vytvoření drážky pro nové ocelové potrubí</t>
  </si>
  <si>
    <t>12,0*0,5*0,5=3,000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</si>
  <si>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</si>
  <si>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106</t>
  </si>
  <si>
    <t>97817</t>
  </si>
  <si>
    <t>ODSTRANĚNÍ MOSTNÍ IZOLACE</t>
  </si>
  <si>
    <t>8,0*11,5=92,000 [A]</t>
  </si>
  <si>
    <t>SO 801</t>
  </si>
  <si>
    <t>Vegetační úpravy</t>
  </si>
  <si>
    <t>2x celkem, jednou je zahrnuto v pol. 18242  
vč. příp. dosetí nevzešlých míst  
kosí se 2x za rok</t>
  </si>
  <si>
    <t>18600</t>
  </si>
  <si>
    <t>ZALÉVÁNÍ VODOU</t>
  </si>
  <si>
    <t>3x</t>
  </si>
  <si>
    <t>160*0,005*3=2,400 [A]</t>
  </si>
  <si>
    <t>položka zahrnuje veškerý materiál, výrobky a polotovary, včetně mimostaveništní a vnitrostaveništní dopravy (rovněž přesuny), včetně naložení a složení, případně s uložením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</si>
</sst>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20.1" customHeight="1">
      <c r="A3" s="34"/>
      <c r="B3" s="34"/>
      <c r="C3" s="1"/>
      <c r="D3" s="1"/>
      <c r="E3" s="1"/>
    </row>
    <row r="4" spans="1:5" ht="20.1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SUM(C10:C16)</f>
        <v>0</v>
      </c>
      <c r="D6" s="1"/>
      <c r="E6" s="1"/>
    </row>
    <row r="7" spans="1:5" ht="12.75" customHeight="1">
      <c r="A7" s="1"/>
      <c r="B7" s="3" t="s">
        <v>4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18</v>
      </c>
      <c r="B10" s="15" t="s">
        <v>19</v>
      </c>
      <c r="C10" s="16">
        <f>'SO 000_SO 000'!I3</f>
        <v>0</v>
      </c>
      <c r="D10" s="16">
        <f>'SO 000_SO 000'!O2</f>
        <v>0</v>
      </c>
      <c r="E10" s="16">
        <f aca="true" t="shared" si="0" ref="E10:E16">C10+D10</f>
        <v>0</v>
      </c>
    </row>
    <row r="11" spans="1:5" ht="12.75" customHeight="1">
      <c r="A11" s="15" t="s">
        <v>142</v>
      </c>
      <c r="B11" s="15" t="s">
        <v>143</v>
      </c>
      <c r="C11" s="16">
        <f>'SO 120.2'!I3</f>
        <v>0</v>
      </c>
      <c r="D11" s="16">
        <f>'SO 120.2'!O2</f>
        <v>0</v>
      </c>
      <c r="E11" s="16">
        <f t="shared" si="0"/>
        <v>0</v>
      </c>
    </row>
    <row r="12" spans="1:5" ht="12.75" customHeight="1">
      <c r="A12" s="15" t="s">
        <v>347</v>
      </c>
      <c r="B12" s="15" t="s">
        <v>348</v>
      </c>
      <c r="C12" s="16">
        <f>'SO 180'!I3</f>
        <v>0</v>
      </c>
      <c r="D12" s="16">
        <f>'SO 180'!O2</f>
        <v>0</v>
      </c>
      <c r="E12" s="16">
        <f t="shared" si="0"/>
        <v>0</v>
      </c>
    </row>
    <row r="13" spans="1:5" ht="12.75" customHeight="1">
      <c r="A13" s="15" t="s">
        <v>380</v>
      </c>
      <c r="B13" s="15" t="s">
        <v>381</v>
      </c>
      <c r="C13" s="16">
        <f>'SO 182'!I3</f>
        <v>0</v>
      </c>
      <c r="D13" s="16">
        <f>'SO 182'!O2</f>
        <v>0</v>
      </c>
      <c r="E13" s="16">
        <f t="shared" si="0"/>
        <v>0</v>
      </c>
    </row>
    <row r="14" spans="1:5" ht="12.75" customHeight="1">
      <c r="A14" s="15" t="s">
        <v>399</v>
      </c>
      <c r="B14" s="15" t="s">
        <v>400</v>
      </c>
      <c r="C14" s="16">
        <f>'SO 190'!I3</f>
        <v>0</v>
      </c>
      <c r="D14" s="16">
        <f>'SO 190'!O2</f>
        <v>0</v>
      </c>
      <c r="E14" s="16">
        <f t="shared" si="0"/>
        <v>0</v>
      </c>
    </row>
    <row r="15" spans="1:5" ht="12.75" customHeight="1">
      <c r="A15" s="15" t="s">
        <v>410</v>
      </c>
      <c r="B15" s="15" t="s">
        <v>411</v>
      </c>
      <c r="C15" s="16">
        <f>'SO 201_SO 201'!I3</f>
        <v>0</v>
      </c>
      <c r="D15" s="16">
        <f>'SO 201_SO 201'!O2</f>
        <v>0</v>
      </c>
      <c r="E15" s="16">
        <f t="shared" si="0"/>
        <v>0</v>
      </c>
    </row>
    <row r="16" spans="1:5" ht="12.75" customHeight="1">
      <c r="A16" s="15" t="s">
        <v>868</v>
      </c>
      <c r="B16" s="15" t="s">
        <v>869</v>
      </c>
      <c r="C16" s="16">
        <f>'SO 801'!I3</f>
        <v>0</v>
      </c>
      <c r="D16" s="16">
        <f>'SO 801'!O2</f>
        <v>0</v>
      </c>
      <c r="E16" s="16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1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18</v>
      </c>
      <c r="I3" s="31">
        <f>0+I9</f>
        <v>0</v>
      </c>
      <c r="O3" t="s">
        <v>22</v>
      </c>
      <c r="P3" t="s">
        <v>26</v>
      </c>
    </row>
    <row r="4" spans="1:16" ht="15" customHeight="1">
      <c r="A4" t="s">
        <v>16</v>
      </c>
      <c r="B4" s="10" t="s">
        <v>17</v>
      </c>
      <c r="C4" s="38" t="s">
        <v>18</v>
      </c>
      <c r="D4" s="34"/>
      <c r="E4" s="11" t="s">
        <v>19</v>
      </c>
      <c r="F4" s="1"/>
      <c r="G4" s="1"/>
      <c r="H4" s="9"/>
      <c r="I4" s="9"/>
      <c r="O4" t="s">
        <v>23</v>
      </c>
      <c r="P4" t="s">
        <v>26</v>
      </c>
    </row>
    <row r="5" spans="1:16" ht="12.75" customHeight="1">
      <c r="A5" t="s">
        <v>20</v>
      </c>
      <c r="B5" s="13" t="s">
        <v>21</v>
      </c>
      <c r="C5" s="39" t="s">
        <v>18</v>
      </c>
      <c r="D5" s="40"/>
      <c r="E5" s="14" t="s">
        <v>19</v>
      </c>
      <c r="F5" s="5"/>
      <c r="G5" s="5"/>
      <c r="H5" s="5"/>
      <c r="I5" s="5"/>
      <c r="O5" t="s">
        <v>24</v>
      </c>
      <c r="P5" t="s">
        <v>26</v>
      </c>
    </row>
    <row r="6" spans="1:9" ht="12.75" customHeight="1">
      <c r="A6" s="37" t="s">
        <v>27</v>
      </c>
      <c r="B6" s="37" t="s">
        <v>29</v>
      </c>
      <c r="C6" s="37" t="s">
        <v>31</v>
      </c>
      <c r="D6" s="37" t="s">
        <v>32</v>
      </c>
      <c r="E6" s="37" t="s">
        <v>33</v>
      </c>
      <c r="F6" s="37" t="s">
        <v>35</v>
      </c>
      <c r="G6" s="37" t="s">
        <v>37</v>
      </c>
      <c r="H6" s="37" t="s">
        <v>39</v>
      </c>
      <c r="I6" s="37"/>
    </row>
    <row r="7" spans="1:9" ht="12.75" customHeight="1">
      <c r="A7" s="37"/>
      <c r="B7" s="37"/>
      <c r="C7" s="37"/>
      <c r="D7" s="37"/>
      <c r="E7" s="37"/>
      <c r="F7" s="37"/>
      <c r="G7" s="37"/>
      <c r="H7" s="12" t="s">
        <v>40</v>
      </c>
      <c r="I7" s="12" t="s">
        <v>42</v>
      </c>
    </row>
    <row r="8" spans="1:9" ht="12.75" customHeight="1">
      <c r="A8" s="12" t="s">
        <v>28</v>
      </c>
      <c r="B8" s="12" t="s">
        <v>30</v>
      </c>
      <c r="C8" s="12" t="s">
        <v>26</v>
      </c>
      <c r="D8" s="12" t="s">
        <v>25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18" ht="12.75" customHeight="1">
      <c r="A9" s="18" t="s">
        <v>44</v>
      </c>
      <c r="B9" s="18"/>
      <c r="C9" s="19" t="s">
        <v>28</v>
      </c>
      <c r="D9" s="18"/>
      <c r="E9" s="20" t="s">
        <v>45</v>
      </c>
      <c r="F9" s="18"/>
      <c r="G9" s="18"/>
      <c r="H9" s="18"/>
      <c r="I9" s="21">
        <f>0+Q9</f>
        <v>0</v>
      </c>
      <c r="O9">
        <f>0+R9</f>
        <v>0</v>
      </c>
      <c r="Q9">
        <f>0+I10+I14+I18+I22+I26+I30+I34+I38+I42+I46+I50+I54+I58+I62+I66+I70+I74+I78+I82+I86+I90+I94+I98</f>
        <v>0</v>
      </c>
      <c r="R9">
        <f>0+O10+O14+O18+O22+O26+O30+O34+O38+O42+O46+O50+O54+O58+O62+O66+O70+O74+O78+O82+O86+O90+O94+O98</f>
        <v>0</v>
      </c>
    </row>
    <row r="10" spans="1:16" ht="12.75">
      <c r="A10" s="17" t="s">
        <v>46</v>
      </c>
      <c r="B10" s="22" t="s">
        <v>30</v>
      </c>
      <c r="C10" s="22" t="s">
        <v>47</v>
      </c>
      <c r="D10" s="17" t="s">
        <v>48</v>
      </c>
      <c r="E10" s="23" t="s">
        <v>49</v>
      </c>
      <c r="F10" s="24" t="s">
        <v>50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26</v>
      </c>
    </row>
    <row r="11" spans="1:5" ht="12.75">
      <c r="A11" s="27" t="s">
        <v>51</v>
      </c>
      <c r="E11" s="28" t="s">
        <v>52</v>
      </c>
    </row>
    <row r="12" spans="1:5" ht="12.75">
      <c r="A12" s="29" t="s">
        <v>53</v>
      </c>
      <c r="E12" s="30" t="s">
        <v>48</v>
      </c>
    </row>
    <row r="13" spans="1:5" ht="12.75">
      <c r="A13" t="s">
        <v>54</v>
      </c>
      <c r="E13" s="28" t="s">
        <v>55</v>
      </c>
    </row>
    <row r="14" spans="1:16" ht="12.75">
      <c r="A14" s="17" t="s">
        <v>46</v>
      </c>
      <c r="B14" s="22" t="s">
        <v>26</v>
      </c>
      <c r="C14" s="22" t="s">
        <v>56</v>
      </c>
      <c r="D14" s="17" t="s">
        <v>48</v>
      </c>
      <c r="E14" s="23" t="s">
        <v>57</v>
      </c>
      <c r="F14" s="24" t="s">
        <v>50</v>
      </c>
      <c r="G14" s="25">
        <v>1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26</v>
      </c>
    </row>
    <row r="15" spans="1:5" ht="25.5">
      <c r="A15" s="27" t="s">
        <v>51</v>
      </c>
      <c r="E15" s="28" t="s">
        <v>58</v>
      </c>
    </row>
    <row r="16" spans="1:5" ht="12.75">
      <c r="A16" s="29" t="s">
        <v>53</v>
      </c>
      <c r="E16" s="30" t="s">
        <v>48</v>
      </c>
    </row>
    <row r="17" spans="1:5" ht="12.75">
      <c r="A17" t="s">
        <v>54</v>
      </c>
      <c r="E17" s="28" t="s">
        <v>55</v>
      </c>
    </row>
    <row r="18" spans="1:16" ht="12.75">
      <c r="A18" s="17" t="s">
        <v>46</v>
      </c>
      <c r="B18" s="22" t="s">
        <v>25</v>
      </c>
      <c r="C18" s="22" t="s">
        <v>59</v>
      </c>
      <c r="D18" s="17" t="s">
        <v>60</v>
      </c>
      <c r="E18" s="23" t="s">
        <v>61</v>
      </c>
      <c r="F18" s="24" t="s">
        <v>62</v>
      </c>
      <c r="G18" s="25">
        <v>3321.5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26</v>
      </c>
    </row>
    <row r="19" spans="1:5" ht="51">
      <c r="A19" s="27" t="s">
        <v>51</v>
      </c>
      <c r="E19" s="28" t="s">
        <v>63</v>
      </c>
    </row>
    <row r="20" spans="1:5" ht="12.75">
      <c r="A20" s="29" t="s">
        <v>53</v>
      </c>
      <c r="E20" s="30" t="s">
        <v>64</v>
      </c>
    </row>
    <row r="21" spans="1:5" ht="12.75">
      <c r="A21" t="s">
        <v>54</v>
      </c>
      <c r="E21" s="28" t="s">
        <v>65</v>
      </c>
    </row>
    <row r="22" spans="1:16" ht="12.75">
      <c r="A22" s="17" t="s">
        <v>46</v>
      </c>
      <c r="B22" s="22" t="s">
        <v>34</v>
      </c>
      <c r="C22" s="22" t="s">
        <v>66</v>
      </c>
      <c r="D22" s="17" t="s">
        <v>48</v>
      </c>
      <c r="E22" s="23" t="s">
        <v>67</v>
      </c>
      <c r="F22" s="24" t="s">
        <v>50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26</v>
      </c>
    </row>
    <row r="23" spans="1:5" ht="12.75">
      <c r="A23" s="27" t="s">
        <v>51</v>
      </c>
      <c r="E23" s="28" t="s">
        <v>68</v>
      </c>
    </row>
    <row r="24" spans="1:5" ht="12.75">
      <c r="A24" s="29" t="s">
        <v>53</v>
      </c>
      <c r="E24" s="30" t="s">
        <v>48</v>
      </c>
    </row>
    <row r="25" spans="1:5" ht="12.75">
      <c r="A25" t="s">
        <v>54</v>
      </c>
      <c r="E25" s="28" t="s">
        <v>48</v>
      </c>
    </row>
    <row r="26" spans="1:16" ht="12.75">
      <c r="A26" s="17" t="s">
        <v>46</v>
      </c>
      <c r="B26" s="22" t="s">
        <v>36</v>
      </c>
      <c r="C26" s="22" t="s">
        <v>69</v>
      </c>
      <c r="D26" s="17" t="s">
        <v>70</v>
      </c>
      <c r="E26" s="23" t="s">
        <v>71</v>
      </c>
      <c r="F26" s="24" t="s">
        <v>72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26</v>
      </c>
    </row>
    <row r="27" spans="1:5" ht="25.5">
      <c r="A27" s="27" t="s">
        <v>51</v>
      </c>
      <c r="E27" s="28" t="s">
        <v>73</v>
      </c>
    </row>
    <row r="28" spans="1:5" ht="12.75">
      <c r="A28" s="29" t="s">
        <v>53</v>
      </c>
      <c r="E28" s="30" t="s">
        <v>48</v>
      </c>
    </row>
    <row r="29" spans="1:5" ht="12.75">
      <c r="A29" t="s">
        <v>54</v>
      </c>
      <c r="E29" s="28" t="s">
        <v>74</v>
      </c>
    </row>
    <row r="30" spans="1:16" ht="12.75">
      <c r="A30" s="17" t="s">
        <v>46</v>
      </c>
      <c r="B30" s="22" t="s">
        <v>38</v>
      </c>
      <c r="C30" s="22" t="s">
        <v>69</v>
      </c>
      <c r="D30" s="17" t="s">
        <v>75</v>
      </c>
      <c r="E30" s="23" t="s">
        <v>71</v>
      </c>
      <c r="F30" s="24" t="s">
        <v>72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26</v>
      </c>
    </row>
    <row r="31" spans="1:5" ht="25.5">
      <c r="A31" s="27" t="s">
        <v>51</v>
      </c>
      <c r="E31" s="28" t="s">
        <v>76</v>
      </c>
    </row>
    <row r="32" spans="1:5" ht="12.75">
      <c r="A32" s="29" t="s">
        <v>53</v>
      </c>
      <c r="E32" s="30" t="s">
        <v>48</v>
      </c>
    </row>
    <row r="33" spans="1:5" ht="12.75">
      <c r="A33" t="s">
        <v>54</v>
      </c>
      <c r="E33" s="28" t="s">
        <v>74</v>
      </c>
    </row>
    <row r="34" spans="1:16" ht="12.75">
      <c r="A34" s="17" t="s">
        <v>46</v>
      </c>
      <c r="B34" s="22" t="s">
        <v>77</v>
      </c>
      <c r="C34" s="22" t="s">
        <v>78</v>
      </c>
      <c r="D34" s="17" t="s">
        <v>70</v>
      </c>
      <c r="E34" s="23" t="s">
        <v>79</v>
      </c>
      <c r="F34" s="24" t="s">
        <v>50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5" ht="12.75">
      <c r="A35" s="27" t="s">
        <v>51</v>
      </c>
      <c r="E35" s="28" t="s">
        <v>80</v>
      </c>
    </row>
    <row r="36" spans="1:5" ht="12.75">
      <c r="A36" s="29" t="s">
        <v>53</v>
      </c>
      <c r="E36" s="30" t="s">
        <v>48</v>
      </c>
    </row>
    <row r="37" spans="1:5" ht="12.75">
      <c r="A37" t="s">
        <v>54</v>
      </c>
      <c r="E37" s="28" t="s">
        <v>74</v>
      </c>
    </row>
    <row r="38" spans="1:16" ht="12.75">
      <c r="A38" s="17" t="s">
        <v>46</v>
      </c>
      <c r="B38" s="22" t="s">
        <v>81</v>
      </c>
      <c r="C38" s="22" t="s">
        <v>78</v>
      </c>
      <c r="D38" s="17" t="s">
        <v>75</v>
      </c>
      <c r="E38" s="23" t="s">
        <v>79</v>
      </c>
      <c r="F38" s="24" t="s">
        <v>50</v>
      </c>
      <c r="G38" s="25">
        <v>1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26</v>
      </c>
    </row>
    <row r="39" spans="1:5" ht="12.75">
      <c r="A39" s="27" t="s">
        <v>51</v>
      </c>
      <c r="E39" s="28" t="s">
        <v>82</v>
      </c>
    </row>
    <row r="40" spans="1:5" ht="12.75">
      <c r="A40" s="29" t="s">
        <v>53</v>
      </c>
      <c r="E40" s="30" t="s">
        <v>83</v>
      </c>
    </row>
    <row r="41" spans="1:5" ht="12.75">
      <c r="A41" t="s">
        <v>54</v>
      </c>
      <c r="E41" s="28" t="s">
        <v>74</v>
      </c>
    </row>
    <row r="42" spans="1:16" ht="12.75">
      <c r="A42" s="17" t="s">
        <v>46</v>
      </c>
      <c r="B42" s="22" t="s">
        <v>41</v>
      </c>
      <c r="C42" s="22" t="s">
        <v>78</v>
      </c>
      <c r="D42" s="17" t="s">
        <v>84</v>
      </c>
      <c r="E42" s="23" t="s">
        <v>79</v>
      </c>
      <c r="F42" s="24" t="s">
        <v>50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26</v>
      </c>
    </row>
    <row r="43" spans="1:5" ht="12.75">
      <c r="A43" s="27" t="s">
        <v>51</v>
      </c>
      <c r="E43" s="28" t="s">
        <v>85</v>
      </c>
    </row>
    <row r="44" spans="1:5" ht="12.75">
      <c r="A44" s="29" t="s">
        <v>53</v>
      </c>
      <c r="E44" s="30" t="s">
        <v>48</v>
      </c>
    </row>
    <row r="45" spans="1:5" ht="12.75">
      <c r="A45" t="s">
        <v>54</v>
      </c>
      <c r="E45" s="28" t="s">
        <v>74</v>
      </c>
    </row>
    <row r="46" spans="1:16" ht="12.75">
      <c r="A46" s="17" t="s">
        <v>46</v>
      </c>
      <c r="B46" s="22" t="s">
        <v>43</v>
      </c>
      <c r="C46" s="22" t="s">
        <v>86</v>
      </c>
      <c r="D46" s="17" t="s">
        <v>48</v>
      </c>
      <c r="E46" s="23" t="s">
        <v>87</v>
      </c>
      <c r="F46" s="24" t="s">
        <v>72</v>
      </c>
      <c r="G46" s="25">
        <v>1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26</v>
      </c>
    </row>
    <row r="47" spans="1:5" ht="12.75">
      <c r="A47" s="27" t="s">
        <v>51</v>
      </c>
      <c r="E47" s="28" t="s">
        <v>48</v>
      </c>
    </row>
    <row r="48" spans="1:5" ht="12.75">
      <c r="A48" s="29" t="s">
        <v>53</v>
      </c>
      <c r="E48" s="30" t="s">
        <v>48</v>
      </c>
    </row>
    <row r="49" spans="1:5" ht="12.75">
      <c r="A49" t="s">
        <v>54</v>
      </c>
      <c r="E49" s="28" t="s">
        <v>74</v>
      </c>
    </row>
    <row r="50" spans="1:16" ht="12.75">
      <c r="A50" s="17" t="s">
        <v>46</v>
      </c>
      <c r="B50" s="22" t="s">
        <v>88</v>
      </c>
      <c r="C50" s="22" t="s">
        <v>89</v>
      </c>
      <c r="D50" s="17" t="s">
        <v>48</v>
      </c>
      <c r="E50" s="23" t="s">
        <v>90</v>
      </c>
      <c r="F50" s="24" t="s">
        <v>50</v>
      </c>
      <c r="G50" s="25">
        <v>1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26</v>
      </c>
    </row>
    <row r="51" spans="1:5" ht="12.75">
      <c r="A51" s="27" t="s">
        <v>51</v>
      </c>
      <c r="E51" s="28" t="s">
        <v>91</v>
      </c>
    </row>
    <row r="52" spans="1:5" ht="12.75">
      <c r="A52" s="29" t="s">
        <v>53</v>
      </c>
      <c r="E52" s="30" t="s">
        <v>83</v>
      </c>
    </row>
    <row r="53" spans="1:5" ht="12.75">
      <c r="A53" t="s">
        <v>54</v>
      </c>
      <c r="E53" s="28" t="s">
        <v>48</v>
      </c>
    </row>
    <row r="54" spans="1:16" ht="12.75">
      <c r="A54" s="17" t="s">
        <v>46</v>
      </c>
      <c r="B54" s="22" t="s">
        <v>92</v>
      </c>
      <c r="C54" s="22" t="s">
        <v>93</v>
      </c>
      <c r="D54" s="17" t="s">
        <v>48</v>
      </c>
      <c r="E54" s="23" t="s">
        <v>94</v>
      </c>
      <c r="F54" s="24" t="s">
        <v>50</v>
      </c>
      <c r="G54" s="25">
        <v>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26</v>
      </c>
    </row>
    <row r="55" spans="1:5" ht="25.5">
      <c r="A55" s="27" t="s">
        <v>51</v>
      </c>
      <c r="E55" s="28" t="s">
        <v>95</v>
      </c>
    </row>
    <row r="56" spans="1:5" ht="12.75">
      <c r="A56" s="29" t="s">
        <v>53</v>
      </c>
      <c r="E56" s="30" t="s">
        <v>48</v>
      </c>
    </row>
    <row r="57" spans="1:5" ht="12.75">
      <c r="A57" t="s">
        <v>54</v>
      </c>
      <c r="E57" s="28" t="s">
        <v>74</v>
      </c>
    </row>
    <row r="58" spans="1:16" ht="12.75">
      <c r="A58" s="17" t="s">
        <v>46</v>
      </c>
      <c r="B58" s="22" t="s">
        <v>96</v>
      </c>
      <c r="C58" s="22" t="s">
        <v>97</v>
      </c>
      <c r="D58" s="17" t="s">
        <v>48</v>
      </c>
      <c r="E58" s="23" t="s">
        <v>98</v>
      </c>
      <c r="F58" s="24" t="s">
        <v>99</v>
      </c>
      <c r="G58" s="25">
        <v>1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26</v>
      </c>
    </row>
    <row r="59" spans="1:5" ht="12.75">
      <c r="A59" s="27" t="s">
        <v>51</v>
      </c>
      <c r="E59" s="28" t="s">
        <v>100</v>
      </c>
    </row>
    <row r="60" spans="1:5" ht="12.75">
      <c r="A60" s="29" t="s">
        <v>53</v>
      </c>
      <c r="E60" s="30" t="s">
        <v>48</v>
      </c>
    </row>
    <row r="61" spans="1:5" ht="76.5">
      <c r="A61" t="s">
        <v>54</v>
      </c>
      <c r="E61" s="28" t="s">
        <v>101</v>
      </c>
    </row>
    <row r="62" spans="1:16" ht="12.75">
      <c r="A62" s="17" t="s">
        <v>46</v>
      </c>
      <c r="B62" s="22" t="s">
        <v>102</v>
      </c>
      <c r="C62" s="22" t="s">
        <v>103</v>
      </c>
      <c r="D62" s="17" t="s">
        <v>48</v>
      </c>
      <c r="E62" s="23" t="s">
        <v>104</v>
      </c>
      <c r="F62" s="24" t="s">
        <v>50</v>
      </c>
      <c r="G62" s="25">
        <v>1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26</v>
      </c>
    </row>
    <row r="63" spans="1:5" ht="25.5">
      <c r="A63" s="27" t="s">
        <v>51</v>
      </c>
      <c r="E63" s="28" t="s">
        <v>105</v>
      </c>
    </row>
    <row r="64" spans="1:5" ht="12.75">
      <c r="A64" s="29" t="s">
        <v>53</v>
      </c>
      <c r="E64" s="30" t="s">
        <v>48</v>
      </c>
    </row>
    <row r="65" spans="1:5" ht="63.75">
      <c r="A65" t="s">
        <v>54</v>
      </c>
      <c r="E65" s="28" t="s">
        <v>106</v>
      </c>
    </row>
    <row r="66" spans="1:16" ht="12.75">
      <c r="A66" s="17" t="s">
        <v>46</v>
      </c>
      <c r="B66" s="22" t="s">
        <v>107</v>
      </c>
      <c r="C66" s="22" t="s">
        <v>108</v>
      </c>
      <c r="D66" s="17" t="s">
        <v>70</v>
      </c>
      <c r="E66" s="23" t="s">
        <v>109</v>
      </c>
      <c r="F66" s="24" t="s">
        <v>50</v>
      </c>
      <c r="G66" s="25">
        <v>1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26</v>
      </c>
    </row>
    <row r="67" spans="1:5" ht="12.75">
      <c r="A67" s="27" t="s">
        <v>51</v>
      </c>
      <c r="E67" s="28" t="s">
        <v>110</v>
      </c>
    </row>
    <row r="68" spans="1:5" ht="12.75">
      <c r="A68" s="29" t="s">
        <v>53</v>
      </c>
      <c r="E68" s="30" t="s">
        <v>48</v>
      </c>
    </row>
    <row r="69" spans="1:5" ht="12.75">
      <c r="A69" t="s">
        <v>54</v>
      </c>
      <c r="E69" s="28" t="s">
        <v>74</v>
      </c>
    </row>
    <row r="70" spans="1:16" ht="12.75">
      <c r="A70" s="17" t="s">
        <v>46</v>
      </c>
      <c r="B70" s="22" t="s">
        <v>111</v>
      </c>
      <c r="C70" s="22" t="s">
        <v>108</v>
      </c>
      <c r="D70" s="17" t="s">
        <v>75</v>
      </c>
      <c r="E70" s="23" t="s">
        <v>109</v>
      </c>
      <c r="F70" s="24" t="s">
        <v>50</v>
      </c>
      <c r="G70" s="25">
        <v>1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26</v>
      </c>
    </row>
    <row r="71" spans="1:5" ht="12.75">
      <c r="A71" s="27" t="s">
        <v>51</v>
      </c>
      <c r="E71" s="28" t="s">
        <v>112</v>
      </c>
    </row>
    <row r="72" spans="1:5" ht="12.75">
      <c r="A72" s="29" t="s">
        <v>53</v>
      </c>
      <c r="E72" s="30" t="s">
        <v>48</v>
      </c>
    </row>
    <row r="73" spans="1:5" ht="12.75">
      <c r="A73" t="s">
        <v>54</v>
      </c>
      <c r="E73" s="28" t="s">
        <v>74</v>
      </c>
    </row>
    <row r="74" spans="1:16" ht="12.75">
      <c r="A74" s="17" t="s">
        <v>46</v>
      </c>
      <c r="B74" s="22" t="s">
        <v>113</v>
      </c>
      <c r="C74" s="22" t="s">
        <v>114</v>
      </c>
      <c r="D74" s="17" t="s">
        <v>48</v>
      </c>
      <c r="E74" s="23" t="s">
        <v>115</v>
      </c>
      <c r="F74" s="24" t="s">
        <v>72</v>
      </c>
      <c r="G74" s="25">
        <v>1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26</v>
      </c>
    </row>
    <row r="75" spans="1:5" ht="12.75">
      <c r="A75" s="27" t="s">
        <v>51</v>
      </c>
      <c r="E75" s="28" t="s">
        <v>116</v>
      </c>
    </row>
    <row r="76" spans="1:5" ht="12.75">
      <c r="A76" s="29" t="s">
        <v>53</v>
      </c>
      <c r="E76" s="30" t="s">
        <v>48</v>
      </c>
    </row>
    <row r="77" spans="1:5" ht="51">
      <c r="A77" t="s">
        <v>54</v>
      </c>
      <c r="E77" s="28" t="s">
        <v>117</v>
      </c>
    </row>
    <row r="78" spans="1:16" ht="12.75">
      <c r="A78" s="17" t="s">
        <v>46</v>
      </c>
      <c r="B78" s="22" t="s">
        <v>118</v>
      </c>
      <c r="C78" s="22" t="s">
        <v>119</v>
      </c>
      <c r="D78" s="17" t="s">
        <v>70</v>
      </c>
      <c r="E78" s="23" t="s">
        <v>120</v>
      </c>
      <c r="F78" s="24" t="s">
        <v>50</v>
      </c>
      <c r="G78" s="25">
        <v>1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26</v>
      </c>
    </row>
    <row r="79" spans="1:5" ht="12.75">
      <c r="A79" s="27" t="s">
        <v>51</v>
      </c>
      <c r="E79" s="28" t="s">
        <v>121</v>
      </c>
    </row>
    <row r="80" spans="1:5" ht="12.75">
      <c r="A80" s="29" t="s">
        <v>53</v>
      </c>
      <c r="E80" s="30" t="s">
        <v>48</v>
      </c>
    </row>
    <row r="81" spans="1:5" ht="12.75">
      <c r="A81" t="s">
        <v>54</v>
      </c>
      <c r="E81" s="28" t="s">
        <v>122</v>
      </c>
    </row>
    <row r="82" spans="1:16" ht="12.75">
      <c r="A82" s="17" t="s">
        <v>46</v>
      </c>
      <c r="B82" s="22" t="s">
        <v>123</v>
      </c>
      <c r="C82" s="22" t="s">
        <v>119</v>
      </c>
      <c r="D82" s="17" t="s">
        <v>84</v>
      </c>
      <c r="E82" s="23" t="s">
        <v>120</v>
      </c>
      <c r="F82" s="24" t="s">
        <v>50</v>
      </c>
      <c r="G82" s="25">
        <v>1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26</v>
      </c>
    </row>
    <row r="83" spans="1:5" ht="12.75">
      <c r="A83" s="27" t="s">
        <v>51</v>
      </c>
      <c r="E83" s="28" t="s">
        <v>124</v>
      </c>
    </row>
    <row r="84" spans="1:5" ht="12.75">
      <c r="A84" s="29" t="s">
        <v>53</v>
      </c>
      <c r="E84" s="30" t="s">
        <v>48</v>
      </c>
    </row>
    <row r="85" spans="1:5" ht="12.75">
      <c r="A85" t="s">
        <v>54</v>
      </c>
      <c r="E85" s="28" t="s">
        <v>122</v>
      </c>
    </row>
    <row r="86" spans="1:16" ht="12.75">
      <c r="A86" s="17" t="s">
        <v>46</v>
      </c>
      <c r="B86" s="22" t="s">
        <v>125</v>
      </c>
      <c r="C86" s="22" t="s">
        <v>119</v>
      </c>
      <c r="D86" s="17" t="s">
        <v>126</v>
      </c>
      <c r="E86" s="23" t="s">
        <v>120</v>
      </c>
      <c r="F86" s="24" t="s">
        <v>50</v>
      </c>
      <c r="G86" s="25">
        <v>1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26</v>
      </c>
    </row>
    <row r="87" spans="1:5" ht="38.25">
      <c r="A87" s="27" t="s">
        <v>51</v>
      </c>
      <c r="E87" s="28" t="s">
        <v>127</v>
      </c>
    </row>
    <row r="88" spans="1:5" ht="12.75">
      <c r="A88" s="29" t="s">
        <v>53</v>
      </c>
      <c r="E88" s="30" t="s">
        <v>48</v>
      </c>
    </row>
    <row r="89" spans="1:5" ht="12.75">
      <c r="A89" t="s">
        <v>54</v>
      </c>
      <c r="E89" s="28" t="s">
        <v>122</v>
      </c>
    </row>
    <row r="90" spans="1:16" ht="12.75">
      <c r="A90" s="17" t="s">
        <v>46</v>
      </c>
      <c r="B90" s="22" t="s">
        <v>128</v>
      </c>
      <c r="C90" s="22" t="s">
        <v>129</v>
      </c>
      <c r="D90" s="17" t="s">
        <v>48</v>
      </c>
      <c r="E90" s="23" t="s">
        <v>130</v>
      </c>
      <c r="F90" s="24" t="s">
        <v>72</v>
      </c>
      <c r="G90" s="25">
        <v>3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26</v>
      </c>
    </row>
    <row r="91" spans="1:5" ht="12.75">
      <c r="A91" s="27" t="s">
        <v>51</v>
      </c>
      <c r="E91" s="28" t="s">
        <v>131</v>
      </c>
    </row>
    <row r="92" spans="1:5" ht="12.75">
      <c r="A92" s="29" t="s">
        <v>53</v>
      </c>
      <c r="E92" s="30" t="s">
        <v>132</v>
      </c>
    </row>
    <row r="93" spans="1:5" ht="89.25">
      <c r="A93" t="s">
        <v>54</v>
      </c>
      <c r="E93" s="28" t="s">
        <v>133</v>
      </c>
    </row>
    <row r="94" spans="1:16" ht="12.75">
      <c r="A94" s="17" t="s">
        <v>46</v>
      </c>
      <c r="B94" s="22" t="s">
        <v>134</v>
      </c>
      <c r="C94" s="22" t="s">
        <v>135</v>
      </c>
      <c r="D94" s="17" t="s">
        <v>48</v>
      </c>
      <c r="E94" s="23" t="s">
        <v>136</v>
      </c>
      <c r="F94" s="24" t="s">
        <v>50</v>
      </c>
      <c r="G94" s="25">
        <v>1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26</v>
      </c>
    </row>
    <row r="95" spans="1:5" ht="12.75">
      <c r="A95" s="27" t="s">
        <v>51</v>
      </c>
      <c r="E95" s="28" t="s">
        <v>48</v>
      </c>
    </row>
    <row r="96" spans="1:5" ht="12.75">
      <c r="A96" s="29" t="s">
        <v>53</v>
      </c>
      <c r="E96" s="30" t="s">
        <v>83</v>
      </c>
    </row>
    <row r="97" spans="1:5" ht="25.5">
      <c r="A97" t="s">
        <v>54</v>
      </c>
      <c r="E97" s="28" t="s">
        <v>137</v>
      </c>
    </row>
    <row r="98" spans="1:16" ht="12.75">
      <c r="A98" s="17" t="s">
        <v>46</v>
      </c>
      <c r="B98" s="22" t="s">
        <v>138</v>
      </c>
      <c r="C98" s="22" t="s">
        <v>139</v>
      </c>
      <c r="D98" s="17" t="s">
        <v>48</v>
      </c>
      <c r="E98" s="23" t="s">
        <v>140</v>
      </c>
      <c r="F98" s="24" t="s">
        <v>50</v>
      </c>
      <c r="G98" s="25">
        <v>1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26</v>
      </c>
    </row>
    <row r="99" spans="1:5" ht="51">
      <c r="A99" s="27" t="s">
        <v>51</v>
      </c>
      <c r="E99" s="28" t="s">
        <v>141</v>
      </c>
    </row>
    <row r="100" spans="1:5" ht="12.75">
      <c r="A100" s="29" t="s">
        <v>53</v>
      </c>
      <c r="E100" s="30" t="s">
        <v>48</v>
      </c>
    </row>
    <row r="101" spans="1:5" ht="12.75">
      <c r="A101" t="s">
        <v>54</v>
      </c>
      <c r="E101" s="28" t="s">
        <v>48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7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0+O8+O33+O106+O119+O124+O153+O158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142</v>
      </c>
      <c r="I3" s="31">
        <f>0+I8+I33+I106+I119+I124+I153+I158</f>
        <v>0</v>
      </c>
      <c r="O3" t="s">
        <v>22</v>
      </c>
      <c r="P3" t="s">
        <v>26</v>
      </c>
    </row>
    <row r="4" spans="1:16" ht="15" customHeight="1">
      <c r="A4" t="s">
        <v>16</v>
      </c>
      <c r="B4" s="13" t="s">
        <v>21</v>
      </c>
      <c r="C4" s="39" t="s">
        <v>142</v>
      </c>
      <c r="D4" s="40"/>
      <c r="E4" s="14" t="s">
        <v>143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37" t="s">
        <v>27</v>
      </c>
      <c r="B5" s="37" t="s">
        <v>29</v>
      </c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37</v>
      </c>
      <c r="H5" s="37" t="s">
        <v>39</v>
      </c>
      <c r="I5" s="37"/>
      <c r="O5" t="s">
        <v>24</v>
      </c>
      <c r="P5" t="s">
        <v>26</v>
      </c>
    </row>
    <row r="6" spans="1:9" ht="12.75" customHeight="1">
      <c r="A6" s="37"/>
      <c r="B6" s="37"/>
      <c r="C6" s="37"/>
      <c r="D6" s="37"/>
      <c r="E6" s="37"/>
      <c r="F6" s="37"/>
      <c r="G6" s="37"/>
      <c r="H6" s="12" t="s">
        <v>40</v>
      </c>
      <c r="I6" s="12" t="s">
        <v>42</v>
      </c>
    </row>
    <row r="7" spans="1:9" ht="12.75" customHeight="1">
      <c r="A7" s="12" t="s">
        <v>28</v>
      </c>
      <c r="B7" s="12" t="s">
        <v>30</v>
      </c>
      <c r="C7" s="12" t="s">
        <v>26</v>
      </c>
      <c r="D7" s="12" t="s">
        <v>25</v>
      </c>
      <c r="E7" s="12" t="s">
        <v>34</v>
      </c>
      <c r="F7" s="12" t="s">
        <v>36</v>
      </c>
      <c r="G7" s="12" t="s">
        <v>38</v>
      </c>
      <c r="H7" s="12" t="s">
        <v>41</v>
      </c>
      <c r="I7" s="12" t="s">
        <v>43</v>
      </c>
    </row>
    <row r="8" spans="1:18" ht="12.75" customHeight="1">
      <c r="A8" s="18" t="s">
        <v>44</v>
      </c>
      <c r="B8" s="18"/>
      <c r="C8" s="19" t="s">
        <v>28</v>
      </c>
      <c r="D8" s="18"/>
      <c r="E8" s="20" t="s">
        <v>45</v>
      </c>
      <c r="F8" s="18"/>
      <c r="G8" s="18"/>
      <c r="H8" s="18"/>
      <c r="I8" s="21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2.75">
      <c r="A9" s="17" t="s">
        <v>46</v>
      </c>
      <c r="B9" s="22" t="s">
        <v>30</v>
      </c>
      <c r="C9" s="22" t="s">
        <v>144</v>
      </c>
      <c r="D9" s="17" t="s">
        <v>145</v>
      </c>
      <c r="E9" s="23" t="s">
        <v>146</v>
      </c>
      <c r="F9" s="24" t="s">
        <v>147</v>
      </c>
      <c r="G9" s="25">
        <v>166.5</v>
      </c>
      <c r="H9" s="26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5" ht="25.5">
      <c r="A10" s="27" t="s">
        <v>51</v>
      </c>
      <c r="E10" s="28" t="s">
        <v>148</v>
      </c>
    </row>
    <row r="11" spans="1:5" ht="12.75">
      <c r="A11" s="29" t="s">
        <v>53</v>
      </c>
      <c r="E11" s="30" t="s">
        <v>48</v>
      </c>
    </row>
    <row r="12" spans="1:5" ht="25.5">
      <c r="A12" t="s">
        <v>54</v>
      </c>
      <c r="E12" s="28" t="s">
        <v>149</v>
      </c>
    </row>
    <row r="13" spans="1:16" ht="12.75">
      <c r="A13" s="17" t="s">
        <v>46</v>
      </c>
      <c r="B13" s="22" t="s">
        <v>26</v>
      </c>
      <c r="C13" s="22" t="s">
        <v>144</v>
      </c>
      <c r="D13" s="17" t="s">
        <v>150</v>
      </c>
      <c r="E13" s="23" t="s">
        <v>146</v>
      </c>
      <c r="F13" s="24" t="s">
        <v>147</v>
      </c>
      <c r="G13" s="25">
        <v>519.95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5" ht="38.25">
      <c r="A14" s="27" t="s">
        <v>51</v>
      </c>
      <c r="E14" s="28" t="s">
        <v>151</v>
      </c>
    </row>
    <row r="15" spans="1:5" ht="51">
      <c r="A15" s="29" t="s">
        <v>53</v>
      </c>
      <c r="E15" s="30" t="s">
        <v>152</v>
      </c>
    </row>
    <row r="16" spans="1:5" ht="25.5">
      <c r="A16" t="s">
        <v>54</v>
      </c>
      <c r="E16" s="28" t="s">
        <v>149</v>
      </c>
    </row>
    <row r="17" spans="1:16" ht="12.75">
      <c r="A17" s="17" t="s">
        <v>46</v>
      </c>
      <c r="B17" s="22" t="s">
        <v>25</v>
      </c>
      <c r="C17" s="22" t="s">
        <v>144</v>
      </c>
      <c r="D17" s="17" t="s">
        <v>153</v>
      </c>
      <c r="E17" s="23" t="s">
        <v>146</v>
      </c>
      <c r="F17" s="24" t="s">
        <v>147</v>
      </c>
      <c r="G17" s="25">
        <v>0.36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26</v>
      </c>
    </row>
    <row r="18" spans="1:5" ht="12.75">
      <c r="A18" s="27" t="s">
        <v>51</v>
      </c>
      <c r="E18" s="28" t="s">
        <v>154</v>
      </c>
    </row>
    <row r="19" spans="1:5" ht="12.75">
      <c r="A19" s="29" t="s">
        <v>53</v>
      </c>
      <c r="E19" s="30" t="s">
        <v>155</v>
      </c>
    </row>
    <row r="20" spans="1:5" ht="25.5">
      <c r="A20" t="s">
        <v>54</v>
      </c>
      <c r="E20" s="28" t="s">
        <v>149</v>
      </c>
    </row>
    <row r="21" spans="1:16" ht="12.75">
      <c r="A21" s="17" t="s">
        <v>46</v>
      </c>
      <c r="B21" s="22" t="s">
        <v>34</v>
      </c>
      <c r="C21" s="22" t="s">
        <v>156</v>
      </c>
      <c r="D21" s="17" t="s">
        <v>48</v>
      </c>
      <c r="E21" s="23" t="s">
        <v>157</v>
      </c>
      <c r="F21" s="24" t="s">
        <v>147</v>
      </c>
      <c r="G21" s="25">
        <v>27.75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26</v>
      </c>
    </row>
    <row r="22" spans="1:5" ht="12.75">
      <c r="A22" s="27" t="s">
        <v>51</v>
      </c>
      <c r="E22" s="28" t="s">
        <v>158</v>
      </c>
    </row>
    <row r="23" spans="1:5" ht="12.75">
      <c r="A23" s="29" t="s">
        <v>53</v>
      </c>
      <c r="E23" s="30" t="s">
        <v>48</v>
      </c>
    </row>
    <row r="24" spans="1:5" ht="25.5">
      <c r="A24" t="s">
        <v>54</v>
      </c>
      <c r="E24" s="28" t="s">
        <v>149</v>
      </c>
    </row>
    <row r="25" spans="1:16" ht="12.75">
      <c r="A25" s="17" t="s">
        <v>46</v>
      </c>
      <c r="B25" s="22" t="s">
        <v>36</v>
      </c>
      <c r="C25" s="22" t="s">
        <v>159</v>
      </c>
      <c r="D25" s="17" t="s">
        <v>48</v>
      </c>
      <c r="E25" s="23" t="s">
        <v>160</v>
      </c>
      <c r="F25" s="24" t="s">
        <v>147</v>
      </c>
      <c r="G25" s="25">
        <v>342.6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26</v>
      </c>
    </row>
    <row r="26" spans="1:5" ht="12.75">
      <c r="A26" s="27" t="s">
        <v>51</v>
      </c>
      <c r="E26" s="28" t="s">
        <v>161</v>
      </c>
    </row>
    <row r="27" spans="1:5" ht="12.75">
      <c r="A27" s="29" t="s">
        <v>53</v>
      </c>
      <c r="E27" s="30" t="s">
        <v>162</v>
      </c>
    </row>
    <row r="28" spans="1:5" ht="25.5">
      <c r="A28" t="s">
        <v>54</v>
      </c>
      <c r="E28" s="28" t="s">
        <v>163</v>
      </c>
    </row>
    <row r="29" spans="1:16" ht="12.75">
      <c r="A29" s="17" t="s">
        <v>46</v>
      </c>
      <c r="B29" s="22" t="s">
        <v>38</v>
      </c>
      <c r="C29" s="22" t="s">
        <v>164</v>
      </c>
      <c r="D29" s="17" t="s">
        <v>48</v>
      </c>
      <c r="E29" s="23" t="s">
        <v>165</v>
      </c>
      <c r="F29" s="24" t="s">
        <v>147</v>
      </c>
      <c r="G29" s="25">
        <v>24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26</v>
      </c>
    </row>
    <row r="30" spans="1:5" ht="12.75">
      <c r="A30" s="27" t="s">
        <v>51</v>
      </c>
      <c r="E30" s="28" t="s">
        <v>166</v>
      </c>
    </row>
    <row r="31" spans="1:5" ht="12.75">
      <c r="A31" s="29" t="s">
        <v>53</v>
      </c>
      <c r="E31" s="30" t="s">
        <v>167</v>
      </c>
    </row>
    <row r="32" spans="1:5" ht="25.5">
      <c r="A32" t="s">
        <v>54</v>
      </c>
      <c r="E32" s="28" t="s">
        <v>163</v>
      </c>
    </row>
    <row r="33" spans="1:18" ht="12.75" customHeight="1">
      <c r="A33" s="5" t="s">
        <v>44</v>
      </c>
      <c r="B33" s="5"/>
      <c r="C33" s="32" t="s">
        <v>30</v>
      </c>
      <c r="D33" s="5"/>
      <c r="E33" s="20" t="s">
        <v>168</v>
      </c>
      <c r="F33" s="5"/>
      <c r="G33" s="5"/>
      <c r="H33" s="5"/>
      <c r="I33" s="33">
        <f>0+Q33</f>
        <v>0</v>
      </c>
      <c r="O33">
        <f>0+R33</f>
        <v>0</v>
      </c>
      <c r="Q33">
        <f>0+I34+I38+I42+I46+I50+I54+I58+I62+I66+I70+I74+I78+I82+I86+I90+I94+I98+I102</f>
        <v>0</v>
      </c>
      <c r="R33">
        <f>0+O34+O38+O42+O46+O50+O54+O58+O62+O66+O70+O74+O78+O82+O86+O90+O94+O98+O102</f>
        <v>0</v>
      </c>
    </row>
    <row r="34" spans="1:16" ht="12.75">
      <c r="A34" s="17" t="s">
        <v>46</v>
      </c>
      <c r="B34" s="22" t="s">
        <v>77</v>
      </c>
      <c r="C34" s="22" t="s">
        <v>169</v>
      </c>
      <c r="D34" s="17" t="s">
        <v>48</v>
      </c>
      <c r="E34" s="23" t="s">
        <v>170</v>
      </c>
      <c r="F34" s="24" t="s">
        <v>62</v>
      </c>
      <c r="G34" s="25">
        <v>160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5" ht="25.5">
      <c r="A35" s="27" t="s">
        <v>51</v>
      </c>
      <c r="E35" s="28" t="s">
        <v>171</v>
      </c>
    </row>
    <row r="36" spans="1:5" ht="12.75">
      <c r="A36" s="29" t="s">
        <v>53</v>
      </c>
      <c r="E36" s="30" t="s">
        <v>172</v>
      </c>
    </row>
    <row r="37" spans="1:5" ht="12.75">
      <c r="A37" t="s">
        <v>54</v>
      </c>
      <c r="E37" s="28" t="s">
        <v>173</v>
      </c>
    </row>
    <row r="38" spans="1:16" ht="12.75">
      <c r="A38" s="17" t="s">
        <v>46</v>
      </c>
      <c r="B38" s="22" t="s">
        <v>81</v>
      </c>
      <c r="C38" s="22" t="s">
        <v>174</v>
      </c>
      <c r="D38" s="17" t="s">
        <v>48</v>
      </c>
      <c r="E38" s="23" t="s">
        <v>175</v>
      </c>
      <c r="F38" s="24" t="s">
        <v>72</v>
      </c>
      <c r="G38" s="25">
        <v>9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26</v>
      </c>
    </row>
    <row r="39" spans="1:5" ht="12.75">
      <c r="A39" s="27" t="s">
        <v>51</v>
      </c>
      <c r="E39" s="28" t="s">
        <v>48</v>
      </c>
    </row>
    <row r="40" spans="1:5" ht="12.75">
      <c r="A40" s="29" t="s">
        <v>53</v>
      </c>
      <c r="E40" s="30" t="s">
        <v>176</v>
      </c>
    </row>
    <row r="41" spans="1:5" ht="165.75">
      <c r="A41" t="s">
        <v>54</v>
      </c>
      <c r="E41" s="28" t="s">
        <v>177</v>
      </c>
    </row>
    <row r="42" spans="1:16" ht="12.75">
      <c r="A42" s="17" t="s">
        <v>46</v>
      </c>
      <c r="B42" s="22" t="s">
        <v>41</v>
      </c>
      <c r="C42" s="22" t="s">
        <v>178</v>
      </c>
      <c r="D42" s="17" t="s">
        <v>48</v>
      </c>
      <c r="E42" s="23" t="s">
        <v>179</v>
      </c>
      <c r="F42" s="24" t="s">
        <v>72</v>
      </c>
      <c r="G42" s="25">
        <v>3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26</v>
      </c>
    </row>
    <row r="43" spans="1:5" ht="12.75">
      <c r="A43" s="27" t="s">
        <v>51</v>
      </c>
      <c r="E43" s="28" t="s">
        <v>48</v>
      </c>
    </row>
    <row r="44" spans="1:5" ht="12.75">
      <c r="A44" s="29" t="s">
        <v>53</v>
      </c>
      <c r="E44" s="30" t="s">
        <v>180</v>
      </c>
    </row>
    <row r="45" spans="1:5" ht="165.75">
      <c r="A45" t="s">
        <v>54</v>
      </c>
      <c r="E45" s="28" t="s">
        <v>177</v>
      </c>
    </row>
    <row r="46" spans="1:16" ht="25.5">
      <c r="A46" s="17" t="s">
        <v>46</v>
      </c>
      <c r="B46" s="22" t="s">
        <v>43</v>
      </c>
      <c r="C46" s="22" t="s">
        <v>181</v>
      </c>
      <c r="D46" s="17" t="s">
        <v>48</v>
      </c>
      <c r="E46" s="23" t="s">
        <v>182</v>
      </c>
      <c r="F46" s="24" t="s">
        <v>147</v>
      </c>
      <c r="G46" s="25">
        <v>166.5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26</v>
      </c>
    </row>
    <row r="47" spans="1:5" ht="38.25">
      <c r="A47" s="27" t="s">
        <v>51</v>
      </c>
      <c r="E47" s="28" t="s">
        <v>183</v>
      </c>
    </row>
    <row r="48" spans="1:5" ht="12.75">
      <c r="A48" s="29" t="s">
        <v>53</v>
      </c>
      <c r="E48" s="30" t="s">
        <v>184</v>
      </c>
    </row>
    <row r="49" spans="1:5" ht="63.75">
      <c r="A49" t="s">
        <v>54</v>
      </c>
      <c r="E49" s="28" t="s">
        <v>185</v>
      </c>
    </row>
    <row r="50" spans="1:16" ht="12.75">
      <c r="A50" s="17" t="s">
        <v>46</v>
      </c>
      <c r="B50" s="22" t="s">
        <v>88</v>
      </c>
      <c r="C50" s="22" t="s">
        <v>186</v>
      </c>
      <c r="D50" s="17" t="s">
        <v>187</v>
      </c>
      <c r="E50" s="23" t="s">
        <v>188</v>
      </c>
      <c r="F50" s="24" t="s">
        <v>147</v>
      </c>
      <c r="G50" s="25">
        <v>33.3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26</v>
      </c>
    </row>
    <row r="51" spans="1:5" ht="25.5">
      <c r="A51" s="27" t="s">
        <v>51</v>
      </c>
      <c r="E51" s="28" t="s">
        <v>189</v>
      </c>
    </row>
    <row r="52" spans="1:5" ht="12.75">
      <c r="A52" s="29" t="s">
        <v>53</v>
      </c>
      <c r="E52" s="30" t="s">
        <v>190</v>
      </c>
    </row>
    <row r="53" spans="1:5" ht="63.75">
      <c r="A53" t="s">
        <v>54</v>
      </c>
      <c r="E53" s="28" t="s">
        <v>185</v>
      </c>
    </row>
    <row r="54" spans="1:16" ht="12.75">
      <c r="A54" s="17" t="s">
        <v>46</v>
      </c>
      <c r="B54" s="22" t="s">
        <v>92</v>
      </c>
      <c r="C54" s="22" t="s">
        <v>186</v>
      </c>
      <c r="D54" s="17" t="s">
        <v>191</v>
      </c>
      <c r="E54" s="23" t="s">
        <v>188</v>
      </c>
      <c r="F54" s="24" t="s">
        <v>147</v>
      </c>
      <c r="G54" s="25">
        <v>27.75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26</v>
      </c>
    </row>
    <row r="55" spans="1:5" ht="51">
      <c r="A55" s="27" t="s">
        <v>51</v>
      </c>
      <c r="E55" s="28" t="s">
        <v>192</v>
      </c>
    </row>
    <row r="56" spans="1:5" ht="12.75">
      <c r="A56" s="29" t="s">
        <v>53</v>
      </c>
      <c r="E56" s="30" t="s">
        <v>193</v>
      </c>
    </row>
    <row r="57" spans="1:5" ht="63.75">
      <c r="A57" t="s">
        <v>54</v>
      </c>
      <c r="E57" s="28" t="s">
        <v>185</v>
      </c>
    </row>
    <row r="58" spans="1:16" ht="12.75">
      <c r="A58" s="17" t="s">
        <v>46</v>
      </c>
      <c r="B58" s="22" t="s">
        <v>96</v>
      </c>
      <c r="C58" s="22" t="s">
        <v>194</v>
      </c>
      <c r="D58" s="17" t="s">
        <v>48</v>
      </c>
      <c r="E58" s="23" t="s">
        <v>195</v>
      </c>
      <c r="F58" s="24" t="s">
        <v>147</v>
      </c>
      <c r="G58" s="25">
        <v>342.6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26</v>
      </c>
    </row>
    <row r="59" spans="1:5" ht="51">
      <c r="A59" s="27" t="s">
        <v>51</v>
      </c>
      <c r="E59" s="28" t="s">
        <v>196</v>
      </c>
    </row>
    <row r="60" spans="1:5" ht="12.75">
      <c r="A60" s="29" t="s">
        <v>53</v>
      </c>
      <c r="E60" s="30" t="s">
        <v>197</v>
      </c>
    </row>
    <row r="61" spans="1:5" ht="369.75">
      <c r="A61" t="s">
        <v>54</v>
      </c>
      <c r="E61" s="28" t="s">
        <v>198</v>
      </c>
    </row>
    <row r="62" spans="1:16" ht="12.75">
      <c r="A62" s="17" t="s">
        <v>46</v>
      </c>
      <c r="B62" s="22" t="s">
        <v>102</v>
      </c>
      <c r="C62" s="22" t="s">
        <v>199</v>
      </c>
      <c r="D62" s="17" t="s">
        <v>48</v>
      </c>
      <c r="E62" s="23" t="s">
        <v>200</v>
      </c>
      <c r="F62" s="24" t="s">
        <v>147</v>
      </c>
      <c r="G62" s="25">
        <v>24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26</v>
      </c>
    </row>
    <row r="63" spans="1:5" ht="12.75">
      <c r="A63" s="27" t="s">
        <v>51</v>
      </c>
      <c r="E63" s="28" t="s">
        <v>201</v>
      </c>
    </row>
    <row r="64" spans="1:5" ht="12.75">
      <c r="A64" s="29" t="s">
        <v>53</v>
      </c>
      <c r="E64" s="30" t="s">
        <v>202</v>
      </c>
    </row>
    <row r="65" spans="1:5" ht="306">
      <c r="A65" t="s">
        <v>54</v>
      </c>
      <c r="E65" s="28" t="s">
        <v>203</v>
      </c>
    </row>
    <row r="66" spans="1:16" ht="12.75">
      <c r="A66" s="17" t="s">
        <v>46</v>
      </c>
      <c r="B66" s="22" t="s">
        <v>107</v>
      </c>
      <c r="C66" s="22" t="s">
        <v>204</v>
      </c>
      <c r="D66" s="17" t="s">
        <v>48</v>
      </c>
      <c r="E66" s="23" t="s">
        <v>205</v>
      </c>
      <c r="F66" s="24" t="s">
        <v>147</v>
      </c>
      <c r="G66" s="25">
        <v>391.8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26</v>
      </c>
    </row>
    <row r="67" spans="1:5" ht="12.75">
      <c r="A67" s="27" t="s">
        <v>51</v>
      </c>
      <c r="E67" s="28" t="s">
        <v>206</v>
      </c>
    </row>
    <row r="68" spans="1:5" ht="38.25">
      <c r="A68" s="29" t="s">
        <v>53</v>
      </c>
      <c r="E68" s="30" t="s">
        <v>207</v>
      </c>
    </row>
    <row r="69" spans="1:5" ht="306">
      <c r="A69" t="s">
        <v>54</v>
      </c>
      <c r="E69" s="28" t="s">
        <v>208</v>
      </c>
    </row>
    <row r="70" spans="1:16" ht="12.75">
      <c r="A70" s="17" t="s">
        <v>46</v>
      </c>
      <c r="B70" s="22" t="s">
        <v>111</v>
      </c>
      <c r="C70" s="22" t="s">
        <v>209</v>
      </c>
      <c r="D70" s="17" t="s">
        <v>48</v>
      </c>
      <c r="E70" s="23" t="s">
        <v>210</v>
      </c>
      <c r="F70" s="24" t="s">
        <v>147</v>
      </c>
      <c r="G70" s="25">
        <v>142.74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26</v>
      </c>
    </row>
    <row r="71" spans="1:5" ht="38.25">
      <c r="A71" s="27" t="s">
        <v>51</v>
      </c>
      <c r="E71" s="28" t="s">
        <v>211</v>
      </c>
    </row>
    <row r="72" spans="1:5" ht="12.75">
      <c r="A72" s="29" t="s">
        <v>53</v>
      </c>
      <c r="E72" s="30" t="s">
        <v>212</v>
      </c>
    </row>
    <row r="73" spans="1:5" ht="293.25">
      <c r="A73" t="s">
        <v>54</v>
      </c>
      <c r="E73" s="28" t="s">
        <v>213</v>
      </c>
    </row>
    <row r="74" spans="1:16" ht="12.75">
      <c r="A74" s="17" t="s">
        <v>46</v>
      </c>
      <c r="B74" s="22" t="s">
        <v>113</v>
      </c>
      <c r="C74" s="22" t="s">
        <v>214</v>
      </c>
      <c r="D74" s="17" t="s">
        <v>48</v>
      </c>
      <c r="E74" s="23" t="s">
        <v>215</v>
      </c>
      <c r="F74" s="24" t="s">
        <v>216</v>
      </c>
      <c r="G74" s="25">
        <v>7.5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26</v>
      </c>
    </row>
    <row r="75" spans="1:5" ht="12.75">
      <c r="A75" s="27" t="s">
        <v>51</v>
      </c>
      <c r="E75" s="28" t="s">
        <v>217</v>
      </c>
    </row>
    <row r="76" spans="1:5" ht="12.75">
      <c r="A76" s="29" t="s">
        <v>53</v>
      </c>
      <c r="E76" s="30" t="s">
        <v>218</v>
      </c>
    </row>
    <row r="77" spans="1:5" ht="63.75">
      <c r="A77" t="s">
        <v>54</v>
      </c>
      <c r="E77" s="28" t="s">
        <v>219</v>
      </c>
    </row>
    <row r="78" spans="1:16" ht="12.75">
      <c r="A78" s="17" t="s">
        <v>46</v>
      </c>
      <c r="B78" s="22" t="s">
        <v>118</v>
      </c>
      <c r="C78" s="22" t="s">
        <v>220</v>
      </c>
      <c r="D78" s="17" t="s">
        <v>48</v>
      </c>
      <c r="E78" s="23" t="s">
        <v>221</v>
      </c>
      <c r="F78" s="24" t="s">
        <v>147</v>
      </c>
      <c r="G78" s="25">
        <v>0.36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26</v>
      </c>
    </row>
    <row r="79" spans="1:5" ht="38.25">
      <c r="A79" s="27" t="s">
        <v>51</v>
      </c>
      <c r="E79" s="28" t="s">
        <v>222</v>
      </c>
    </row>
    <row r="80" spans="1:5" ht="12.75">
      <c r="A80" s="29" t="s">
        <v>53</v>
      </c>
      <c r="E80" s="30" t="s">
        <v>223</v>
      </c>
    </row>
    <row r="81" spans="1:5" ht="318.75">
      <c r="A81" t="s">
        <v>54</v>
      </c>
      <c r="E81" s="28" t="s">
        <v>224</v>
      </c>
    </row>
    <row r="82" spans="1:16" ht="12.75">
      <c r="A82" s="17" t="s">
        <v>46</v>
      </c>
      <c r="B82" s="22" t="s">
        <v>123</v>
      </c>
      <c r="C82" s="22" t="s">
        <v>225</v>
      </c>
      <c r="D82" s="17" t="s">
        <v>48</v>
      </c>
      <c r="E82" s="23" t="s">
        <v>226</v>
      </c>
      <c r="F82" s="24" t="s">
        <v>147</v>
      </c>
      <c r="G82" s="25">
        <v>485.7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26</v>
      </c>
    </row>
    <row r="83" spans="1:5" ht="51">
      <c r="A83" s="27" t="s">
        <v>51</v>
      </c>
      <c r="E83" s="28" t="s">
        <v>227</v>
      </c>
    </row>
    <row r="84" spans="1:5" ht="51">
      <c r="A84" s="29" t="s">
        <v>53</v>
      </c>
      <c r="E84" s="30" t="s">
        <v>228</v>
      </c>
    </row>
    <row r="85" spans="1:5" ht="191.25">
      <c r="A85" t="s">
        <v>54</v>
      </c>
      <c r="E85" s="28" t="s">
        <v>229</v>
      </c>
    </row>
    <row r="86" spans="1:16" ht="12.75">
      <c r="A86" s="17" t="s">
        <v>46</v>
      </c>
      <c r="B86" s="22" t="s">
        <v>125</v>
      </c>
      <c r="C86" s="22" t="s">
        <v>230</v>
      </c>
      <c r="D86" s="17" t="s">
        <v>48</v>
      </c>
      <c r="E86" s="23" t="s">
        <v>231</v>
      </c>
      <c r="F86" s="24" t="s">
        <v>147</v>
      </c>
      <c r="G86" s="25">
        <v>342.6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26</v>
      </c>
    </row>
    <row r="87" spans="1:5" ht="12.75">
      <c r="A87" s="27" t="s">
        <v>51</v>
      </c>
      <c r="E87" s="28" t="s">
        <v>232</v>
      </c>
    </row>
    <row r="88" spans="1:5" ht="12.75">
      <c r="A88" s="29" t="s">
        <v>53</v>
      </c>
      <c r="E88" s="30" t="s">
        <v>233</v>
      </c>
    </row>
    <row r="89" spans="1:5" ht="267.75">
      <c r="A89" t="s">
        <v>54</v>
      </c>
      <c r="E89" s="28" t="s">
        <v>234</v>
      </c>
    </row>
    <row r="90" spans="1:16" ht="12.75">
      <c r="A90" s="17" t="s">
        <v>46</v>
      </c>
      <c r="B90" s="22" t="s">
        <v>128</v>
      </c>
      <c r="C90" s="22" t="s">
        <v>235</v>
      </c>
      <c r="D90" s="17" t="s">
        <v>48</v>
      </c>
      <c r="E90" s="23" t="s">
        <v>236</v>
      </c>
      <c r="F90" s="24" t="s">
        <v>147</v>
      </c>
      <c r="G90" s="25">
        <v>189.1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26</v>
      </c>
    </row>
    <row r="91" spans="1:5" ht="25.5">
      <c r="A91" s="27" t="s">
        <v>51</v>
      </c>
      <c r="E91" s="28" t="s">
        <v>237</v>
      </c>
    </row>
    <row r="92" spans="1:5" ht="12.75">
      <c r="A92" s="29" t="s">
        <v>53</v>
      </c>
      <c r="E92" s="30" t="s">
        <v>238</v>
      </c>
    </row>
    <row r="93" spans="1:5" ht="280.5">
      <c r="A93" t="s">
        <v>54</v>
      </c>
      <c r="E93" s="28" t="s">
        <v>239</v>
      </c>
    </row>
    <row r="94" spans="1:16" ht="12.75">
      <c r="A94" s="17" t="s">
        <v>46</v>
      </c>
      <c r="B94" s="22" t="s">
        <v>134</v>
      </c>
      <c r="C94" s="22" t="s">
        <v>240</v>
      </c>
      <c r="D94" s="17" t="s">
        <v>48</v>
      </c>
      <c r="E94" s="23" t="s">
        <v>241</v>
      </c>
      <c r="F94" s="24" t="s">
        <v>147</v>
      </c>
      <c r="G94" s="25">
        <v>49.2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26</v>
      </c>
    </row>
    <row r="95" spans="1:5" ht="12.75">
      <c r="A95" s="27" t="s">
        <v>51</v>
      </c>
      <c r="E95" s="28" t="s">
        <v>48</v>
      </c>
    </row>
    <row r="96" spans="1:5" ht="12.75">
      <c r="A96" s="29" t="s">
        <v>53</v>
      </c>
      <c r="E96" s="30" t="s">
        <v>242</v>
      </c>
    </row>
    <row r="97" spans="1:5" ht="242.25">
      <c r="A97" t="s">
        <v>54</v>
      </c>
      <c r="E97" s="28" t="s">
        <v>243</v>
      </c>
    </row>
    <row r="98" spans="1:16" ht="12.75">
      <c r="A98" s="17" t="s">
        <v>46</v>
      </c>
      <c r="B98" s="22" t="s">
        <v>138</v>
      </c>
      <c r="C98" s="22" t="s">
        <v>244</v>
      </c>
      <c r="D98" s="17" t="s">
        <v>48</v>
      </c>
      <c r="E98" s="23" t="s">
        <v>245</v>
      </c>
      <c r="F98" s="24" t="s">
        <v>62</v>
      </c>
      <c r="G98" s="25">
        <v>856.5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26</v>
      </c>
    </row>
    <row r="99" spans="1:5" ht="12.75">
      <c r="A99" s="27" t="s">
        <v>51</v>
      </c>
      <c r="E99" s="28" t="s">
        <v>246</v>
      </c>
    </row>
    <row r="100" spans="1:5" ht="12.75">
      <c r="A100" s="29" t="s">
        <v>53</v>
      </c>
      <c r="E100" s="30" t="s">
        <v>247</v>
      </c>
    </row>
    <row r="101" spans="1:5" ht="25.5">
      <c r="A101" t="s">
        <v>54</v>
      </c>
      <c r="E101" s="28" t="s">
        <v>248</v>
      </c>
    </row>
    <row r="102" spans="1:16" ht="12.75">
      <c r="A102" s="17" t="s">
        <v>46</v>
      </c>
      <c r="B102" s="22" t="s">
        <v>249</v>
      </c>
      <c r="C102" s="22" t="s">
        <v>250</v>
      </c>
      <c r="D102" s="17" t="s">
        <v>48</v>
      </c>
      <c r="E102" s="23" t="s">
        <v>251</v>
      </c>
      <c r="F102" s="24" t="s">
        <v>62</v>
      </c>
      <c r="G102" s="25">
        <v>160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26</v>
      </c>
    </row>
    <row r="103" spans="1:5" ht="12.75">
      <c r="A103" s="27" t="s">
        <v>51</v>
      </c>
      <c r="E103" s="28" t="s">
        <v>48</v>
      </c>
    </row>
    <row r="104" spans="1:5" ht="12.75">
      <c r="A104" s="29" t="s">
        <v>53</v>
      </c>
      <c r="E104" s="30" t="s">
        <v>252</v>
      </c>
    </row>
    <row r="105" spans="1:5" ht="38.25">
      <c r="A105" t="s">
        <v>54</v>
      </c>
      <c r="E105" s="28" t="s">
        <v>253</v>
      </c>
    </row>
    <row r="106" spans="1:18" ht="12.75" customHeight="1">
      <c r="A106" s="5" t="s">
        <v>44</v>
      </c>
      <c r="B106" s="5"/>
      <c r="C106" s="32" t="s">
        <v>26</v>
      </c>
      <c r="D106" s="5"/>
      <c r="E106" s="20" t="s">
        <v>254</v>
      </c>
      <c r="F106" s="5"/>
      <c r="G106" s="5"/>
      <c r="H106" s="5"/>
      <c r="I106" s="33">
        <f>0+Q106</f>
        <v>0</v>
      </c>
      <c r="O106">
        <f>0+R106</f>
        <v>0</v>
      </c>
      <c r="Q106">
        <f>0+I107+I111+I115</f>
        <v>0</v>
      </c>
      <c r="R106">
        <f>0+O107+O111+O115</f>
        <v>0</v>
      </c>
    </row>
    <row r="107" spans="1:16" ht="12.75">
      <c r="A107" s="17" t="s">
        <v>46</v>
      </c>
      <c r="B107" s="22" t="s">
        <v>255</v>
      </c>
      <c r="C107" s="22" t="s">
        <v>256</v>
      </c>
      <c r="D107" s="17" t="s">
        <v>48</v>
      </c>
      <c r="E107" s="23" t="s">
        <v>257</v>
      </c>
      <c r="F107" s="24" t="s">
        <v>62</v>
      </c>
      <c r="G107" s="25">
        <v>856.5</v>
      </c>
      <c r="H107" s="26">
        <v>0</v>
      </c>
      <c r="I107" s="26">
        <f>ROUND(ROUND(H107,2)*ROUND(G107,3),2)</f>
        <v>0</v>
      </c>
      <c r="O107">
        <f>(I107*21)/100</f>
        <v>0</v>
      </c>
      <c r="P107" t="s">
        <v>26</v>
      </c>
    </row>
    <row r="108" spans="1:5" ht="12.75">
      <c r="A108" s="27" t="s">
        <v>51</v>
      </c>
      <c r="E108" s="28" t="s">
        <v>258</v>
      </c>
    </row>
    <row r="109" spans="1:5" ht="12.75">
      <c r="A109" s="29" t="s">
        <v>53</v>
      </c>
      <c r="E109" s="30" t="s">
        <v>259</v>
      </c>
    </row>
    <row r="110" spans="1:5" ht="102">
      <c r="A110" t="s">
        <v>54</v>
      </c>
      <c r="E110" s="28" t="s">
        <v>260</v>
      </c>
    </row>
    <row r="111" spans="1:16" ht="12.75">
      <c r="A111" s="17" t="s">
        <v>46</v>
      </c>
      <c r="B111" s="22" t="s">
        <v>261</v>
      </c>
      <c r="C111" s="22" t="s">
        <v>262</v>
      </c>
      <c r="D111" s="17" t="s">
        <v>48</v>
      </c>
      <c r="E111" s="23" t="s">
        <v>263</v>
      </c>
      <c r="F111" s="24" t="s">
        <v>147</v>
      </c>
      <c r="G111" s="25">
        <v>0.045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26</v>
      </c>
    </row>
    <row r="112" spans="1:5" ht="12.75">
      <c r="A112" s="27" t="s">
        <v>51</v>
      </c>
      <c r="E112" s="28" t="s">
        <v>264</v>
      </c>
    </row>
    <row r="113" spans="1:5" ht="12.75">
      <c r="A113" s="29" t="s">
        <v>53</v>
      </c>
      <c r="E113" s="30" t="s">
        <v>265</v>
      </c>
    </row>
    <row r="114" spans="1:5" ht="38.25">
      <c r="A114" t="s">
        <v>54</v>
      </c>
      <c r="E114" s="28" t="s">
        <v>266</v>
      </c>
    </row>
    <row r="115" spans="1:16" ht="12.75">
      <c r="A115" s="17" t="s">
        <v>46</v>
      </c>
      <c r="B115" s="22" t="s">
        <v>267</v>
      </c>
      <c r="C115" s="22" t="s">
        <v>268</v>
      </c>
      <c r="D115" s="17" t="s">
        <v>48</v>
      </c>
      <c r="E115" s="23" t="s">
        <v>269</v>
      </c>
      <c r="F115" s="24" t="s">
        <v>147</v>
      </c>
      <c r="G115" s="25">
        <v>0.36</v>
      </c>
      <c r="H115" s="26">
        <v>0</v>
      </c>
      <c r="I115" s="26">
        <f>ROUND(ROUND(H115,2)*ROUND(G115,3),2)</f>
        <v>0</v>
      </c>
      <c r="O115">
        <f>(I115*21)/100</f>
        <v>0</v>
      </c>
      <c r="P115" t="s">
        <v>26</v>
      </c>
    </row>
    <row r="116" spans="1:5" ht="12.75">
      <c r="A116" s="27" t="s">
        <v>51</v>
      </c>
      <c r="E116" s="28" t="s">
        <v>270</v>
      </c>
    </row>
    <row r="117" spans="1:5" ht="12.75">
      <c r="A117" s="29" t="s">
        <v>53</v>
      </c>
      <c r="E117" s="30" t="s">
        <v>271</v>
      </c>
    </row>
    <row r="118" spans="1:5" ht="369.75">
      <c r="A118" t="s">
        <v>54</v>
      </c>
      <c r="E118" s="28" t="s">
        <v>272</v>
      </c>
    </row>
    <row r="119" spans="1:18" ht="12.75" customHeight="1">
      <c r="A119" s="5" t="s">
        <v>44</v>
      </c>
      <c r="B119" s="5"/>
      <c r="C119" s="32" t="s">
        <v>25</v>
      </c>
      <c r="D119" s="5"/>
      <c r="E119" s="20" t="s">
        <v>273</v>
      </c>
      <c r="F119" s="5"/>
      <c r="G119" s="5"/>
      <c r="H119" s="5"/>
      <c r="I119" s="33">
        <f>0+Q119</f>
        <v>0</v>
      </c>
      <c r="O119">
        <f>0+R119</f>
        <v>0</v>
      </c>
      <c r="Q119">
        <f>0+I120</f>
        <v>0</v>
      </c>
      <c r="R119">
        <f>0+O120</f>
        <v>0</v>
      </c>
    </row>
    <row r="120" spans="1:16" ht="12.75">
      <c r="A120" s="17" t="s">
        <v>46</v>
      </c>
      <c r="B120" s="22" t="s">
        <v>274</v>
      </c>
      <c r="C120" s="22" t="s">
        <v>275</v>
      </c>
      <c r="D120" s="17" t="s">
        <v>48</v>
      </c>
      <c r="E120" s="23" t="s">
        <v>276</v>
      </c>
      <c r="F120" s="24" t="s">
        <v>277</v>
      </c>
      <c r="G120" s="25">
        <v>0.1</v>
      </c>
      <c r="H120" s="26">
        <v>0</v>
      </c>
      <c r="I120" s="26">
        <f>ROUND(ROUND(H120,2)*ROUND(G120,3),2)</f>
        <v>0</v>
      </c>
      <c r="O120">
        <f>(I120*21)/100</f>
        <v>0</v>
      </c>
      <c r="P120" t="s">
        <v>26</v>
      </c>
    </row>
    <row r="121" spans="1:5" ht="12.75">
      <c r="A121" s="27" t="s">
        <v>51</v>
      </c>
      <c r="E121" s="28" t="s">
        <v>48</v>
      </c>
    </row>
    <row r="122" spans="1:5" ht="25.5">
      <c r="A122" s="29" t="s">
        <v>53</v>
      </c>
      <c r="E122" s="30" t="s">
        <v>278</v>
      </c>
    </row>
    <row r="123" spans="1:5" ht="293.25">
      <c r="A123" t="s">
        <v>54</v>
      </c>
      <c r="E123" s="28" t="s">
        <v>279</v>
      </c>
    </row>
    <row r="124" spans="1:18" ht="12.75" customHeight="1">
      <c r="A124" s="5" t="s">
        <v>44</v>
      </c>
      <c r="B124" s="5"/>
      <c r="C124" s="32" t="s">
        <v>36</v>
      </c>
      <c r="D124" s="5"/>
      <c r="E124" s="20" t="s">
        <v>280</v>
      </c>
      <c r="F124" s="5"/>
      <c r="G124" s="5"/>
      <c r="H124" s="5"/>
      <c r="I124" s="33">
        <f>0+Q124</f>
        <v>0</v>
      </c>
      <c r="O124">
        <f>0+R124</f>
        <v>0</v>
      </c>
      <c r="Q124">
        <f>0+I125+I129+I133+I137+I141+I145+I149</f>
        <v>0</v>
      </c>
      <c r="R124">
        <f>0+O125+O129+O133+O137+O141+O145+O149</f>
        <v>0</v>
      </c>
    </row>
    <row r="125" spans="1:16" ht="12.75">
      <c r="A125" s="17" t="s">
        <v>46</v>
      </c>
      <c r="B125" s="22" t="s">
        <v>281</v>
      </c>
      <c r="C125" s="22" t="s">
        <v>282</v>
      </c>
      <c r="D125" s="17" t="s">
        <v>48</v>
      </c>
      <c r="E125" s="23" t="s">
        <v>283</v>
      </c>
      <c r="F125" s="24" t="s">
        <v>147</v>
      </c>
      <c r="G125" s="25">
        <v>201.995</v>
      </c>
      <c r="H125" s="26">
        <v>0</v>
      </c>
      <c r="I125" s="26">
        <f>ROUND(ROUND(H125,2)*ROUND(G125,3),2)</f>
        <v>0</v>
      </c>
      <c r="O125">
        <f>(I125*21)/100</f>
        <v>0</v>
      </c>
      <c r="P125" t="s">
        <v>26</v>
      </c>
    </row>
    <row r="126" spans="1:5" ht="12.75">
      <c r="A126" s="27" t="s">
        <v>51</v>
      </c>
      <c r="E126" s="28" t="s">
        <v>48</v>
      </c>
    </row>
    <row r="127" spans="1:5" ht="63.75">
      <c r="A127" s="29" t="s">
        <v>53</v>
      </c>
      <c r="E127" s="30" t="s">
        <v>284</v>
      </c>
    </row>
    <row r="128" spans="1:5" ht="51">
      <c r="A128" t="s">
        <v>54</v>
      </c>
      <c r="E128" s="28" t="s">
        <v>285</v>
      </c>
    </row>
    <row r="129" spans="1:16" ht="12.75">
      <c r="A129" s="17" t="s">
        <v>46</v>
      </c>
      <c r="B129" s="22" t="s">
        <v>286</v>
      </c>
      <c r="C129" s="22" t="s">
        <v>287</v>
      </c>
      <c r="D129" s="17" t="s">
        <v>48</v>
      </c>
      <c r="E129" s="23" t="s">
        <v>288</v>
      </c>
      <c r="F129" s="24" t="s">
        <v>62</v>
      </c>
      <c r="G129" s="25">
        <v>184.5</v>
      </c>
      <c r="H129" s="26">
        <v>0</v>
      </c>
      <c r="I129" s="26">
        <f>ROUND(ROUND(H129,2)*ROUND(G129,3),2)</f>
        <v>0</v>
      </c>
      <c r="O129">
        <f>(I129*21)/100</f>
        <v>0</v>
      </c>
      <c r="P129" t="s">
        <v>26</v>
      </c>
    </row>
    <row r="130" spans="1:5" ht="12.75">
      <c r="A130" s="27" t="s">
        <v>51</v>
      </c>
      <c r="E130" s="28" t="s">
        <v>48</v>
      </c>
    </row>
    <row r="131" spans="1:5" ht="12.75">
      <c r="A131" s="29" t="s">
        <v>53</v>
      </c>
      <c r="E131" s="30" t="s">
        <v>289</v>
      </c>
    </row>
    <row r="132" spans="1:5" ht="38.25">
      <c r="A132" t="s">
        <v>54</v>
      </c>
      <c r="E132" s="28" t="s">
        <v>290</v>
      </c>
    </row>
    <row r="133" spans="1:16" ht="12.75">
      <c r="A133" s="17" t="s">
        <v>46</v>
      </c>
      <c r="B133" s="22" t="s">
        <v>291</v>
      </c>
      <c r="C133" s="22" t="s">
        <v>292</v>
      </c>
      <c r="D133" s="17" t="s">
        <v>48</v>
      </c>
      <c r="E133" s="23" t="s">
        <v>293</v>
      </c>
      <c r="F133" s="24" t="s">
        <v>62</v>
      </c>
      <c r="G133" s="25">
        <v>628.1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26</v>
      </c>
    </row>
    <row r="134" spans="1:5" ht="25.5">
      <c r="A134" s="27" t="s">
        <v>51</v>
      </c>
      <c r="E134" s="28" t="s">
        <v>294</v>
      </c>
    </row>
    <row r="135" spans="1:5" ht="12.75">
      <c r="A135" s="29" t="s">
        <v>53</v>
      </c>
      <c r="E135" s="30" t="s">
        <v>295</v>
      </c>
    </row>
    <row r="136" spans="1:5" ht="51">
      <c r="A136" t="s">
        <v>54</v>
      </c>
      <c r="E136" s="28" t="s">
        <v>296</v>
      </c>
    </row>
    <row r="137" spans="1:16" ht="12.75">
      <c r="A137" s="17" t="s">
        <v>46</v>
      </c>
      <c r="B137" s="22" t="s">
        <v>297</v>
      </c>
      <c r="C137" s="22" t="s">
        <v>298</v>
      </c>
      <c r="D137" s="17" t="s">
        <v>48</v>
      </c>
      <c r="E137" s="23" t="s">
        <v>299</v>
      </c>
      <c r="F137" s="24" t="s">
        <v>62</v>
      </c>
      <c r="G137" s="25">
        <v>1147.71</v>
      </c>
      <c r="H137" s="26">
        <v>0</v>
      </c>
      <c r="I137" s="26">
        <f>ROUND(ROUND(H137,2)*ROUND(G137,3),2)</f>
        <v>0</v>
      </c>
      <c r="O137">
        <f>(I137*21)/100</f>
        <v>0</v>
      </c>
      <c r="P137" t="s">
        <v>26</v>
      </c>
    </row>
    <row r="138" spans="1:5" ht="25.5">
      <c r="A138" s="27" t="s">
        <v>51</v>
      </c>
      <c r="E138" s="28" t="s">
        <v>300</v>
      </c>
    </row>
    <row r="139" spans="1:5" ht="12.75">
      <c r="A139" s="29" t="s">
        <v>53</v>
      </c>
      <c r="E139" s="30" t="s">
        <v>301</v>
      </c>
    </row>
    <row r="140" spans="1:5" ht="51">
      <c r="A140" t="s">
        <v>54</v>
      </c>
      <c r="E140" s="28" t="s">
        <v>296</v>
      </c>
    </row>
    <row r="141" spans="1:16" ht="12.75">
      <c r="A141" s="17" t="s">
        <v>46</v>
      </c>
      <c r="B141" s="22" t="s">
        <v>302</v>
      </c>
      <c r="C141" s="22" t="s">
        <v>303</v>
      </c>
      <c r="D141" s="17" t="s">
        <v>48</v>
      </c>
      <c r="E141" s="23" t="s">
        <v>304</v>
      </c>
      <c r="F141" s="24" t="s">
        <v>62</v>
      </c>
      <c r="G141" s="25">
        <v>571</v>
      </c>
      <c r="H141" s="26">
        <v>0</v>
      </c>
      <c r="I141" s="26">
        <f>ROUND(ROUND(H141,2)*ROUND(G141,3),2)</f>
        <v>0</v>
      </c>
      <c r="O141">
        <f>(I141*21)/100</f>
        <v>0</v>
      </c>
      <c r="P141" t="s">
        <v>26</v>
      </c>
    </row>
    <row r="142" spans="1:5" ht="12.75">
      <c r="A142" s="27" t="s">
        <v>51</v>
      </c>
      <c r="E142" s="28" t="s">
        <v>305</v>
      </c>
    </row>
    <row r="143" spans="1:5" ht="12.75">
      <c r="A143" s="29" t="s">
        <v>53</v>
      </c>
      <c r="E143" s="30" t="s">
        <v>306</v>
      </c>
    </row>
    <row r="144" spans="1:5" ht="140.25">
      <c r="A144" t="s">
        <v>54</v>
      </c>
      <c r="E144" s="28" t="s">
        <v>307</v>
      </c>
    </row>
    <row r="145" spans="1:16" ht="12.75">
      <c r="A145" s="17" t="s">
        <v>46</v>
      </c>
      <c r="B145" s="22" t="s">
        <v>308</v>
      </c>
      <c r="C145" s="22" t="s">
        <v>309</v>
      </c>
      <c r="D145" s="17" t="s">
        <v>48</v>
      </c>
      <c r="E145" s="23" t="s">
        <v>310</v>
      </c>
      <c r="F145" s="24" t="s">
        <v>62</v>
      </c>
      <c r="G145" s="25">
        <v>576.71</v>
      </c>
      <c r="H145" s="26">
        <v>0</v>
      </c>
      <c r="I145" s="26">
        <f>ROUND(ROUND(H145,2)*ROUND(G145,3),2)</f>
        <v>0</v>
      </c>
      <c r="O145">
        <f>(I145*21)/100</f>
        <v>0</v>
      </c>
      <c r="P145" t="s">
        <v>26</v>
      </c>
    </row>
    <row r="146" spans="1:5" ht="12.75">
      <c r="A146" s="27" t="s">
        <v>51</v>
      </c>
      <c r="E146" s="28" t="s">
        <v>311</v>
      </c>
    </row>
    <row r="147" spans="1:5" ht="12.75">
      <c r="A147" s="29" t="s">
        <v>53</v>
      </c>
      <c r="E147" s="30" t="s">
        <v>312</v>
      </c>
    </row>
    <row r="148" spans="1:5" ht="140.25">
      <c r="A148" t="s">
        <v>54</v>
      </c>
      <c r="E148" s="28" t="s">
        <v>307</v>
      </c>
    </row>
    <row r="149" spans="1:16" ht="12.75">
      <c r="A149" s="17" t="s">
        <v>46</v>
      </c>
      <c r="B149" s="22" t="s">
        <v>313</v>
      </c>
      <c r="C149" s="22" t="s">
        <v>314</v>
      </c>
      <c r="D149" s="17" t="s">
        <v>48</v>
      </c>
      <c r="E149" s="23" t="s">
        <v>315</v>
      </c>
      <c r="F149" s="24" t="s">
        <v>147</v>
      </c>
      <c r="G149" s="25">
        <v>29.407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26</v>
      </c>
    </row>
    <row r="150" spans="1:5" ht="12.75">
      <c r="A150" s="27" t="s">
        <v>51</v>
      </c>
      <c r="E150" s="28" t="s">
        <v>316</v>
      </c>
    </row>
    <row r="151" spans="1:5" ht="12.75">
      <c r="A151" s="29" t="s">
        <v>53</v>
      </c>
      <c r="E151" s="30" t="s">
        <v>317</v>
      </c>
    </row>
    <row r="152" spans="1:5" ht="140.25">
      <c r="A152" t="s">
        <v>54</v>
      </c>
      <c r="E152" s="28" t="s">
        <v>307</v>
      </c>
    </row>
    <row r="153" spans="1:18" ht="12.75" customHeight="1">
      <c r="A153" s="5" t="s">
        <v>44</v>
      </c>
      <c r="B153" s="5"/>
      <c r="C153" s="32" t="s">
        <v>77</v>
      </c>
      <c r="D153" s="5"/>
      <c r="E153" s="20" t="s">
        <v>318</v>
      </c>
      <c r="F153" s="5"/>
      <c r="G153" s="5"/>
      <c r="H153" s="5"/>
      <c r="I153" s="33">
        <f>0+Q153</f>
        <v>0</v>
      </c>
      <c r="O153">
        <f>0+R153</f>
        <v>0</v>
      </c>
      <c r="Q153">
        <f>0+I154</f>
        <v>0</v>
      </c>
      <c r="R153">
        <f>0+O154</f>
        <v>0</v>
      </c>
    </row>
    <row r="154" spans="1:16" ht="12.75">
      <c r="A154" s="17" t="s">
        <v>46</v>
      </c>
      <c r="B154" s="22" t="s">
        <v>319</v>
      </c>
      <c r="C154" s="22" t="s">
        <v>320</v>
      </c>
      <c r="D154" s="17" t="s">
        <v>48</v>
      </c>
      <c r="E154" s="23" t="s">
        <v>321</v>
      </c>
      <c r="F154" s="24" t="s">
        <v>62</v>
      </c>
      <c r="G154" s="25">
        <v>30</v>
      </c>
      <c r="H154" s="26">
        <v>0</v>
      </c>
      <c r="I154" s="26">
        <f>ROUND(ROUND(H154,2)*ROUND(G154,3),2)</f>
        <v>0</v>
      </c>
      <c r="O154">
        <f>(I154*21)/100</f>
        <v>0</v>
      </c>
      <c r="P154" t="s">
        <v>26</v>
      </c>
    </row>
    <row r="155" spans="1:5" ht="12.75">
      <c r="A155" s="27" t="s">
        <v>51</v>
      </c>
      <c r="E155" s="28" t="s">
        <v>48</v>
      </c>
    </row>
    <row r="156" spans="1:5" ht="12.75">
      <c r="A156" s="29" t="s">
        <v>53</v>
      </c>
      <c r="E156" s="30" t="s">
        <v>322</v>
      </c>
    </row>
    <row r="157" spans="1:5" ht="89.25">
      <c r="A157" t="s">
        <v>54</v>
      </c>
      <c r="E157" s="28" t="s">
        <v>323</v>
      </c>
    </row>
    <row r="158" spans="1:18" ht="12.75" customHeight="1">
      <c r="A158" s="5" t="s">
        <v>44</v>
      </c>
      <c r="B158" s="5"/>
      <c r="C158" s="32" t="s">
        <v>41</v>
      </c>
      <c r="D158" s="5"/>
      <c r="E158" s="20" t="s">
        <v>324</v>
      </c>
      <c r="F158" s="5"/>
      <c r="G158" s="5"/>
      <c r="H158" s="5"/>
      <c r="I158" s="33">
        <f>0+Q158</f>
        <v>0</v>
      </c>
      <c r="O158">
        <f>0+R158</f>
        <v>0</v>
      </c>
      <c r="Q158">
        <f>0+I159+I163+I167+I171</f>
        <v>0</v>
      </c>
      <c r="R158">
        <f>0+O159+O163+O167+O171</f>
        <v>0</v>
      </c>
    </row>
    <row r="159" spans="1:16" ht="25.5">
      <c r="A159" s="17" t="s">
        <v>46</v>
      </c>
      <c r="B159" s="22" t="s">
        <v>325</v>
      </c>
      <c r="C159" s="22" t="s">
        <v>326</v>
      </c>
      <c r="D159" s="17" t="s">
        <v>48</v>
      </c>
      <c r="E159" s="23" t="s">
        <v>327</v>
      </c>
      <c r="F159" s="24" t="s">
        <v>216</v>
      </c>
      <c r="G159" s="25">
        <v>160</v>
      </c>
      <c r="H159" s="26">
        <v>0</v>
      </c>
      <c r="I159" s="26">
        <f>ROUND(ROUND(H159,2)*ROUND(G159,3),2)</f>
        <v>0</v>
      </c>
      <c r="O159">
        <f>(I159*21)/100</f>
        <v>0</v>
      </c>
      <c r="P159" t="s">
        <v>26</v>
      </c>
    </row>
    <row r="160" spans="1:5" ht="12.75">
      <c r="A160" s="27" t="s">
        <v>51</v>
      </c>
      <c r="E160" s="28" t="s">
        <v>328</v>
      </c>
    </row>
    <row r="161" spans="1:5" ht="12.75">
      <c r="A161" s="29" t="s">
        <v>53</v>
      </c>
      <c r="E161" s="30" t="s">
        <v>172</v>
      </c>
    </row>
    <row r="162" spans="1:5" ht="127.5">
      <c r="A162" t="s">
        <v>54</v>
      </c>
      <c r="E162" s="28" t="s">
        <v>329</v>
      </c>
    </row>
    <row r="163" spans="1:16" ht="12.75">
      <c r="A163" s="17" t="s">
        <v>46</v>
      </c>
      <c r="B163" s="22" t="s">
        <v>330</v>
      </c>
      <c r="C163" s="22" t="s">
        <v>331</v>
      </c>
      <c r="D163" s="17" t="s">
        <v>48</v>
      </c>
      <c r="E163" s="23" t="s">
        <v>332</v>
      </c>
      <c r="F163" s="24" t="s">
        <v>72</v>
      </c>
      <c r="G163" s="25">
        <v>16</v>
      </c>
      <c r="H163" s="26">
        <v>0</v>
      </c>
      <c r="I163" s="26">
        <f>ROUND(ROUND(H163,2)*ROUND(G163,3),2)</f>
        <v>0</v>
      </c>
      <c r="O163">
        <f>(I163*21)/100</f>
        <v>0</v>
      </c>
      <c r="P163" t="s">
        <v>26</v>
      </c>
    </row>
    <row r="164" spans="1:5" ht="12.75">
      <c r="A164" s="27" t="s">
        <v>51</v>
      </c>
      <c r="E164" s="28" t="s">
        <v>48</v>
      </c>
    </row>
    <row r="165" spans="1:5" ht="12.75">
      <c r="A165" s="29" t="s">
        <v>53</v>
      </c>
      <c r="E165" s="30" t="s">
        <v>333</v>
      </c>
    </row>
    <row r="166" spans="1:5" ht="12.75">
      <c r="A166" t="s">
        <v>54</v>
      </c>
      <c r="E166" s="28" t="s">
        <v>334</v>
      </c>
    </row>
    <row r="167" spans="1:16" ht="12.75">
      <c r="A167" s="17" t="s">
        <v>46</v>
      </c>
      <c r="B167" s="22" t="s">
        <v>335</v>
      </c>
      <c r="C167" s="22" t="s">
        <v>336</v>
      </c>
      <c r="D167" s="17" t="s">
        <v>48</v>
      </c>
      <c r="E167" s="23" t="s">
        <v>337</v>
      </c>
      <c r="F167" s="24" t="s">
        <v>147</v>
      </c>
      <c r="G167" s="25">
        <v>0.36</v>
      </c>
      <c r="H167" s="26">
        <v>0</v>
      </c>
      <c r="I167" s="26">
        <f>ROUND(ROUND(H167,2)*ROUND(G167,3),2)</f>
        <v>0</v>
      </c>
      <c r="O167">
        <f>(I167*21)/100</f>
        <v>0</v>
      </c>
      <c r="P167" t="s">
        <v>26</v>
      </c>
    </row>
    <row r="168" spans="1:5" ht="38.25">
      <c r="A168" s="27" t="s">
        <v>51</v>
      </c>
      <c r="E168" s="28" t="s">
        <v>338</v>
      </c>
    </row>
    <row r="169" spans="1:5" ht="12.75">
      <c r="A169" s="29" t="s">
        <v>53</v>
      </c>
      <c r="E169" s="30" t="s">
        <v>339</v>
      </c>
    </row>
    <row r="170" spans="1:5" ht="114.75">
      <c r="A170" t="s">
        <v>54</v>
      </c>
      <c r="E170" s="28" t="s">
        <v>340</v>
      </c>
    </row>
    <row r="171" spans="1:16" ht="12.75">
      <c r="A171" s="17" t="s">
        <v>46</v>
      </c>
      <c r="B171" s="22" t="s">
        <v>341</v>
      </c>
      <c r="C171" s="22" t="s">
        <v>342</v>
      </c>
      <c r="D171" s="17" t="s">
        <v>48</v>
      </c>
      <c r="E171" s="23" t="s">
        <v>343</v>
      </c>
      <c r="F171" s="24" t="s">
        <v>216</v>
      </c>
      <c r="G171" s="25">
        <v>15</v>
      </c>
      <c r="H171" s="26">
        <v>0</v>
      </c>
      <c r="I171" s="26">
        <f>ROUND(ROUND(H171,2)*ROUND(G171,3),2)</f>
        <v>0</v>
      </c>
      <c r="O171">
        <f>(I171*21)/100</f>
        <v>0</v>
      </c>
      <c r="P171" t="s">
        <v>26</v>
      </c>
    </row>
    <row r="172" spans="1:5" ht="38.25">
      <c r="A172" s="27" t="s">
        <v>51</v>
      </c>
      <c r="E172" s="28" t="s">
        <v>344</v>
      </c>
    </row>
    <row r="173" spans="1:5" ht="12.75">
      <c r="A173" s="29" t="s">
        <v>53</v>
      </c>
      <c r="E173" s="30" t="s">
        <v>345</v>
      </c>
    </row>
    <row r="174" spans="1:5" ht="127.5">
      <c r="A174" t="s">
        <v>54</v>
      </c>
      <c r="E174" s="28" t="s">
        <v>346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347</v>
      </c>
      <c r="I3" s="31">
        <f>0+I8</f>
        <v>0</v>
      </c>
      <c r="O3" t="s">
        <v>22</v>
      </c>
      <c r="P3" t="s">
        <v>26</v>
      </c>
    </row>
    <row r="4" spans="1:16" ht="15" customHeight="1">
      <c r="A4" t="s">
        <v>16</v>
      </c>
      <c r="B4" s="13" t="s">
        <v>21</v>
      </c>
      <c r="C4" s="39" t="s">
        <v>347</v>
      </c>
      <c r="D4" s="40"/>
      <c r="E4" s="14" t="s">
        <v>348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37" t="s">
        <v>27</v>
      </c>
      <c r="B5" s="37" t="s">
        <v>29</v>
      </c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37</v>
      </c>
      <c r="H5" s="37" t="s">
        <v>39</v>
      </c>
      <c r="I5" s="37"/>
      <c r="O5" t="s">
        <v>24</v>
      </c>
      <c r="P5" t="s">
        <v>26</v>
      </c>
    </row>
    <row r="6" spans="1:9" ht="12.75" customHeight="1">
      <c r="A6" s="37"/>
      <c r="B6" s="37"/>
      <c r="C6" s="37"/>
      <c r="D6" s="37"/>
      <c r="E6" s="37"/>
      <c r="F6" s="37"/>
      <c r="G6" s="37"/>
      <c r="H6" s="12" t="s">
        <v>40</v>
      </c>
      <c r="I6" s="12" t="s">
        <v>42</v>
      </c>
    </row>
    <row r="7" spans="1:9" ht="12.75" customHeight="1">
      <c r="A7" s="12" t="s">
        <v>28</v>
      </c>
      <c r="B7" s="12" t="s">
        <v>30</v>
      </c>
      <c r="C7" s="12" t="s">
        <v>26</v>
      </c>
      <c r="D7" s="12" t="s">
        <v>25</v>
      </c>
      <c r="E7" s="12" t="s">
        <v>34</v>
      </c>
      <c r="F7" s="12" t="s">
        <v>36</v>
      </c>
      <c r="G7" s="12" t="s">
        <v>38</v>
      </c>
      <c r="H7" s="12" t="s">
        <v>41</v>
      </c>
      <c r="I7" s="12" t="s">
        <v>43</v>
      </c>
    </row>
    <row r="8" spans="1:18" ht="12.75" customHeight="1">
      <c r="A8" s="18" t="s">
        <v>44</v>
      </c>
      <c r="B8" s="18"/>
      <c r="C8" s="19" t="s">
        <v>41</v>
      </c>
      <c r="D8" s="18"/>
      <c r="E8" s="20" t="s">
        <v>324</v>
      </c>
      <c r="F8" s="18"/>
      <c r="G8" s="18"/>
      <c r="H8" s="18"/>
      <c r="I8" s="21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46</v>
      </c>
      <c r="B9" s="22" t="s">
        <v>30</v>
      </c>
      <c r="C9" s="22" t="s">
        <v>349</v>
      </c>
      <c r="D9" s="17" t="s">
        <v>48</v>
      </c>
      <c r="E9" s="23" t="s">
        <v>350</v>
      </c>
      <c r="F9" s="24" t="s">
        <v>72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5" ht="12.75">
      <c r="A10" s="27" t="s">
        <v>51</v>
      </c>
      <c r="E10" s="28" t="s">
        <v>48</v>
      </c>
    </row>
    <row r="11" spans="1:5" ht="12.75">
      <c r="A11" s="29" t="s">
        <v>53</v>
      </c>
      <c r="E11" s="30" t="s">
        <v>83</v>
      </c>
    </row>
    <row r="12" spans="1:5" ht="38.25">
      <c r="A12" t="s">
        <v>54</v>
      </c>
      <c r="E12" s="28" t="s">
        <v>351</v>
      </c>
    </row>
    <row r="13" spans="1:16" ht="25.5">
      <c r="A13" s="17" t="s">
        <v>46</v>
      </c>
      <c r="B13" s="22" t="s">
        <v>26</v>
      </c>
      <c r="C13" s="22" t="s">
        <v>352</v>
      </c>
      <c r="D13" s="17" t="s">
        <v>48</v>
      </c>
      <c r="E13" s="23" t="s">
        <v>353</v>
      </c>
      <c r="F13" s="24" t="s">
        <v>72</v>
      </c>
      <c r="G13" s="25">
        <v>9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5" ht="12.75">
      <c r="A14" s="27" t="s">
        <v>51</v>
      </c>
      <c r="E14" s="28" t="s">
        <v>354</v>
      </c>
    </row>
    <row r="15" spans="1:5" ht="12.75">
      <c r="A15" s="29" t="s">
        <v>53</v>
      </c>
      <c r="E15" s="30" t="s">
        <v>355</v>
      </c>
    </row>
    <row r="16" spans="1:5" ht="63.75">
      <c r="A16" t="s">
        <v>54</v>
      </c>
      <c r="E16" s="28" t="s">
        <v>356</v>
      </c>
    </row>
    <row r="17" spans="1:16" ht="25.5">
      <c r="A17" s="17" t="s">
        <v>46</v>
      </c>
      <c r="B17" s="22" t="s">
        <v>25</v>
      </c>
      <c r="C17" s="22" t="s">
        <v>352</v>
      </c>
      <c r="D17" s="17" t="s">
        <v>187</v>
      </c>
      <c r="E17" s="23" t="s">
        <v>353</v>
      </c>
      <c r="F17" s="24" t="s">
        <v>72</v>
      </c>
      <c r="G17" s="25">
        <v>7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26</v>
      </c>
    </row>
    <row r="18" spans="1:5" ht="12.75">
      <c r="A18" s="27" t="s">
        <v>51</v>
      </c>
      <c r="E18" s="28" t="s">
        <v>357</v>
      </c>
    </row>
    <row r="19" spans="1:5" ht="12.75">
      <c r="A19" s="29" t="s">
        <v>53</v>
      </c>
      <c r="E19" s="30" t="s">
        <v>358</v>
      </c>
    </row>
    <row r="20" spans="1:5" ht="63.75">
      <c r="A20" t="s">
        <v>54</v>
      </c>
      <c r="E20" s="28" t="s">
        <v>356</v>
      </c>
    </row>
    <row r="21" spans="1:16" ht="25.5">
      <c r="A21" s="17" t="s">
        <v>46</v>
      </c>
      <c r="B21" s="22" t="s">
        <v>34</v>
      </c>
      <c r="C21" s="22" t="s">
        <v>359</v>
      </c>
      <c r="D21" s="17" t="s">
        <v>48</v>
      </c>
      <c r="E21" s="23" t="s">
        <v>360</v>
      </c>
      <c r="F21" s="24" t="s">
        <v>72</v>
      </c>
      <c r="G21" s="25">
        <v>16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26</v>
      </c>
    </row>
    <row r="22" spans="1:5" ht="12.75">
      <c r="A22" s="27" t="s">
        <v>51</v>
      </c>
      <c r="E22" s="28" t="s">
        <v>361</v>
      </c>
    </row>
    <row r="23" spans="1:5" ht="12.75">
      <c r="A23" s="29" t="s">
        <v>53</v>
      </c>
      <c r="E23" s="30" t="s">
        <v>362</v>
      </c>
    </row>
    <row r="24" spans="1:5" ht="25.5">
      <c r="A24" t="s">
        <v>54</v>
      </c>
      <c r="E24" s="28" t="s">
        <v>363</v>
      </c>
    </row>
    <row r="25" spans="1:16" ht="12.75">
      <c r="A25" s="17" t="s">
        <v>46</v>
      </c>
      <c r="B25" s="22" t="s">
        <v>36</v>
      </c>
      <c r="C25" s="22" t="s">
        <v>364</v>
      </c>
      <c r="D25" s="17" t="s">
        <v>48</v>
      </c>
      <c r="E25" s="23" t="s">
        <v>365</v>
      </c>
      <c r="F25" s="24" t="s">
        <v>366</v>
      </c>
      <c r="G25" s="25">
        <v>4320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26</v>
      </c>
    </row>
    <row r="26" spans="1:5" ht="25.5">
      <c r="A26" s="27" t="s">
        <v>51</v>
      </c>
      <c r="E26" s="28" t="s">
        <v>367</v>
      </c>
    </row>
    <row r="27" spans="1:5" ht="12.75">
      <c r="A27" s="29" t="s">
        <v>53</v>
      </c>
      <c r="E27" s="30" t="s">
        <v>368</v>
      </c>
    </row>
    <row r="28" spans="1:5" ht="25.5">
      <c r="A28" t="s">
        <v>54</v>
      </c>
      <c r="E28" s="28" t="s">
        <v>369</v>
      </c>
    </row>
    <row r="29" spans="1:16" ht="25.5">
      <c r="A29" s="17" t="s">
        <v>46</v>
      </c>
      <c r="B29" s="22" t="s">
        <v>38</v>
      </c>
      <c r="C29" s="22" t="s">
        <v>370</v>
      </c>
      <c r="D29" s="17" t="s">
        <v>48</v>
      </c>
      <c r="E29" s="23" t="s">
        <v>371</v>
      </c>
      <c r="F29" s="24" t="s">
        <v>72</v>
      </c>
      <c r="G29" s="25">
        <v>4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26</v>
      </c>
    </row>
    <row r="30" spans="1:5" ht="12.75">
      <c r="A30" s="27" t="s">
        <v>51</v>
      </c>
      <c r="E30" s="28" t="s">
        <v>372</v>
      </c>
    </row>
    <row r="31" spans="1:5" ht="12.75">
      <c r="A31" s="29" t="s">
        <v>53</v>
      </c>
      <c r="E31" s="30" t="s">
        <v>373</v>
      </c>
    </row>
    <row r="32" spans="1:5" ht="63.75">
      <c r="A32" t="s">
        <v>54</v>
      </c>
      <c r="E32" s="28" t="s">
        <v>356</v>
      </c>
    </row>
    <row r="33" spans="1:16" ht="12.75">
      <c r="A33" s="17" t="s">
        <v>46</v>
      </c>
      <c r="B33" s="22" t="s">
        <v>77</v>
      </c>
      <c r="C33" s="22" t="s">
        <v>374</v>
      </c>
      <c r="D33" s="17" t="s">
        <v>48</v>
      </c>
      <c r="E33" s="23" t="s">
        <v>375</v>
      </c>
      <c r="F33" s="24" t="s">
        <v>72</v>
      </c>
      <c r="G33" s="25">
        <v>4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26</v>
      </c>
    </row>
    <row r="34" spans="1:5" ht="12.75">
      <c r="A34" s="27" t="s">
        <v>51</v>
      </c>
      <c r="E34" s="28" t="s">
        <v>372</v>
      </c>
    </row>
    <row r="35" spans="1:5" ht="12.75">
      <c r="A35" s="29" t="s">
        <v>53</v>
      </c>
      <c r="E35" s="30" t="s">
        <v>373</v>
      </c>
    </row>
    <row r="36" spans="1:5" ht="25.5">
      <c r="A36" t="s">
        <v>54</v>
      </c>
      <c r="E36" s="28" t="s">
        <v>363</v>
      </c>
    </row>
    <row r="37" spans="1:16" ht="12.75">
      <c r="A37" s="17" t="s">
        <v>46</v>
      </c>
      <c r="B37" s="22" t="s">
        <v>81</v>
      </c>
      <c r="C37" s="22" t="s">
        <v>376</v>
      </c>
      <c r="D37" s="17" t="s">
        <v>48</v>
      </c>
      <c r="E37" s="23" t="s">
        <v>377</v>
      </c>
      <c r="F37" s="24" t="s">
        <v>366</v>
      </c>
      <c r="G37" s="25">
        <v>1080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26</v>
      </c>
    </row>
    <row r="38" spans="1:5" ht="25.5">
      <c r="A38" s="27" t="s">
        <v>51</v>
      </c>
      <c r="E38" s="28" t="s">
        <v>378</v>
      </c>
    </row>
    <row r="39" spans="1:5" ht="12.75">
      <c r="A39" s="29" t="s">
        <v>53</v>
      </c>
      <c r="E39" s="30" t="s">
        <v>379</v>
      </c>
    </row>
    <row r="40" spans="1:5" ht="25.5">
      <c r="A40" t="s">
        <v>54</v>
      </c>
      <c r="E40" s="28" t="s">
        <v>369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380</v>
      </c>
      <c r="I3" s="31">
        <f>0+I8</f>
        <v>0</v>
      </c>
      <c r="O3" t="s">
        <v>22</v>
      </c>
      <c r="P3" t="s">
        <v>26</v>
      </c>
    </row>
    <row r="4" spans="1:16" ht="15" customHeight="1">
      <c r="A4" t="s">
        <v>16</v>
      </c>
      <c r="B4" s="13" t="s">
        <v>21</v>
      </c>
      <c r="C4" s="39" t="s">
        <v>380</v>
      </c>
      <c r="D4" s="40"/>
      <c r="E4" s="14" t="s">
        <v>381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37" t="s">
        <v>27</v>
      </c>
      <c r="B5" s="37" t="s">
        <v>29</v>
      </c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37</v>
      </c>
      <c r="H5" s="37" t="s">
        <v>39</v>
      </c>
      <c r="I5" s="37"/>
      <c r="O5" t="s">
        <v>24</v>
      </c>
      <c r="P5" t="s">
        <v>26</v>
      </c>
    </row>
    <row r="6" spans="1:9" ht="12.75" customHeight="1">
      <c r="A6" s="37"/>
      <c r="B6" s="37"/>
      <c r="C6" s="37"/>
      <c r="D6" s="37"/>
      <c r="E6" s="37"/>
      <c r="F6" s="37"/>
      <c r="G6" s="37"/>
      <c r="H6" s="12" t="s">
        <v>40</v>
      </c>
      <c r="I6" s="12" t="s">
        <v>42</v>
      </c>
    </row>
    <row r="7" spans="1:9" ht="12.75" customHeight="1">
      <c r="A7" s="12" t="s">
        <v>28</v>
      </c>
      <c r="B7" s="12" t="s">
        <v>30</v>
      </c>
      <c r="C7" s="12" t="s">
        <v>26</v>
      </c>
      <c r="D7" s="12" t="s">
        <v>25</v>
      </c>
      <c r="E7" s="12" t="s">
        <v>34</v>
      </c>
      <c r="F7" s="12" t="s">
        <v>36</v>
      </c>
      <c r="G7" s="12" t="s">
        <v>38</v>
      </c>
      <c r="H7" s="12" t="s">
        <v>41</v>
      </c>
      <c r="I7" s="12" t="s">
        <v>43</v>
      </c>
    </row>
    <row r="8" spans="1:18" ht="12.75" customHeight="1">
      <c r="A8" s="18" t="s">
        <v>44</v>
      </c>
      <c r="B8" s="18"/>
      <c r="C8" s="19" t="s">
        <v>41</v>
      </c>
      <c r="D8" s="18"/>
      <c r="E8" s="20" t="s">
        <v>324</v>
      </c>
      <c r="F8" s="18"/>
      <c r="G8" s="18"/>
      <c r="H8" s="18"/>
      <c r="I8" s="21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25.5">
      <c r="A9" s="17" t="s">
        <v>46</v>
      </c>
      <c r="B9" s="22" t="s">
        <v>30</v>
      </c>
      <c r="C9" s="22" t="s">
        <v>352</v>
      </c>
      <c r="D9" s="17" t="s">
        <v>48</v>
      </c>
      <c r="E9" s="23" t="s">
        <v>353</v>
      </c>
      <c r="F9" s="24" t="s">
        <v>72</v>
      </c>
      <c r="G9" s="25">
        <v>18</v>
      </c>
      <c r="H9" s="26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5" ht="12.75">
      <c r="A10" s="27" t="s">
        <v>51</v>
      </c>
      <c r="E10" s="28" t="s">
        <v>382</v>
      </c>
    </row>
    <row r="11" spans="1:5" ht="76.5">
      <c r="A11" s="29" t="s">
        <v>53</v>
      </c>
      <c r="E11" s="30" t="s">
        <v>383</v>
      </c>
    </row>
    <row r="12" spans="1:5" ht="63.75">
      <c r="A12" t="s">
        <v>54</v>
      </c>
      <c r="E12" s="28" t="s">
        <v>356</v>
      </c>
    </row>
    <row r="13" spans="1:16" ht="25.5">
      <c r="A13" s="17" t="s">
        <v>46</v>
      </c>
      <c r="B13" s="22" t="s">
        <v>26</v>
      </c>
      <c r="C13" s="22" t="s">
        <v>359</v>
      </c>
      <c r="D13" s="17" t="s">
        <v>48</v>
      </c>
      <c r="E13" s="23" t="s">
        <v>360</v>
      </c>
      <c r="F13" s="24" t="s">
        <v>72</v>
      </c>
      <c r="G13" s="25">
        <v>18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5" ht="12.75">
      <c r="A14" s="27" t="s">
        <v>51</v>
      </c>
      <c r="E14" s="28" t="s">
        <v>384</v>
      </c>
    </row>
    <row r="15" spans="1:5" ht="12.75">
      <c r="A15" s="29" t="s">
        <v>53</v>
      </c>
      <c r="E15" s="30" t="s">
        <v>385</v>
      </c>
    </row>
    <row r="16" spans="1:5" ht="25.5">
      <c r="A16" t="s">
        <v>54</v>
      </c>
      <c r="E16" s="28" t="s">
        <v>363</v>
      </c>
    </row>
    <row r="17" spans="1:16" ht="12.75">
      <c r="A17" s="17" t="s">
        <v>46</v>
      </c>
      <c r="B17" s="22" t="s">
        <v>25</v>
      </c>
      <c r="C17" s="22" t="s">
        <v>364</v>
      </c>
      <c r="D17" s="17" t="s">
        <v>48</v>
      </c>
      <c r="E17" s="23" t="s">
        <v>365</v>
      </c>
      <c r="F17" s="24" t="s">
        <v>366</v>
      </c>
      <c r="G17" s="25">
        <v>4860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26</v>
      </c>
    </row>
    <row r="18" spans="1:5" ht="12.75">
      <c r="A18" s="27" t="s">
        <v>51</v>
      </c>
      <c r="E18" s="28" t="s">
        <v>384</v>
      </c>
    </row>
    <row r="19" spans="1:5" ht="12.75">
      <c r="A19" s="29" t="s">
        <v>53</v>
      </c>
      <c r="E19" s="30" t="s">
        <v>386</v>
      </c>
    </row>
    <row r="20" spans="1:5" ht="25.5">
      <c r="A20" t="s">
        <v>54</v>
      </c>
      <c r="E20" s="28" t="s">
        <v>369</v>
      </c>
    </row>
    <row r="21" spans="1:16" ht="12.75">
      <c r="A21" s="17" t="s">
        <v>46</v>
      </c>
      <c r="B21" s="22" t="s">
        <v>34</v>
      </c>
      <c r="C21" s="22" t="s">
        <v>387</v>
      </c>
      <c r="D21" s="17" t="s">
        <v>48</v>
      </c>
      <c r="E21" s="23" t="s">
        <v>388</v>
      </c>
      <c r="F21" s="24" t="s">
        <v>72</v>
      </c>
      <c r="G21" s="25">
        <v>2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26</v>
      </c>
    </row>
    <row r="22" spans="1:5" ht="12.75">
      <c r="A22" s="27" t="s">
        <v>51</v>
      </c>
      <c r="E22" s="28" t="s">
        <v>48</v>
      </c>
    </row>
    <row r="23" spans="1:5" ht="12.75">
      <c r="A23" s="29" t="s">
        <v>53</v>
      </c>
      <c r="E23" s="30" t="s">
        <v>389</v>
      </c>
    </row>
    <row r="24" spans="1:5" ht="63.75">
      <c r="A24" t="s">
        <v>54</v>
      </c>
      <c r="E24" s="28" t="s">
        <v>390</v>
      </c>
    </row>
    <row r="25" spans="1:16" ht="12.75">
      <c r="A25" s="17" t="s">
        <v>46</v>
      </c>
      <c r="B25" s="22" t="s">
        <v>36</v>
      </c>
      <c r="C25" s="22" t="s">
        <v>391</v>
      </c>
      <c r="D25" s="17" t="s">
        <v>48</v>
      </c>
      <c r="E25" s="23" t="s">
        <v>392</v>
      </c>
      <c r="F25" s="24" t="s">
        <v>72</v>
      </c>
      <c r="G25" s="25">
        <v>2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26</v>
      </c>
    </row>
    <row r="26" spans="1:5" ht="12.75">
      <c r="A26" s="27" t="s">
        <v>51</v>
      </c>
      <c r="E26" s="28" t="s">
        <v>393</v>
      </c>
    </row>
    <row r="27" spans="1:5" ht="12.75">
      <c r="A27" s="29" t="s">
        <v>53</v>
      </c>
      <c r="E27" s="30" t="s">
        <v>389</v>
      </c>
    </row>
    <row r="28" spans="1:5" ht="25.5">
      <c r="A28" t="s">
        <v>54</v>
      </c>
      <c r="E28" s="28" t="s">
        <v>394</v>
      </c>
    </row>
    <row r="29" spans="1:16" ht="12.75">
      <c r="A29" s="17" t="s">
        <v>46</v>
      </c>
      <c r="B29" s="22" t="s">
        <v>38</v>
      </c>
      <c r="C29" s="22" t="s">
        <v>395</v>
      </c>
      <c r="D29" s="17" t="s">
        <v>48</v>
      </c>
      <c r="E29" s="23" t="s">
        <v>396</v>
      </c>
      <c r="F29" s="24" t="s">
        <v>366</v>
      </c>
      <c r="G29" s="25">
        <v>540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26</v>
      </c>
    </row>
    <row r="30" spans="1:5" ht="12.75">
      <c r="A30" s="27" t="s">
        <v>51</v>
      </c>
      <c r="E30" s="28" t="s">
        <v>48</v>
      </c>
    </row>
    <row r="31" spans="1:5" ht="12.75">
      <c r="A31" s="29" t="s">
        <v>53</v>
      </c>
      <c r="E31" s="30" t="s">
        <v>397</v>
      </c>
    </row>
    <row r="32" spans="1:5" ht="25.5">
      <c r="A32" t="s">
        <v>54</v>
      </c>
      <c r="E32" s="28" t="s">
        <v>398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399</v>
      </c>
      <c r="I3" s="31">
        <f>0+I8</f>
        <v>0</v>
      </c>
      <c r="O3" t="s">
        <v>22</v>
      </c>
      <c r="P3" t="s">
        <v>26</v>
      </c>
    </row>
    <row r="4" spans="1:16" ht="15" customHeight="1">
      <c r="A4" t="s">
        <v>16</v>
      </c>
      <c r="B4" s="13" t="s">
        <v>21</v>
      </c>
      <c r="C4" s="39" t="s">
        <v>399</v>
      </c>
      <c r="D4" s="40"/>
      <c r="E4" s="14" t="s">
        <v>400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37" t="s">
        <v>27</v>
      </c>
      <c r="B5" s="37" t="s">
        <v>29</v>
      </c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37</v>
      </c>
      <c r="H5" s="37" t="s">
        <v>39</v>
      </c>
      <c r="I5" s="37"/>
      <c r="O5" t="s">
        <v>24</v>
      </c>
      <c r="P5" t="s">
        <v>26</v>
      </c>
    </row>
    <row r="6" spans="1:9" ht="12.75" customHeight="1">
      <c r="A6" s="37"/>
      <c r="B6" s="37"/>
      <c r="C6" s="37"/>
      <c r="D6" s="37"/>
      <c r="E6" s="37"/>
      <c r="F6" s="37"/>
      <c r="G6" s="37"/>
      <c r="H6" s="12" t="s">
        <v>40</v>
      </c>
      <c r="I6" s="12" t="s">
        <v>42</v>
      </c>
    </row>
    <row r="7" spans="1:9" ht="12.75" customHeight="1">
      <c r="A7" s="12" t="s">
        <v>28</v>
      </c>
      <c r="B7" s="12" t="s">
        <v>30</v>
      </c>
      <c r="C7" s="12" t="s">
        <v>26</v>
      </c>
      <c r="D7" s="12" t="s">
        <v>25</v>
      </c>
      <c r="E7" s="12" t="s">
        <v>34</v>
      </c>
      <c r="F7" s="12" t="s">
        <v>36</v>
      </c>
      <c r="G7" s="12" t="s">
        <v>38</v>
      </c>
      <c r="H7" s="12" t="s">
        <v>41</v>
      </c>
      <c r="I7" s="12" t="s">
        <v>43</v>
      </c>
    </row>
    <row r="8" spans="1:18" ht="12.75" customHeight="1">
      <c r="A8" s="18" t="s">
        <v>44</v>
      </c>
      <c r="B8" s="18"/>
      <c r="C8" s="19" t="s">
        <v>41</v>
      </c>
      <c r="D8" s="18"/>
      <c r="E8" s="20" t="s">
        <v>324</v>
      </c>
      <c r="F8" s="18"/>
      <c r="G8" s="18"/>
      <c r="H8" s="18"/>
      <c r="I8" s="21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25.5">
      <c r="A9" s="17" t="s">
        <v>46</v>
      </c>
      <c r="B9" s="22" t="s">
        <v>30</v>
      </c>
      <c r="C9" s="22" t="s">
        <v>401</v>
      </c>
      <c r="D9" s="17" t="s">
        <v>48</v>
      </c>
      <c r="E9" s="23" t="s">
        <v>402</v>
      </c>
      <c r="F9" s="24" t="s">
        <v>62</v>
      </c>
      <c r="G9" s="25">
        <v>47.083</v>
      </c>
      <c r="H9" s="26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5" ht="12.75">
      <c r="A10" s="27" t="s">
        <v>51</v>
      </c>
      <c r="E10" s="28" t="s">
        <v>403</v>
      </c>
    </row>
    <row r="11" spans="1:5" ht="51">
      <c r="A11" s="29" t="s">
        <v>53</v>
      </c>
      <c r="E11" s="30" t="s">
        <v>404</v>
      </c>
    </row>
    <row r="12" spans="1:5" ht="38.25">
      <c r="A12" t="s">
        <v>54</v>
      </c>
      <c r="E12" s="28" t="s">
        <v>405</v>
      </c>
    </row>
    <row r="13" spans="1:16" ht="12.75">
      <c r="A13" s="17" t="s">
        <v>46</v>
      </c>
      <c r="B13" s="22" t="s">
        <v>26</v>
      </c>
      <c r="C13" s="22" t="s">
        <v>406</v>
      </c>
      <c r="D13" s="17" t="s">
        <v>48</v>
      </c>
      <c r="E13" s="23" t="s">
        <v>407</v>
      </c>
      <c r="F13" s="24" t="s">
        <v>62</v>
      </c>
      <c r="G13" s="25">
        <v>47.083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5" ht="12.75">
      <c r="A14" s="27" t="s">
        <v>51</v>
      </c>
      <c r="E14" s="28" t="s">
        <v>408</v>
      </c>
    </row>
    <row r="15" spans="1:5" ht="51">
      <c r="A15" s="29" t="s">
        <v>53</v>
      </c>
      <c r="E15" s="30" t="s">
        <v>404</v>
      </c>
    </row>
    <row r="16" spans="1:5" ht="25.5">
      <c r="A16" t="s">
        <v>54</v>
      </c>
      <c r="E16" s="28" t="s">
        <v>409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42"/>
  <sheetViews>
    <sheetView tabSelected="1" workbookViewId="0" topLeftCell="A1">
      <pane ySplit="8" topLeftCell="A138" activePane="bottomLeft" state="frozen"/>
      <selection pane="bottomLeft" activeCell="I152" sqref="I15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8" width="9.140625" style="0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0+O9+O38+O135+O168+O201+O242+O291+O320+O337+O346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410</v>
      </c>
      <c r="I3" s="31">
        <f>0+I9+I38+I135+I168+I201+I242+I291+I320+I337+I346</f>
        <v>0</v>
      </c>
      <c r="O3" t="s">
        <v>22</v>
      </c>
      <c r="P3" t="s">
        <v>26</v>
      </c>
    </row>
    <row r="4" spans="1:16" ht="15" customHeight="1">
      <c r="A4" t="s">
        <v>16</v>
      </c>
      <c r="B4" s="10" t="s">
        <v>17</v>
      </c>
      <c r="C4" s="38" t="s">
        <v>410</v>
      </c>
      <c r="D4" s="34"/>
      <c r="E4" s="11" t="s">
        <v>411</v>
      </c>
      <c r="F4" s="1"/>
      <c r="G4" s="1"/>
      <c r="H4" s="9"/>
      <c r="I4" s="9"/>
      <c r="O4" t="s">
        <v>23</v>
      </c>
      <c r="P4" t="s">
        <v>26</v>
      </c>
    </row>
    <row r="5" spans="1:16" ht="12.75" customHeight="1">
      <c r="A5" t="s">
        <v>20</v>
      </c>
      <c r="B5" s="13" t="s">
        <v>21</v>
      </c>
      <c r="C5" s="39" t="s">
        <v>410</v>
      </c>
      <c r="D5" s="40"/>
      <c r="E5" s="14" t="s">
        <v>411</v>
      </c>
      <c r="F5" s="5"/>
      <c r="G5" s="5"/>
      <c r="H5" s="5"/>
      <c r="I5" s="5"/>
      <c r="O5" t="s">
        <v>24</v>
      </c>
      <c r="P5" t="s">
        <v>26</v>
      </c>
    </row>
    <row r="6" spans="1:9" ht="12.75" customHeight="1">
      <c r="A6" s="37" t="s">
        <v>27</v>
      </c>
      <c r="B6" s="37" t="s">
        <v>29</v>
      </c>
      <c r="C6" s="37" t="s">
        <v>31</v>
      </c>
      <c r="D6" s="37" t="s">
        <v>32</v>
      </c>
      <c r="E6" s="37" t="s">
        <v>33</v>
      </c>
      <c r="F6" s="37" t="s">
        <v>35</v>
      </c>
      <c r="G6" s="37" t="s">
        <v>37</v>
      </c>
      <c r="H6" s="37" t="s">
        <v>39</v>
      </c>
      <c r="I6" s="37"/>
    </row>
    <row r="7" spans="1:9" ht="12.75" customHeight="1">
      <c r="A7" s="37"/>
      <c r="B7" s="37"/>
      <c r="C7" s="37"/>
      <c r="D7" s="37"/>
      <c r="E7" s="37"/>
      <c r="F7" s="37"/>
      <c r="G7" s="37"/>
      <c r="H7" s="12" t="s">
        <v>40</v>
      </c>
      <c r="I7" s="12" t="s">
        <v>42</v>
      </c>
    </row>
    <row r="8" spans="1:9" ht="12.75" customHeight="1">
      <c r="A8" s="12" t="s">
        <v>28</v>
      </c>
      <c r="B8" s="12" t="s">
        <v>30</v>
      </c>
      <c r="C8" s="12" t="s">
        <v>26</v>
      </c>
      <c r="D8" s="12" t="s">
        <v>25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18" ht="12.75" customHeight="1">
      <c r="A9" s="18" t="s">
        <v>44</v>
      </c>
      <c r="B9" s="18"/>
      <c r="C9" s="19" t="s">
        <v>28</v>
      </c>
      <c r="D9" s="18"/>
      <c r="E9" s="20" t="s">
        <v>45</v>
      </c>
      <c r="F9" s="18"/>
      <c r="G9" s="18"/>
      <c r="H9" s="18"/>
      <c r="I9" s="21">
        <f>0+Q9</f>
        <v>0</v>
      </c>
      <c r="O9">
        <f>0+R9</f>
        <v>0</v>
      </c>
      <c r="Q9">
        <f>0+I10+I14+I18+I22+I26+I30+I34</f>
        <v>0</v>
      </c>
      <c r="R9">
        <f>0+O10+O14+O18+O22+O26+O30+O34</f>
        <v>0</v>
      </c>
    </row>
    <row r="10" spans="1:16" ht="25.5">
      <c r="A10" s="17" t="s">
        <v>46</v>
      </c>
      <c r="B10" s="22" t="s">
        <v>30</v>
      </c>
      <c r="C10" s="22" t="s">
        <v>412</v>
      </c>
      <c r="D10" s="17" t="s">
        <v>48</v>
      </c>
      <c r="E10" s="23" t="s">
        <v>413</v>
      </c>
      <c r="F10" s="24" t="s">
        <v>277</v>
      </c>
      <c r="G10" s="25">
        <v>799.312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26</v>
      </c>
    </row>
    <row r="11" spans="1:5" ht="12.75">
      <c r="A11" s="27" t="s">
        <v>51</v>
      </c>
      <c r="E11" s="28" t="s">
        <v>48</v>
      </c>
    </row>
    <row r="12" spans="1:5" ht="89.25">
      <c r="A12" s="29" t="s">
        <v>53</v>
      </c>
      <c r="E12" s="30" t="s">
        <v>414</v>
      </c>
    </row>
    <row r="13" spans="1:5" ht="140.25">
      <c r="A13" t="s">
        <v>54</v>
      </c>
      <c r="E13" s="28" t="s">
        <v>415</v>
      </c>
    </row>
    <row r="14" spans="1:16" ht="25.5">
      <c r="A14" s="17" t="s">
        <v>46</v>
      </c>
      <c r="B14" s="22" t="s">
        <v>26</v>
      </c>
      <c r="C14" s="22" t="s">
        <v>416</v>
      </c>
      <c r="D14" s="17" t="s">
        <v>48</v>
      </c>
      <c r="E14" s="23" t="s">
        <v>417</v>
      </c>
      <c r="F14" s="24" t="s">
        <v>277</v>
      </c>
      <c r="G14" s="25">
        <v>560.837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26</v>
      </c>
    </row>
    <row r="15" spans="1:5" ht="12.75">
      <c r="A15" s="27" t="s">
        <v>51</v>
      </c>
      <c r="E15" s="28" t="s">
        <v>48</v>
      </c>
    </row>
    <row r="16" spans="1:5" ht="280.5">
      <c r="A16" s="29" t="s">
        <v>53</v>
      </c>
      <c r="E16" s="30" t="s">
        <v>418</v>
      </c>
    </row>
    <row r="17" spans="1:5" ht="140.25">
      <c r="A17" t="s">
        <v>54</v>
      </c>
      <c r="E17" s="28" t="s">
        <v>415</v>
      </c>
    </row>
    <row r="18" spans="1:16" ht="25.5">
      <c r="A18" s="17" t="s">
        <v>46</v>
      </c>
      <c r="B18" s="22" t="s">
        <v>25</v>
      </c>
      <c r="C18" s="22" t="s">
        <v>419</v>
      </c>
      <c r="D18" s="17" t="s">
        <v>48</v>
      </c>
      <c r="E18" s="23" t="s">
        <v>420</v>
      </c>
      <c r="F18" s="24" t="s">
        <v>277</v>
      </c>
      <c r="G18" s="25">
        <v>8.581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26</v>
      </c>
    </row>
    <row r="19" spans="1:5" ht="12.75">
      <c r="A19" s="27" t="s">
        <v>51</v>
      </c>
      <c r="E19" s="28" t="s">
        <v>48</v>
      </c>
    </row>
    <row r="20" spans="1:5" ht="76.5">
      <c r="A20" s="29" t="s">
        <v>53</v>
      </c>
      <c r="E20" s="30" t="s">
        <v>421</v>
      </c>
    </row>
    <row r="21" spans="1:5" ht="140.25">
      <c r="A21" t="s">
        <v>54</v>
      </c>
      <c r="E21" s="28" t="s">
        <v>415</v>
      </c>
    </row>
    <row r="22" spans="1:16" ht="25.5">
      <c r="A22" s="17" t="s">
        <v>46</v>
      </c>
      <c r="B22" s="22" t="s">
        <v>34</v>
      </c>
      <c r="C22" s="22" t="s">
        <v>422</v>
      </c>
      <c r="D22" s="17" t="s">
        <v>48</v>
      </c>
      <c r="E22" s="23" t="s">
        <v>423</v>
      </c>
      <c r="F22" s="24" t="s">
        <v>277</v>
      </c>
      <c r="G22" s="25">
        <v>84.622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26</v>
      </c>
    </row>
    <row r="23" spans="1:5" ht="12.75">
      <c r="A23" s="27" t="s">
        <v>51</v>
      </c>
      <c r="E23" s="28" t="s">
        <v>48</v>
      </c>
    </row>
    <row r="24" spans="1:5" ht="63.75">
      <c r="A24" s="29" t="s">
        <v>53</v>
      </c>
      <c r="E24" s="30" t="s">
        <v>424</v>
      </c>
    </row>
    <row r="25" spans="1:5" ht="140.25">
      <c r="A25" t="s">
        <v>54</v>
      </c>
      <c r="E25" s="28" t="s">
        <v>415</v>
      </c>
    </row>
    <row r="26" spans="1:16" ht="25.5">
      <c r="A26" s="17" t="s">
        <v>46</v>
      </c>
      <c r="B26" s="22" t="s">
        <v>36</v>
      </c>
      <c r="C26" s="22" t="s">
        <v>425</v>
      </c>
      <c r="D26" s="17" t="s">
        <v>75</v>
      </c>
      <c r="E26" s="23" t="s">
        <v>423</v>
      </c>
      <c r="F26" s="24" t="s">
        <v>277</v>
      </c>
      <c r="G26" s="25">
        <v>252.768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26</v>
      </c>
    </row>
    <row r="27" spans="1:5" ht="12.75">
      <c r="A27" s="27" t="s">
        <v>51</v>
      </c>
      <c r="E27" s="28" t="s">
        <v>426</v>
      </c>
    </row>
    <row r="28" spans="1:5" ht="204">
      <c r="A28" s="29" t="s">
        <v>53</v>
      </c>
      <c r="E28" s="30" t="s">
        <v>427</v>
      </c>
    </row>
    <row r="29" spans="1:5" ht="140.25">
      <c r="A29" t="s">
        <v>54</v>
      </c>
      <c r="E29" s="28" t="s">
        <v>415</v>
      </c>
    </row>
    <row r="30" spans="1:16" ht="25.5">
      <c r="A30" s="17" t="s">
        <v>46</v>
      </c>
      <c r="B30" s="22" t="s">
        <v>38</v>
      </c>
      <c r="C30" s="22" t="s">
        <v>428</v>
      </c>
      <c r="D30" s="17" t="s">
        <v>48</v>
      </c>
      <c r="E30" s="23" t="s">
        <v>429</v>
      </c>
      <c r="F30" s="24" t="s">
        <v>277</v>
      </c>
      <c r="G30" s="25">
        <v>16.8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26</v>
      </c>
    </row>
    <row r="31" spans="1:5" ht="12.75">
      <c r="A31" s="27" t="s">
        <v>51</v>
      </c>
      <c r="E31" s="28" t="s">
        <v>48</v>
      </c>
    </row>
    <row r="32" spans="1:5" ht="12.75">
      <c r="A32" s="29" t="s">
        <v>53</v>
      </c>
      <c r="E32" s="30" t="s">
        <v>430</v>
      </c>
    </row>
    <row r="33" spans="1:5" ht="140.25">
      <c r="A33" t="s">
        <v>54</v>
      </c>
      <c r="E33" s="28" t="s">
        <v>415</v>
      </c>
    </row>
    <row r="34" spans="1:16" ht="25.5">
      <c r="A34" s="17" t="s">
        <v>46</v>
      </c>
      <c r="B34" s="22" t="s">
        <v>77</v>
      </c>
      <c r="C34" s="22" t="s">
        <v>431</v>
      </c>
      <c r="D34" s="17" t="s">
        <v>48</v>
      </c>
      <c r="E34" s="23" t="s">
        <v>432</v>
      </c>
      <c r="F34" s="24" t="s">
        <v>277</v>
      </c>
      <c r="G34" s="25">
        <v>16.132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5" ht="12.75">
      <c r="A35" s="27" t="s">
        <v>51</v>
      </c>
      <c r="E35" s="28" t="s">
        <v>48</v>
      </c>
    </row>
    <row r="36" spans="1:5" ht="76.5">
      <c r="A36" s="29" t="s">
        <v>53</v>
      </c>
      <c r="E36" s="30" t="s">
        <v>433</v>
      </c>
    </row>
    <row r="37" spans="1:5" ht="140.25">
      <c r="A37" t="s">
        <v>54</v>
      </c>
      <c r="E37" s="28" t="s">
        <v>415</v>
      </c>
    </row>
    <row r="38" spans="1:18" ht="12.75" customHeight="1">
      <c r="A38" s="5" t="s">
        <v>44</v>
      </c>
      <c r="B38" s="5"/>
      <c r="C38" s="32" t="s">
        <v>30</v>
      </c>
      <c r="D38" s="5"/>
      <c r="E38" s="20" t="s">
        <v>168</v>
      </c>
      <c r="F38" s="5"/>
      <c r="G38" s="5"/>
      <c r="H38" s="5"/>
      <c r="I38" s="33">
        <f>0+Q38</f>
        <v>0</v>
      </c>
      <c r="O38">
        <f>0+R38</f>
        <v>0</v>
      </c>
      <c r="Q38">
        <f>0+I39+I43+I47+I51+I55+I59+I63+I67+I71+I75+I79+I83+I87+I91+I95+I99+I103+I107+I111+I115+I119+I123+I127+I131</f>
        <v>0</v>
      </c>
      <c r="R38">
        <f>0+O39+O43+O47+O51+O55+O59+O63+O67+O71+O75+O79+O83+O87+O91+O95+O99+O103+O107+O111+O115+O119+O123+O127+O131</f>
        <v>0</v>
      </c>
    </row>
    <row r="39" spans="1:16" ht="12.75">
      <c r="A39" s="17" t="s">
        <v>46</v>
      </c>
      <c r="B39" s="22" t="s">
        <v>81</v>
      </c>
      <c r="C39" s="22" t="s">
        <v>434</v>
      </c>
      <c r="D39" s="17" t="s">
        <v>48</v>
      </c>
      <c r="E39" s="23" t="s">
        <v>435</v>
      </c>
      <c r="F39" s="24" t="s">
        <v>62</v>
      </c>
      <c r="G39" s="25">
        <v>100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26</v>
      </c>
    </row>
    <row r="40" spans="1:5" ht="12.75">
      <c r="A40" s="27" t="s">
        <v>51</v>
      </c>
      <c r="E40" s="28" t="s">
        <v>436</v>
      </c>
    </row>
    <row r="41" spans="1:5" ht="25.5">
      <c r="A41" s="29" t="s">
        <v>53</v>
      </c>
      <c r="E41" s="30" t="s">
        <v>437</v>
      </c>
    </row>
    <row r="42" spans="1:5" ht="38.25">
      <c r="A42" t="s">
        <v>54</v>
      </c>
      <c r="E42" s="28" t="s">
        <v>438</v>
      </c>
    </row>
    <row r="43" spans="1:16" ht="25.5">
      <c r="A43" s="17" t="s">
        <v>46</v>
      </c>
      <c r="B43" s="22" t="s">
        <v>41</v>
      </c>
      <c r="C43" s="22" t="s">
        <v>439</v>
      </c>
      <c r="D43" s="17" t="s">
        <v>48</v>
      </c>
      <c r="E43" s="23" t="s">
        <v>440</v>
      </c>
      <c r="F43" s="24" t="s">
        <v>72</v>
      </c>
      <c r="G43" s="25">
        <v>8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26</v>
      </c>
    </row>
    <row r="44" spans="1:5" ht="12.75">
      <c r="A44" s="27" t="s">
        <v>51</v>
      </c>
      <c r="E44" s="28" t="s">
        <v>48</v>
      </c>
    </row>
    <row r="45" spans="1:5" ht="12.75">
      <c r="A45" s="29" t="s">
        <v>53</v>
      </c>
      <c r="E45" s="30" t="s">
        <v>441</v>
      </c>
    </row>
    <row r="46" spans="1:5" ht="165.75">
      <c r="A46" t="s">
        <v>54</v>
      </c>
      <c r="E46" s="28" t="s">
        <v>177</v>
      </c>
    </row>
    <row r="47" spans="1:16" ht="25.5">
      <c r="A47" s="17" t="s">
        <v>46</v>
      </c>
      <c r="B47" s="22" t="s">
        <v>43</v>
      </c>
      <c r="C47" s="22" t="s">
        <v>442</v>
      </c>
      <c r="D47" s="17" t="s">
        <v>48</v>
      </c>
      <c r="E47" s="23" t="s">
        <v>443</v>
      </c>
      <c r="F47" s="24" t="s">
        <v>147</v>
      </c>
      <c r="G47" s="25">
        <v>5.801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26</v>
      </c>
    </row>
    <row r="48" spans="1:5" ht="12.75">
      <c r="A48" s="27" t="s">
        <v>51</v>
      </c>
      <c r="E48" s="28" t="s">
        <v>444</v>
      </c>
    </row>
    <row r="49" spans="1:5" ht="51">
      <c r="A49" s="29" t="s">
        <v>53</v>
      </c>
      <c r="E49" s="30" t="s">
        <v>445</v>
      </c>
    </row>
    <row r="50" spans="1:5" ht="63.75">
      <c r="A50" t="s">
        <v>54</v>
      </c>
      <c r="E50" s="28" t="s">
        <v>185</v>
      </c>
    </row>
    <row r="51" spans="1:16" ht="25.5">
      <c r="A51" s="17" t="s">
        <v>46</v>
      </c>
      <c r="B51" s="22" t="s">
        <v>88</v>
      </c>
      <c r="C51" s="22" t="s">
        <v>446</v>
      </c>
      <c r="D51" s="17" t="s">
        <v>48</v>
      </c>
      <c r="E51" s="23" t="s">
        <v>447</v>
      </c>
      <c r="F51" s="24" t="s">
        <v>147</v>
      </c>
      <c r="G51" s="25">
        <v>52.35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26</v>
      </c>
    </row>
    <row r="52" spans="1:5" ht="12.75">
      <c r="A52" s="27" t="s">
        <v>51</v>
      </c>
      <c r="E52" s="28" t="s">
        <v>448</v>
      </c>
    </row>
    <row r="53" spans="1:5" ht="76.5">
      <c r="A53" s="29" t="s">
        <v>53</v>
      </c>
      <c r="E53" s="30" t="s">
        <v>449</v>
      </c>
    </row>
    <row r="54" spans="1:5" ht="63.75">
      <c r="A54" t="s">
        <v>54</v>
      </c>
      <c r="E54" s="28" t="s">
        <v>185</v>
      </c>
    </row>
    <row r="55" spans="1:16" ht="12.75">
      <c r="A55" s="17" t="s">
        <v>46</v>
      </c>
      <c r="B55" s="22" t="s">
        <v>92</v>
      </c>
      <c r="C55" s="22" t="s">
        <v>450</v>
      </c>
      <c r="D55" s="17" t="s">
        <v>48</v>
      </c>
      <c r="E55" s="23" t="s">
        <v>451</v>
      </c>
      <c r="F55" s="24" t="s">
        <v>62</v>
      </c>
      <c r="G55" s="25">
        <v>70.324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26</v>
      </c>
    </row>
    <row r="56" spans="1:5" ht="12.75">
      <c r="A56" s="27" t="s">
        <v>51</v>
      </c>
      <c r="E56" s="28" t="s">
        <v>452</v>
      </c>
    </row>
    <row r="57" spans="1:5" ht="12.75">
      <c r="A57" s="29" t="s">
        <v>53</v>
      </c>
      <c r="E57" s="30" t="s">
        <v>453</v>
      </c>
    </row>
    <row r="58" spans="1:5" ht="63.75">
      <c r="A58" t="s">
        <v>54</v>
      </c>
      <c r="E58" s="28" t="s">
        <v>185</v>
      </c>
    </row>
    <row r="59" spans="1:16" ht="12.75">
      <c r="A59" s="17" t="s">
        <v>46</v>
      </c>
      <c r="B59" s="22" t="s">
        <v>96</v>
      </c>
      <c r="C59" s="22" t="s">
        <v>454</v>
      </c>
      <c r="D59" s="17" t="s">
        <v>48</v>
      </c>
      <c r="E59" s="23" t="s">
        <v>455</v>
      </c>
      <c r="F59" s="24" t="s">
        <v>62</v>
      </c>
      <c r="G59" s="25">
        <v>146.5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26</v>
      </c>
    </row>
    <row r="60" spans="1:5" ht="25.5">
      <c r="A60" s="27" t="s">
        <v>51</v>
      </c>
      <c r="E60" s="28" t="s">
        <v>456</v>
      </c>
    </row>
    <row r="61" spans="1:5" ht="12.75">
      <c r="A61" s="29" t="s">
        <v>53</v>
      </c>
      <c r="E61" s="30" t="s">
        <v>457</v>
      </c>
    </row>
    <row r="62" spans="1:5" ht="63.75">
      <c r="A62" t="s">
        <v>54</v>
      </c>
      <c r="E62" s="28" t="s">
        <v>185</v>
      </c>
    </row>
    <row r="63" spans="1:16" ht="12.75">
      <c r="A63" s="17" t="s">
        <v>46</v>
      </c>
      <c r="B63" s="22" t="s">
        <v>102</v>
      </c>
      <c r="C63" s="22" t="s">
        <v>458</v>
      </c>
      <c r="D63" s="17" t="s">
        <v>48</v>
      </c>
      <c r="E63" s="23" t="s">
        <v>459</v>
      </c>
      <c r="F63" s="24" t="s">
        <v>147</v>
      </c>
      <c r="G63" s="25">
        <v>36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26</v>
      </c>
    </row>
    <row r="64" spans="1:5" ht="12.75">
      <c r="A64" s="27" t="s">
        <v>51</v>
      </c>
      <c r="E64" s="28" t="s">
        <v>48</v>
      </c>
    </row>
    <row r="65" spans="1:5" ht="12.75">
      <c r="A65" s="29" t="s">
        <v>53</v>
      </c>
      <c r="E65" s="30" t="s">
        <v>460</v>
      </c>
    </row>
    <row r="66" spans="1:5" ht="76.5">
      <c r="A66" t="s">
        <v>54</v>
      </c>
      <c r="E66" s="28" t="s">
        <v>461</v>
      </c>
    </row>
    <row r="67" spans="1:16" ht="12.75">
      <c r="A67" s="17" t="s">
        <v>46</v>
      </c>
      <c r="B67" s="22" t="s">
        <v>107</v>
      </c>
      <c r="C67" s="22" t="s">
        <v>462</v>
      </c>
      <c r="D67" s="17" t="s">
        <v>48</v>
      </c>
      <c r="E67" s="23" t="s">
        <v>463</v>
      </c>
      <c r="F67" s="24" t="s">
        <v>216</v>
      </c>
      <c r="G67" s="25">
        <v>90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26</v>
      </c>
    </row>
    <row r="68" spans="1:5" ht="12.75">
      <c r="A68" s="27" t="s">
        <v>51</v>
      </c>
      <c r="E68" s="28" t="s">
        <v>48</v>
      </c>
    </row>
    <row r="69" spans="1:5" ht="25.5">
      <c r="A69" s="29" t="s">
        <v>53</v>
      </c>
      <c r="E69" s="30" t="s">
        <v>464</v>
      </c>
    </row>
    <row r="70" spans="1:5" ht="38.25">
      <c r="A70" t="s">
        <v>54</v>
      </c>
      <c r="E70" s="28" t="s">
        <v>465</v>
      </c>
    </row>
    <row r="71" spans="1:16" ht="12.75">
      <c r="A71" s="17" t="s">
        <v>46</v>
      </c>
      <c r="B71" s="22" t="s">
        <v>111</v>
      </c>
      <c r="C71" s="22" t="s">
        <v>466</v>
      </c>
      <c r="D71" s="17" t="s">
        <v>48</v>
      </c>
      <c r="E71" s="23" t="s">
        <v>467</v>
      </c>
      <c r="F71" s="24" t="s">
        <v>147</v>
      </c>
      <c r="G71" s="25">
        <v>30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26</v>
      </c>
    </row>
    <row r="72" spans="1:5" ht="12.75">
      <c r="A72" s="27" t="s">
        <v>51</v>
      </c>
      <c r="E72" s="28" t="s">
        <v>468</v>
      </c>
    </row>
    <row r="73" spans="1:5" ht="51">
      <c r="A73" s="29" t="s">
        <v>53</v>
      </c>
      <c r="E73" s="30" t="s">
        <v>469</v>
      </c>
    </row>
    <row r="74" spans="1:5" ht="38.25">
      <c r="A74" t="s">
        <v>54</v>
      </c>
      <c r="E74" s="28" t="s">
        <v>470</v>
      </c>
    </row>
    <row r="75" spans="1:16" ht="12.75">
      <c r="A75" s="17" t="s">
        <v>46</v>
      </c>
      <c r="B75" s="22" t="s">
        <v>113</v>
      </c>
      <c r="C75" s="22" t="s">
        <v>471</v>
      </c>
      <c r="D75" s="17" t="s">
        <v>48</v>
      </c>
      <c r="E75" s="23" t="s">
        <v>472</v>
      </c>
      <c r="F75" s="24" t="s">
        <v>147</v>
      </c>
      <c r="G75" s="25">
        <v>30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26</v>
      </c>
    </row>
    <row r="76" spans="1:5" ht="12.75">
      <c r="A76" s="27" t="s">
        <v>51</v>
      </c>
      <c r="E76" s="28" t="s">
        <v>473</v>
      </c>
    </row>
    <row r="77" spans="1:5" ht="76.5">
      <c r="A77" s="29" t="s">
        <v>53</v>
      </c>
      <c r="E77" s="30" t="s">
        <v>474</v>
      </c>
    </row>
    <row r="78" spans="1:5" ht="306">
      <c r="A78" t="s">
        <v>54</v>
      </c>
      <c r="E78" s="28" t="s">
        <v>203</v>
      </c>
    </row>
    <row r="79" spans="1:16" ht="12.75">
      <c r="A79" s="17" t="s">
        <v>46</v>
      </c>
      <c r="B79" s="22" t="s">
        <v>118</v>
      </c>
      <c r="C79" s="22" t="s">
        <v>475</v>
      </c>
      <c r="D79" s="17" t="s">
        <v>48</v>
      </c>
      <c r="E79" s="23" t="s">
        <v>476</v>
      </c>
      <c r="F79" s="24" t="s">
        <v>147</v>
      </c>
      <c r="G79" s="25">
        <v>8.25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26</v>
      </c>
    </row>
    <row r="80" spans="1:5" ht="25.5">
      <c r="A80" s="27" t="s">
        <v>51</v>
      </c>
      <c r="E80" s="28" t="s">
        <v>477</v>
      </c>
    </row>
    <row r="81" spans="1:5" ht="12.75">
      <c r="A81" s="29" t="s">
        <v>53</v>
      </c>
      <c r="E81" s="30" t="s">
        <v>478</v>
      </c>
    </row>
    <row r="82" spans="1:5" ht="63.75">
      <c r="A82" t="s">
        <v>54</v>
      </c>
      <c r="E82" s="28" t="s">
        <v>219</v>
      </c>
    </row>
    <row r="83" spans="1:16" ht="12.75">
      <c r="A83" s="17" t="s">
        <v>46</v>
      </c>
      <c r="B83" s="22" t="s">
        <v>123</v>
      </c>
      <c r="C83" s="22" t="s">
        <v>475</v>
      </c>
      <c r="D83" s="17" t="s">
        <v>187</v>
      </c>
      <c r="E83" s="23" t="s">
        <v>476</v>
      </c>
      <c r="F83" s="24" t="s">
        <v>147</v>
      </c>
      <c r="G83" s="25">
        <v>17.1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26</v>
      </c>
    </row>
    <row r="84" spans="1:5" ht="12.75">
      <c r="A84" s="27" t="s">
        <v>51</v>
      </c>
      <c r="E84" s="28" t="s">
        <v>48</v>
      </c>
    </row>
    <row r="85" spans="1:5" ht="25.5">
      <c r="A85" s="29" t="s">
        <v>53</v>
      </c>
      <c r="E85" s="30" t="s">
        <v>479</v>
      </c>
    </row>
    <row r="86" spans="1:5" ht="63.75">
      <c r="A86" t="s">
        <v>54</v>
      </c>
      <c r="E86" s="28" t="s">
        <v>219</v>
      </c>
    </row>
    <row r="87" spans="1:16" ht="12.75">
      <c r="A87" s="17" t="s">
        <v>46</v>
      </c>
      <c r="B87" s="22" t="s">
        <v>125</v>
      </c>
      <c r="C87" s="22" t="s">
        <v>480</v>
      </c>
      <c r="D87" s="17" t="s">
        <v>48</v>
      </c>
      <c r="E87" s="23" t="s">
        <v>481</v>
      </c>
      <c r="F87" s="24" t="s">
        <v>147</v>
      </c>
      <c r="G87" s="25">
        <v>399.656</v>
      </c>
      <c r="H87" s="26">
        <v>0</v>
      </c>
      <c r="I87" s="26">
        <f>ROUND(ROUND(H87,2)*ROUND(G87,3),2)</f>
        <v>0</v>
      </c>
      <c r="O87">
        <f>(I87*21)/100</f>
        <v>0</v>
      </c>
      <c r="P87" t="s">
        <v>26</v>
      </c>
    </row>
    <row r="88" spans="1:5" ht="12.75">
      <c r="A88" s="27" t="s">
        <v>51</v>
      </c>
      <c r="E88" s="28" t="s">
        <v>48</v>
      </c>
    </row>
    <row r="89" spans="1:5" ht="102">
      <c r="A89" s="29" t="s">
        <v>53</v>
      </c>
      <c r="E89" s="30" t="s">
        <v>482</v>
      </c>
    </row>
    <row r="90" spans="1:5" ht="318.75">
      <c r="A90" t="s">
        <v>54</v>
      </c>
      <c r="E90" s="28" t="s">
        <v>224</v>
      </c>
    </row>
    <row r="91" spans="1:16" ht="12.75">
      <c r="A91" s="17" t="s">
        <v>46</v>
      </c>
      <c r="B91" s="22" t="s">
        <v>128</v>
      </c>
      <c r="C91" s="22" t="s">
        <v>483</v>
      </c>
      <c r="D91" s="17" t="s">
        <v>48</v>
      </c>
      <c r="E91" s="23" t="s">
        <v>484</v>
      </c>
      <c r="F91" s="24" t="s">
        <v>147</v>
      </c>
      <c r="G91" s="25">
        <v>217.337</v>
      </c>
      <c r="H91" s="26">
        <v>0</v>
      </c>
      <c r="I91" s="26">
        <f>ROUND(ROUND(H91,2)*ROUND(G91,3),2)</f>
        <v>0</v>
      </c>
      <c r="O91">
        <f>(I91*21)/100</f>
        <v>0</v>
      </c>
      <c r="P91" t="s">
        <v>26</v>
      </c>
    </row>
    <row r="92" spans="1:5" ht="12.75">
      <c r="A92" s="27" t="s">
        <v>51</v>
      </c>
      <c r="E92" s="28" t="s">
        <v>485</v>
      </c>
    </row>
    <row r="93" spans="1:5" ht="76.5">
      <c r="A93" s="29" t="s">
        <v>53</v>
      </c>
      <c r="E93" s="30" t="s">
        <v>486</v>
      </c>
    </row>
    <row r="94" spans="1:5" ht="318.75">
      <c r="A94" t="s">
        <v>54</v>
      </c>
      <c r="E94" s="28" t="s">
        <v>487</v>
      </c>
    </row>
    <row r="95" spans="1:16" ht="12.75">
      <c r="A95" s="17" t="s">
        <v>46</v>
      </c>
      <c r="B95" s="22" t="s">
        <v>134</v>
      </c>
      <c r="C95" s="22" t="s">
        <v>225</v>
      </c>
      <c r="D95" s="17" t="s">
        <v>48</v>
      </c>
      <c r="E95" s="23" t="s">
        <v>226</v>
      </c>
      <c r="F95" s="24" t="s">
        <v>147</v>
      </c>
      <c r="G95" s="25">
        <v>657.071</v>
      </c>
      <c r="H95" s="26">
        <v>0</v>
      </c>
      <c r="I95" s="26">
        <f>ROUND(ROUND(H95,2)*ROUND(G95,3),2)</f>
        <v>0</v>
      </c>
      <c r="O95">
        <f>(I95*21)/100</f>
        <v>0</v>
      </c>
      <c r="P95" t="s">
        <v>26</v>
      </c>
    </row>
    <row r="96" spans="1:5" ht="12.75">
      <c r="A96" s="27" t="s">
        <v>51</v>
      </c>
      <c r="E96" s="28" t="s">
        <v>48</v>
      </c>
    </row>
    <row r="97" spans="1:5" ht="280.5">
      <c r="A97" s="29" t="s">
        <v>53</v>
      </c>
      <c r="E97" s="30" t="s">
        <v>488</v>
      </c>
    </row>
    <row r="98" spans="1:5" ht="191.25">
      <c r="A98" t="s">
        <v>54</v>
      </c>
      <c r="E98" s="28" t="s">
        <v>229</v>
      </c>
    </row>
    <row r="99" spans="1:16" ht="12.75">
      <c r="A99" s="17" t="s">
        <v>46</v>
      </c>
      <c r="B99" s="22" t="s">
        <v>138</v>
      </c>
      <c r="C99" s="22" t="s">
        <v>489</v>
      </c>
      <c r="D99" s="17" t="s">
        <v>70</v>
      </c>
      <c r="E99" s="23" t="s">
        <v>490</v>
      </c>
      <c r="F99" s="24" t="s">
        <v>147</v>
      </c>
      <c r="G99" s="25">
        <v>190.803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26</v>
      </c>
    </row>
    <row r="100" spans="1:5" ht="25.5">
      <c r="A100" s="27" t="s">
        <v>51</v>
      </c>
      <c r="E100" s="28" t="s">
        <v>491</v>
      </c>
    </row>
    <row r="101" spans="1:5" ht="51">
      <c r="A101" s="29" t="s">
        <v>53</v>
      </c>
      <c r="E101" s="30" t="s">
        <v>492</v>
      </c>
    </row>
    <row r="102" spans="1:5" ht="229.5">
      <c r="A102" t="s">
        <v>54</v>
      </c>
      <c r="E102" s="28" t="s">
        <v>493</v>
      </c>
    </row>
    <row r="103" spans="1:16" ht="12.75">
      <c r="A103" s="17" t="s">
        <v>46</v>
      </c>
      <c r="B103" s="22" t="s">
        <v>249</v>
      </c>
      <c r="C103" s="22" t="s">
        <v>489</v>
      </c>
      <c r="D103" s="17" t="s">
        <v>75</v>
      </c>
      <c r="E103" s="23" t="s">
        <v>490</v>
      </c>
      <c r="F103" s="24" t="s">
        <v>147</v>
      </c>
      <c r="G103" s="25">
        <v>194.597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26</v>
      </c>
    </row>
    <row r="104" spans="1:5" ht="12.75">
      <c r="A104" s="27" t="s">
        <v>51</v>
      </c>
      <c r="E104" s="28" t="s">
        <v>48</v>
      </c>
    </row>
    <row r="105" spans="1:5" ht="12.75">
      <c r="A105" s="29" t="s">
        <v>53</v>
      </c>
      <c r="E105" s="30" t="s">
        <v>494</v>
      </c>
    </row>
    <row r="106" spans="1:5" ht="229.5">
      <c r="A106" t="s">
        <v>54</v>
      </c>
      <c r="E106" s="28" t="s">
        <v>493</v>
      </c>
    </row>
    <row r="107" spans="1:16" ht="12.75">
      <c r="A107" s="17" t="s">
        <v>46</v>
      </c>
      <c r="B107" s="22" t="s">
        <v>255</v>
      </c>
      <c r="C107" s="22" t="s">
        <v>489</v>
      </c>
      <c r="D107" s="17" t="s">
        <v>84</v>
      </c>
      <c r="E107" s="23" t="s">
        <v>490</v>
      </c>
      <c r="F107" s="24" t="s">
        <v>147</v>
      </c>
      <c r="G107" s="25">
        <v>182.207</v>
      </c>
      <c r="H107" s="26">
        <v>0</v>
      </c>
      <c r="I107" s="26">
        <f>ROUND(ROUND(H107,2)*ROUND(G107,3),2)</f>
        <v>0</v>
      </c>
      <c r="O107">
        <f>(I107*21)/100</f>
        <v>0</v>
      </c>
      <c r="P107" t="s">
        <v>26</v>
      </c>
    </row>
    <row r="108" spans="1:5" ht="12.75">
      <c r="A108" s="27" t="s">
        <v>51</v>
      </c>
      <c r="E108" s="28" t="s">
        <v>495</v>
      </c>
    </row>
    <row r="109" spans="1:5" ht="114.75">
      <c r="A109" s="29" t="s">
        <v>53</v>
      </c>
      <c r="E109" s="30" t="s">
        <v>496</v>
      </c>
    </row>
    <row r="110" spans="1:5" ht="229.5">
      <c r="A110" t="s">
        <v>54</v>
      </c>
      <c r="E110" s="28" t="s">
        <v>493</v>
      </c>
    </row>
    <row r="111" spans="1:16" ht="12.75">
      <c r="A111" s="17" t="s">
        <v>46</v>
      </c>
      <c r="B111" s="22" t="s">
        <v>261</v>
      </c>
      <c r="C111" s="22" t="s">
        <v>497</v>
      </c>
      <c r="D111" s="17" t="s">
        <v>48</v>
      </c>
      <c r="E111" s="23" t="s">
        <v>498</v>
      </c>
      <c r="F111" s="24" t="s">
        <v>147</v>
      </c>
      <c r="G111" s="25">
        <v>8.25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26</v>
      </c>
    </row>
    <row r="112" spans="1:5" ht="12.75">
      <c r="A112" s="27" t="s">
        <v>51</v>
      </c>
      <c r="E112" s="28" t="s">
        <v>499</v>
      </c>
    </row>
    <row r="113" spans="1:5" ht="12.75">
      <c r="A113" s="29" t="s">
        <v>53</v>
      </c>
      <c r="E113" s="30" t="s">
        <v>478</v>
      </c>
    </row>
    <row r="114" spans="1:5" ht="280.5">
      <c r="A114" t="s">
        <v>54</v>
      </c>
      <c r="E114" s="28" t="s">
        <v>500</v>
      </c>
    </row>
    <row r="115" spans="1:16" ht="12.75">
      <c r="A115" s="17" t="s">
        <v>46</v>
      </c>
      <c r="B115" s="22" t="s">
        <v>267</v>
      </c>
      <c r="C115" s="22" t="s">
        <v>501</v>
      </c>
      <c r="D115" s="17" t="s">
        <v>48</v>
      </c>
      <c r="E115" s="23" t="s">
        <v>502</v>
      </c>
      <c r="F115" s="24" t="s">
        <v>62</v>
      </c>
      <c r="G115" s="25">
        <v>200</v>
      </c>
      <c r="H115" s="26">
        <v>0</v>
      </c>
      <c r="I115" s="26">
        <f>ROUND(ROUND(H115,2)*ROUND(G115,3),2)</f>
        <v>0</v>
      </c>
      <c r="O115">
        <f>(I115*21)/100</f>
        <v>0</v>
      </c>
      <c r="P115" t="s">
        <v>26</v>
      </c>
    </row>
    <row r="116" spans="1:5" ht="12.75">
      <c r="A116" s="27" t="s">
        <v>51</v>
      </c>
      <c r="E116" s="28" t="s">
        <v>503</v>
      </c>
    </row>
    <row r="117" spans="1:5" ht="51">
      <c r="A117" s="29" t="s">
        <v>53</v>
      </c>
      <c r="E117" s="30" t="s">
        <v>504</v>
      </c>
    </row>
    <row r="118" spans="1:5" ht="12.75">
      <c r="A118" t="s">
        <v>54</v>
      </c>
      <c r="E118" s="28" t="s">
        <v>505</v>
      </c>
    </row>
    <row r="119" spans="1:16" ht="12.75">
      <c r="A119" s="17" t="s">
        <v>46</v>
      </c>
      <c r="B119" s="22" t="s">
        <v>274</v>
      </c>
      <c r="C119" s="22" t="s">
        <v>250</v>
      </c>
      <c r="D119" s="17" t="s">
        <v>48</v>
      </c>
      <c r="E119" s="23" t="s">
        <v>251</v>
      </c>
      <c r="F119" s="24" t="s">
        <v>62</v>
      </c>
      <c r="G119" s="25">
        <v>100</v>
      </c>
      <c r="H119" s="26">
        <v>0</v>
      </c>
      <c r="I119" s="26">
        <f>ROUND(ROUND(H119,2)*ROUND(G119,3),2)</f>
        <v>0</v>
      </c>
      <c r="O119">
        <f>(I119*21)/100</f>
        <v>0</v>
      </c>
      <c r="P119" t="s">
        <v>26</v>
      </c>
    </row>
    <row r="120" spans="1:5" ht="12.75">
      <c r="A120" s="27" t="s">
        <v>51</v>
      </c>
      <c r="E120" s="28" t="s">
        <v>506</v>
      </c>
    </row>
    <row r="121" spans="1:5" ht="76.5">
      <c r="A121" s="29" t="s">
        <v>53</v>
      </c>
      <c r="E121" s="30" t="s">
        <v>507</v>
      </c>
    </row>
    <row r="122" spans="1:5" ht="38.25">
      <c r="A122" t="s">
        <v>54</v>
      </c>
      <c r="E122" s="28" t="s">
        <v>253</v>
      </c>
    </row>
    <row r="123" spans="1:16" ht="12.75">
      <c r="A123" s="17" t="s">
        <v>46</v>
      </c>
      <c r="B123" s="22" t="s">
        <v>281</v>
      </c>
      <c r="C123" s="22" t="s">
        <v>508</v>
      </c>
      <c r="D123" s="17" t="s">
        <v>48</v>
      </c>
      <c r="E123" s="23" t="s">
        <v>509</v>
      </c>
      <c r="F123" s="24" t="s">
        <v>62</v>
      </c>
      <c r="G123" s="25">
        <v>100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26</v>
      </c>
    </row>
    <row r="124" spans="1:5" ht="12.75">
      <c r="A124" s="27" t="s">
        <v>51</v>
      </c>
      <c r="E124" s="28" t="s">
        <v>506</v>
      </c>
    </row>
    <row r="125" spans="1:5" ht="76.5">
      <c r="A125" s="29" t="s">
        <v>53</v>
      </c>
      <c r="E125" s="30" t="s">
        <v>507</v>
      </c>
    </row>
    <row r="126" spans="1:5" ht="38.25">
      <c r="A126" t="s">
        <v>54</v>
      </c>
      <c r="E126" s="28" t="s">
        <v>510</v>
      </c>
    </row>
    <row r="127" spans="1:16" ht="12.75">
      <c r="A127" s="17" t="s">
        <v>46</v>
      </c>
      <c r="B127" s="22" t="s">
        <v>286</v>
      </c>
      <c r="C127" s="22" t="s">
        <v>511</v>
      </c>
      <c r="D127" s="17" t="s">
        <v>48</v>
      </c>
      <c r="E127" s="23" t="s">
        <v>512</v>
      </c>
      <c r="F127" s="24" t="s">
        <v>62</v>
      </c>
      <c r="G127" s="25">
        <v>200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26</v>
      </c>
    </row>
    <row r="128" spans="1:5" ht="12.75">
      <c r="A128" s="27" t="s">
        <v>51</v>
      </c>
      <c r="E128" s="28" t="s">
        <v>48</v>
      </c>
    </row>
    <row r="129" spans="1:5" ht="76.5">
      <c r="A129" s="29" t="s">
        <v>53</v>
      </c>
      <c r="E129" s="30" t="s">
        <v>513</v>
      </c>
    </row>
    <row r="130" spans="1:5" ht="25.5">
      <c r="A130" t="s">
        <v>54</v>
      </c>
      <c r="E130" s="28" t="s">
        <v>514</v>
      </c>
    </row>
    <row r="131" spans="1:16" ht="12.75">
      <c r="A131" s="17" t="s">
        <v>46</v>
      </c>
      <c r="B131" s="22" t="s">
        <v>291</v>
      </c>
      <c r="C131" s="22" t="s">
        <v>515</v>
      </c>
      <c r="D131" s="17" t="s">
        <v>48</v>
      </c>
      <c r="E131" s="23" t="s">
        <v>516</v>
      </c>
      <c r="F131" s="24" t="s">
        <v>62</v>
      </c>
      <c r="G131" s="25">
        <v>200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26</v>
      </c>
    </row>
    <row r="132" spans="1:5" ht="12.75">
      <c r="A132" s="27" t="s">
        <v>51</v>
      </c>
      <c r="E132" s="28" t="s">
        <v>48</v>
      </c>
    </row>
    <row r="133" spans="1:5" ht="76.5">
      <c r="A133" s="29" t="s">
        <v>53</v>
      </c>
      <c r="E133" s="30" t="s">
        <v>513</v>
      </c>
    </row>
    <row r="134" spans="1:5" ht="38.25">
      <c r="A134" t="s">
        <v>54</v>
      </c>
      <c r="E134" s="28" t="s">
        <v>517</v>
      </c>
    </row>
    <row r="135" spans="1:18" ht="12.75" customHeight="1">
      <c r="A135" s="5" t="s">
        <v>44</v>
      </c>
      <c r="B135" s="5"/>
      <c r="C135" s="32" t="s">
        <v>26</v>
      </c>
      <c r="D135" s="5"/>
      <c r="E135" s="20" t="s">
        <v>254</v>
      </c>
      <c r="F135" s="5"/>
      <c r="G135" s="5"/>
      <c r="H135" s="5"/>
      <c r="I135" s="33">
        <f>0+Q135</f>
        <v>0</v>
      </c>
      <c r="O135">
        <f>0+R135</f>
        <v>0</v>
      </c>
      <c r="Q135">
        <f>0+I136+I140+I144+I148+I152+I156+I160+I164</f>
        <v>0</v>
      </c>
      <c r="R135">
        <f>0+O136+O140+O144+O148+O152+O156+O160+O164</f>
        <v>0</v>
      </c>
    </row>
    <row r="136" spans="1:16" ht="12.75">
      <c r="A136" s="17" t="s">
        <v>46</v>
      </c>
      <c r="B136" s="22" t="s">
        <v>297</v>
      </c>
      <c r="C136" s="22" t="s">
        <v>518</v>
      </c>
      <c r="D136" s="17" t="s">
        <v>48</v>
      </c>
      <c r="E136" s="23" t="s">
        <v>519</v>
      </c>
      <c r="F136" s="24" t="s">
        <v>147</v>
      </c>
      <c r="G136" s="25">
        <v>0.077</v>
      </c>
      <c r="H136" s="26">
        <v>0</v>
      </c>
      <c r="I136" s="26">
        <f>ROUND(ROUND(H136,2)*ROUND(G136,3),2)</f>
        <v>0</v>
      </c>
      <c r="O136">
        <f>(I136*21)/100</f>
        <v>0</v>
      </c>
      <c r="P136" t="s">
        <v>26</v>
      </c>
    </row>
    <row r="137" spans="1:5" ht="25.5">
      <c r="A137" s="27" t="s">
        <v>51</v>
      </c>
      <c r="E137" s="28" t="s">
        <v>520</v>
      </c>
    </row>
    <row r="138" spans="1:5" ht="102">
      <c r="A138" s="29" t="s">
        <v>53</v>
      </c>
      <c r="E138" s="30" t="s">
        <v>521</v>
      </c>
    </row>
    <row r="139" spans="1:5" ht="51">
      <c r="A139" t="s">
        <v>54</v>
      </c>
      <c r="E139" s="28" t="s">
        <v>522</v>
      </c>
    </row>
    <row r="140" spans="1:16" ht="12.75">
      <c r="A140" s="17" t="s">
        <v>46</v>
      </c>
      <c r="B140" s="22" t="s">
        <v>302</v>
      </c>
      <c r="C140" s="22" t="s">
        <v>523</v>
      </c>
      <c r="D140" s="17" t="s">
        <v>48</v>
      </c>
      <c r="E140" s="23" t="s">
        <v>524</v>
      </c>
      <c r="F140" s="24" t="s">
        <v>216</v>
      </c>
      <c r="G140" s="25">
        <v>218.192</v>
      </c>
      <c r="H140" s="26">
        <v>0</v>
      </c>
      <c r="I140" s="26">
        <f>ROUND(ROUND(H140,2)*ROUND(G140,3),2)</f>
        <v>0</v>
      </c>
      <c r="O140">
        <f>(I140*21)/100</f>
        <v>0</v>
      </c>
      <c r="P140" t="s">
        <v>26</v>
      </c>
    </row>
    <row r="141" spans="1:5" ht="12.75">
      <c r="A141" s="27" t="s">
        <v>51</v>
      </c>
      <c r="E141" s="28" t="s">
        <v>48</v>
      </c>
    </row>
    <row r="142" spans="1:5" ht="51">
      <c r="A142" s="29" t="s">
        <v>53</v>
      </c>
      <c r="E142" s="30" t="s">
        <v>525</v>
      </c>
    </row>
    <row r="143" spans="1:5" ht="51">
      <c r="A143" t="s">
        <v>54</v>
      </c>
      <c r="E143" s="28" t="s">
        <v>526</v>
      </c>
    </row>
    <row r="144" spans="1:16" ht="25.5">
      <c r="A144" s="17" t="s">
        <v>46</v>
      </c>
      <c r="B144" s="22" t="s">
        <v>308</v>
      </c>
      <c r="C144" s="22" t="s">
        <v>527</v>
      </c>
      <c r="D144" s="17" t="s">
        <v>48</v>
      </c>
      <c r="E144" s="23" t="s">
        <v>528</v>
      </c>
      <c r="F144" s="24" t="s">
        <v>216</v>
      </c>
      <c r="G144" s="25">
        <v>76</v>
      </c>
      <c r="H144" s="26">
        <v>0</v>
      </c>
      <c r="I144" s="26">
        <f>ROUND(ROUND(H144,2)*ROUND(G144,3),2)</f>
        <v>0</v>
      </c>
      <c r="O144">
        <f>(I144*21)/100</f>
        <v>0</v>
      </c>
      <c r="P144" t="s">
        <v>26</v>
      </c>
    </row>
    <row r="145" spans="1:5" ht="12.75">
      <c r="A145" s="27" t="s">
        <v>51</v>
      </c>
      <c r="E145" s="28" t="s">
        <v>48</v>
      </c>
    </row>
    <row r="146" spans="1:5" ht="51">
      <c r="A146" s="29" t="s">
        <v>53</v>
      </c>
      <c r="E146" s="30" t="s">
        <v>529</v>
      </c>
    </row>
    <row r="147" spans="1:5" ht="63.75">
      <c r="A147" t="s">
        <v>54</v>
      </c>
      <c r="E147" s="28" t="s">
        <v>530</v>
      </c>
    </row>
    <row r="148" spans="1:16" ht="25.5">
      <c r="A148" s="17" t="s">
        <v>46</v>
      </c>
      <c r="B148" s="22" t="s">
        <v>313</v>
      </c>
      <c r="C148" s="22" t="s">
        <v>531</v>
      </c>
      <c r="D148" s="17" t="s">
        <v>48</v>
      </c>
      <c r="E148" s="23" t="s">
        <v>532</v>
      </c>
      <c r="F148" s="24" t="s">
        <v>216</v>
      </c>
      <c r="G148" s="25">
        <v>76</v>
      </c>
      <c r="H148" s="26">
        <v>0</v>
      </c>
      <c r="I148" s="26">
        <f>ROUND(ROUND(H148,2)*ROUND(G148,3),2)</f>
        <v>0</v>
      </c>
      <c r="O148">
        <f>(I148*21)/100</f>
        <v>0</v>
      </c>
      <c r="P148" t="s">
        <v>26</v>
      </c>
    </row>
    <row r="149" spans="1:5" ht="12.75">
      <c r="A149" s="27" t="s">
        <v>51</v>
      </c>
      <c r="E149" s="28" t="s">
        <v>48</v>
      </c>
    </row>
    <row r="150" spans="1:5" ht="63.75">
      <c r="A150" s="29" t="s">
        <v>53</v>
      </c>
      <c r="E150" s="30" t="s">
        <v>533</v>
      </c>
    </row>
    <row r="151" spans="1:5" ht="63.75">
      <c r="A151" t="s">
        <v>54</v>
      </c>
      <c r="E151" s="28" t="s">
        <v>530</v>
      </c>
    </row>
    <row r="152" spans="1:16" ht="25.5">
      <c r="A152" s="17" t="s">
        <v>46</v>
      </c>
      <c r="B152" s="22" t="s">
        <v>319</v>
      </c>
      <c r="C152" s="22" t="s">
        <v>534</v>
      </c>
      <c r="D152" s="17" t="s">
        <v>48</v>
      </c>
      <c r="E152" s="23" t="s">
        <v>535</v>
      </c>
      <c r="F152" s="24" t="s">
        <v>216</v>
      </c>
      <c r="G152" s="25">
        <v>53.232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28</v>
      </c>
    </row>
    <row r="153" spans="1:5" ht="12.75">
      <c r="A153" s="27" t="s">
        <v>51</v>
      </c>
      <c r="E153" s="28" t="s">
        <v>48</v>
      </c>
    </row>
    <row r="154" spans="1:5" ht="38.25">
      <c r="A154" s="29" t="s">
        <v>53</v>
      </c>
      <c r="E154" s="30" t="s">
        <v>536</v>
      </c>
    </row>
    <row r="155" spans="1:5" ht="63.75">
      <c r="A155" t="s">
        <v>54</v>
      </c>
      <c r="E155" s="28" t="s">
        <v>537</v>
      </c>
    </row>
    <row r="156" spans="1:16" ht="12.75">
      <c r="A156" s="17" t="s">
        <v>46</v>
      </c>
      <c r="B156" s="22" t="s">
        <v>325</v>
      </c>
      <c r="C156" s="22" t="s">
        <v>268</v>
      </c>
      <c r="D156" s="17" t="s">
        <v>48</v>
      </c>
      <c r="E156" s="23" t="s">
        <v>269</v>
      </c>
      <c r="F156" s="24" t="s">
        <v>147</v>
      </c>
      <c r="G156" s="25">
        <v>8.885</v>
      </c>
      <c r="H156" s="26">
        <v>0</v>
      </c>
      <c r="I156" s="26">
        <f>ROUND(ROUND(H156,2)*ROUND(G156,3),2)</f>
        <v>0</v>
      </c>
      <c r="O156">
        <f>(I156*21)/100</f>
        <v>0</v>
      </c>
      <c r="P156" t="s">
        <v>26</v>
      </c>
    </row>
    <row r="157" spans="1:5" ht="12.75">
      <c r="A157" s="27" t="s">
        <v>51</v>
      </c>
      <c r="E157" s="28" t="s">
        <v>48</v>
      </c>
    </row>
    <row r="158" spans="1:5" ht="63.75">
      <c r="A158" s="29" t="s">
        <v>53</v>
      </c>
      <c r="E158" s="30" t="s">
        <v>538</v>
      </c>
    </row>
    <row r="159" spans="1:5" ht="369.75">
      <c r="A159" t="s">
        <v>54</v>
      </c>
      <c r="E159" s="28" t="s">
        <v>272</v>
      </c>
    </row>
    <row r="160" spans="1:16" ht="25.5">
      <c r="A160" s="17" t="s">
        <v>46</v>
      </c>
      <c r="B160" s="22" t="s">
        <v>330</v>
      </c>
      <c r="C160" s="22" t="s">
        <v>539</v>
      </c>
      <c r="D160" s="17" t="s">
        <v>48</v>
      </c>
      <c r="E160" s="23" t="s">
        <v>540</v>
      </c>
      <c r="F160" s="24" t="s">
        <v>72</v>
      </c>
      <c r="G160" s="25">
        <v>228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26</v>
      </c>
    </row>
    <row r="161" spans="1:5" ht="12.75">
      <c r="A161" s="27" t="s">
        <v>51</v>
      </c>
      <c r="E161" s="28" t="s">
        <v>48</v>
      </c>
    </row>
    <row r="162" spans="1:5" ht="63.75">
      <c r="A162" s="29" t="s">
        <v>53</v>
      </c>
      <c r="E162" s="30" t="s">
        <v>541</v>
      </c>
    </row>
    <row r="163" spans="1:5" ht="63.75">
      <c r="A163" t="s">
        <v>54</v>
      </c>
      <c r="E163" s="28" t="s">
        <v>542</v>
      </c>
    </row>
    <row r="164" spans="1:16" ht="12.75">
      <c r="A164" s="17" t="s">
        <v>46</v>
      </c>
      <c r="B164" s="22" t="s">
        <v>335</v>
      </c>
      <c r="C164" s="22" t="s">
        <v>543</v>
      </c>
      <c r="D164" s="17" t="s">
        <v>48</v>
      </c>
      <c r="E164" s="23" t="s">
        <v>544</v>
      </c>
      <c r="F164" s="24" t="s">
        <v>62</v>
      </c>
      <c r="G164" s="25">
        <v>64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26</v>
      </c>
    </row>
    <row r="165" spans="1:5" ht="12.75">
      <c r="A165" s="27" t="s">
        <v>51</v>
      </c>
      <c r="E165" s="28" t="s">
        <v>48</v>
      </c>
    </row>
    <row r="166" spans="1:5" ht="51">
      <c r="A166" s="29" t="s">
        <v>53</v>
      </c>
      <c r="E166" s="30" t="s">
        <v>545</v>
      </c>
    </row>
    <row r="167" spans="1:5" ht="102">
      <c r="A167" t="s">
        <v>54</v>
      </c>
      <c r="E167" s="28" t="s">
        <v>546</v>
      </c>
    </row>
    <row r="168" spans="1:18" ht="12.75" customHeight="1">
      <c r="A168" s="5" t="s">
        <v>44</v>
      </c>
      <c r="B168" s="5"/>
      <c r="C168" s="32" t="s">
        <v>25</v>
      </c>
      <c r="D168" s="5"/>
      <c r="E168" s="20" t="s">
        <v>273</v>
      </c>
      <c r="F168" s="5"/>
      <c r="G168" s="5"/>
      <c r="H168" s="5"/>
      <c r="I168" s="33">
        <f>0+Q168</f>
        <v>0</v>
      </c>
      <c r="O168">
        <f>0+R168</f>
        <v>0</v>
      </c>
      <c r="Q168">
        <f>0+I169+I173+I177+I181+I185+I189+I193+I197</f>
        <v>0</v>
      </c>
      <c r="R168">
        <f>0+O169+O173+O177+O181+O185+O189+O193+O197</f>
        <v>0</v>
      </c>
    </row>
    <row r="169" spans="1:16" ht="12.75">
      <c r="A169" s="17" t="s">
        <v>46</v>
      </c>
      <c r="B169" s="22" t="s">
        <v>341</v>
      </c>
      <c r="C169" s="22" t="s">
        <v>547</v>
      </c>
      <c r="D169" s="17" t="s">
        <v>48</v>
      </c>
      <c r="E169" s="23" t="s">
        <v>548</v>
      </c>
      <c r="F169" s="24" t="s">
        <v>549</v>
      </c>
      <c r="G169" s="25">
        <v>324</v>
      </c>
      <c r="H169" s="26">
        <v>0</v>
      </c>
      <c r="I169" s="26">
        <f>ROUND(ROUND(H169,2)*ROUND(G169,3),2)</f>
        <v>0</v>
      </c>
      <c r="O169">
        <f>(I169*21)/100</f>
        <v>0</v>
      </c>
      <c r="P169" t="s">
        <v>26</v>
      </c>
    </row>
    <row r="170" spans="1:5" ht="12.75">
      <c r="A170" s="27" t="s">
        <v>51</v>
      </c>
      <c r="E170" s="28" t="s">
        <v>48</v>
      </c>
    </row>
    <row r="171" spans="1:5" ht="38.25">
      <c r="A171" s="29" t="s">
        <v>53</v>
      </c>
      <c r="E171" s="30" t="s">
        <v>550</v>
      </c>
    </row>
    <row r="172" spans="1:5" ht="25.5">
      <c r="A172" t="s">
        <v>54</v>
      </c>
      <c r="E172" s="28" t="s">
        <v>551</v>
      </c>
    </row>
    <row r="173" spans="1:16" ht="12.75">
      <c r="A173" s="17" t="s">
        <v>46</v>
      </c>
      <c r="B173" s="22" t="s">
        <v>552</v>
      </c>
      <c r="C173" s="22" t="s">
        <v>553</v>
      </c>
      <c r="D173" s="17" t="s">
        <v>48</v>
      </c>
      <c r="E173" s="23" t="s">
        <v>554</v>
      </c>
      <c r="F173" s="24" t="s">
        <v>147</v>
      </c>
      <c r="G173" s="25">
        <v>21.134</v>
      </c>
      <c r="H173" s="26">
        <v>0</v>
      </c>
      <c r="I173" s="26">
        <f>ROUND(ROUND(H173,2)*ROUND(G173,3),2)</f>
        <v>0</v>
      </c>
      <c r="O173">
        <f>(I173*21)/100</f>
        <v>0</v>
      </c>
      <c r="P173" t="s">
        <v>26</v>
      </c>
    </row>
    <row r="174" spans="1:5" ht="12.75">
      <c r="A174" s="27" t="s">
        <v>51</v>
      </c>
      <c r="E174" s="28" t="s">
        <v>555</v>
      </c>
    </row>
    <row r="175" spans="1:5" ht="51">
      <c r="A175" s="29" t="s">
        <v>53</v>
      </c>
      <c r="E175" s="30" t="s">
        <v>556</v>
      </c>
    </row>
    <row r="176" spans="1:5" ht="382.5">
      <c r="A176" t="s">
        <v>54</v>
      </c>
      <c r="E176" s="28" t="s">
        <v>557</v>
      </c>
    </row>
    <row r="177" spans="1:16" ht="12.75">
      <c r="A177" s="17" t="s">
        <v>46</v>
      </c>
      <c r="B177" s="22" t="s">
        <v>558</v>
      </c>
      <c r="C177" s="22" t="s">
        <v>559</v>
      </c>
      <c r="D177" s="17" t="s">
        <v>48</v>
      </c>
      <c r="E177" s="23" t="s">
        <v>560</v>
      </c>
      <c r="F177" s="24" t="s">
        <v>277</v>
      </c>
      <c r="G177" s="25">
        <v>3.804</v>
      </c>
      <c r="H177" s="26">
        <v>0</v>
      </c>
      <c r="I177" s="26">
        <f>ROUND(ROUND(H177,2)*ROUND(G177,3),2)</f>
        <v>0</v>
      </c>
      <c r="O177">
        <f>(I177*21)/100</f>
        <v>0</v>
      </c>
      <c r="P177" t="s">
        <v>26</v>
      </c>
    </row>
    <row r="178" spans="1:5" ht="12.75">
      <c r="A178" s="27" t="s">
        <v>51</v>
      </c>
      <c r="E178" s="28" t="s">
        <v>48</v>
      </c>
    </row>
    <row r="179" spans="1:5" ht="63.75">
      <c r="A179" s="29" t="s">
        <v>53</v>
      </c>
      <c r="E179" s="30" t="s">
        <v>561</v>
      </c>
    </row>
    <row r="180" spans="1:5" ht="242.25">
      <c r="A180" t="s">
        <v>54</v>
      </c>
      <c r="E180" s="28" t="s">
        <v>562</v>
      </c>
    </row>
    <row r="181" spans="1:16" ht="12.75">
      <c r="A181" s="17" t="s">
        <v>46</v>
      </c>
      <c r="B181" s="22" t="s">
        <v>563</v>
      </c>
      <c r="C181" s="22" t="s">
        <v>564</v>
      </c>
      <c r="D181" s="17" t="s">
        <v>48</v>
      </c>
      <c r="E181" s="23" t="s">
        <v>565</v>
      </c>
      <c r="F181" s="24" t="s">
        <v>147</v>
      </c>
      <c r="G181" s="25">
        <v>38.25</v>
      </c>
      <c r="H181" s="26">
        <v>0</v>
      </c>
      <c r="I181" s="26">
        <f>ROUND(ROUND(H181,2)*ROUND(G181,3),2)</f>
        <v>0</v>
      </c>
      <c r="O181">
        <f>(I181*21)/100</f>
        <v>0</v>
      </c>
      <c r="P181" t="s">
        <v>26</v>
      </c>
    </row>
    <row r="182" spans="1:5" ht="12.75">
      <c r="A182" s="27" t="s">
        <v>51</v>
      </c>
      <c r="E182" s="28" t="s">
        <v>48</v>
      </c>
    </row>
    <row r="183" spans="1:5" ht="38.25">
      <c r="A183" s="29" t="s">
        <v>53</v>
      </c>
      <c r="E183" s="30" t="s">
        <v>566</v>
      </c>
    </row>
    <row r="184" spans="1:5" ht="369.75">
      <c r="A184" t="s">
        <v>54</v>
      </c>
      <c r="E184" s="28" t="s">
        <v>567</v>
      </c>
    </row>
    <row r="185" spans="1:16" ht="12.75">
      <c r="A185" s="17" t="s">
        <v>46</v>
      </c>
      <c r="B185" s="22" t="s">
        <v>568</v>
      </c>
      <c r="C185" s="22" t="s">
        <v>569</v>
      </c>
      <c r="D185" s="17" t="s">
        <v>48</v>
      </c>
      <c r="E185" s="23" t="s">
        <v>570</v>
      </c>
      <c r="F185" s="24" t="s">
        <v>277</v>
      </c>
      <c r="G185" s="25">
        <v>6.12</v>
      </c>
      <c r="H185" s="26">
        <v>0</v>
      </c>
      <c r="I185" s="26">
        <f>ROUND(ROUND(H185,2)*ROUND(G185,3),2)</f>
        <v>0</v>
      </c>
      <c r="O185">
        <f>(I185*21)/100</f>
        <v>0</v>
      </c>
      <c r="P185" t="s">
        <v>26</v>
      </c>
    </row>
    <row r="186" spans="1:5" ht="12.75">
      <c r="A186" s="27" t="s">
        <v>51</v>
      </c>
      <c r="E186" s="28" t="s">
        <v>48</v>
      </c>
    </row>
    <row r="187" spans="1:5" ht="51">
      <c r="A187" s="29" t="s">
        <v>53</v>
      </c>
      <c r="E187" s="30" t="s">
        <v>571</v>
      </c>
    </row>
    <row r="188" spans="1:5" ht="267.75">
      <c r="A188" t="s">
        <v>54</v>
      </c>
      <c r="E188" s="28" t="s">
        <v>572</v>
      </c>
    </row>
    <row r="189" spans="1:16" ht="12.75">
      <c r="A189" s="17" t="s">
        <v>46</v>
      </c>
      <c r="B189" s="22" t="s">
        <v>573</v>
      </c>
      <c r="C189" s="22" t="s">
        <v>574</v>
      </c>
      <c r="D189" s="17" t="s">
        <v>187</v>
      </c>
      <c r="E189" s="23" t="s">
        <v>575</v>
      </c>
      <c r="F189" s="24" t="s">
        <v>147</v>
      </c>
      <c r="G189" s="25">
        <v>79.286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26</v>
      </c>
    </row>
    <row r="190" spans="1:5" ht="63.75">
      <c r="A190" s="27" t="s">
        <v>51</v>
      </c>
      <c r="E190" s="28" t="s">
        <v>576</v>
      </c>
    </row>
    <row r="191" spans="1:5" ht="165.75">
      <c r="A191" s="29" t="s">
        <v>53</v>
      </c>
      <c r="E191" s="30" t="s">
        <v>577</v>
      </c>
    </row>
    <row r="192" spans="1:5" ht="369.75">
      <c r="A192" t="s">
        <v>54</v>
      </c>
      <c r="E192" s="28" t="s">
        <v>567</v>
      </c>
    </row>
    <row r="193" spans="1:16" ht="12.75">
      <c r="A193" s="17" t="s">
        <v>46</v>
      </c>
      <c r="B193" s="22" t="s">
        <v>578</v>
      </c>
      <c r="C193" s="22" t="s">
        <v>574</v>
      </c>
      <c r="D193" s="17" t="s">
        <v>191</v>
      </c>
      <c r="E193" s="23" t="s">
        <v>575</v>
      </c>
      <c r="F193" s="24" t="s">
        <v>147</v>
      </c>
      <c r="G193" s="25">
        <v>56.327</v>
      </c>
      <c r="H193" s="26">
        <v>0</v>
      </c>
      <c r="I193" s="26">
        <f>ROUND(ROUND(H193,2)*ROUND(G193,3),2)</f>
        <v>0</v>
      </c>
      <c r="O193">
        <f>(I193*21)/100</f>
        <v>0</v>
      </c>
      <c r="P193" t="s">
        <v>26</v>
      </c>
    </row>
    <row r="194" spans="1:5" ht="12.75">
      <c r="A194" s="27" t="s">
        <v>51</v>
      </c>
      <c r="E194" s="28" t="s">
        <v>579</v>
      </c>
    </row>
    <row r="195" spans="1:5" ht="51">
      <c r="A195" s="29" t="s">
        <v>53</v>
      </c>
      <c r="E195" s="30" t="s">
        <v>580</v>
      </c>
    </row>
    <row r="196" spans="1:5" ht="369.75">
      <c r="A196" t="s">
        <v>54</v>
      </c>
      <c r="E196" s="28" t="s">
        <v>567</v>
      </c>
    </row>
    <row r="197" spans="1:16" ht="12.75">
      <c r="A197" s="17" t="s">
        <v>46</v>
      </c>
      <c r="B197" s="22" t="s">
        <v>581</v>
      </c>
      <c r="C197" s="22" t="s">
        <v>582</v>
      </c>
      <c r="D197" s="17" t="s">
        <v>48</v>
      </c>
      <c r="E197" s="23" t="s">
        <v>583</v>
      </c>
      <c r="F197" s="24" t="s">
        <v>277</v>
      </c>
      <c r="G197" s="25">
        <v>21.698</v>
      </c>
      <c r="H197" s="26">
        <v>0</v>
      </c>
      <c r="I197" s="26">
        <f>ROUND(ROUND(H197,2)*ROUND(G197,3),2)</f>
        <v>0</v>
      </c>
      <c r="O197">
        <f>(I197*21)/100</f>
        <v>0</v>
      </c>
      <c r="P197" t="s">
        <v>26</v>
      </c>
    </row>
    <row r="198" spans="1:5" ht="12.75">
      <c r="A198" s="27" t="s">
        <v>51</v>
      </c>
      <c r="E198" s="28" t="s">
        <v>584</v>
      </c>
    </row>
    <row r="199" spans="1:5" ht="25.5">
      <c r="A199" s="29" t="s">
        <v>53</v>
      </c>
      <c r="E199" s="30" t="s">
        <v>585</v>
      </c>
    </row>
    <row r="200" spans="1:5" ht="267.75">
      <c r="A200" t="s">
        <v>54</v>
      </c>
      <c r="E200" s="28" t="s">
        <v>572</v>
      </c>
    </row>
    <row r="201" spans="1:18" ht="12.75" customHeight="1">
      <c r="A201" s="5" t="s">
        <v>44</v>
      </c>
      <c r="B201" s="5"/>
      <c r="C201" s="32" t="s">
        <v>34</v>
      </c>
      <c r="D201" s="5"/>
      <c r="E201" s="20" t="s">
        <v>586</v>
      </c>
      <c r="F201" s="5"/>
      <c r="G201" s="5"/>
      <c r="H201" s="5"/>
      <c r="I201" s="33">
        <f>0+Q201</f>
        <v>0</v>
      </c>
      <c r="O201">
        <f>0+R201</f>
        <v>0</v>
      </c>
      <c r="Q201">
        <f>0+I202+I206+I210+I214+I218+I222+I226+I230+I234+I238</f>
        <v>0</v>
      </c>
      <c r="R201">
        <f>0+O202+O206+O210+O214+O218+O222+O226+O230+O234+O238</f>
        <v>0</v>
      </c>
    </row>
    <row r="202" spans="1:16" ht="12.75">
      <c r="A202" s="17" t="s">
        <v>46</v>
      </c>
      <c r="B202" s="22" t="s">
        <v>587</v>
      </c>
      <c r="C202" s="22" t="s">
        <v>588</v>
      </c>
      <c r="D202" s="17" t="s">
        <v>48</v>
      </c>
      <c r="E202" s="23" t="s">
        <v>589</v>
      </c>
      <c r="F202" s="24" t="s">
        <v>147</v>
      </c>
      <c r="G202" s="25">
        <v>15.476</v>
      </c>
      <c r="H202" s="26">
        <v>0</v>
      </c>
      <c r="I202" s="26">
        <f>ROUND(ROUND(H202,2)*ROUND(G202,3),2)</f>
        <v>0</v>
      </c>
      <c r="O202">
        <f>(I202*21)/100</f>
        <v>0</v>
      </c>
      <c r="P202" t="s">
        <v>26</v>
      </c>
    </row>
    <row r="203" spans="1:5" ht="25.5">
      <c r="A203" s="27" t="s">
        <v>51</v>
      </c>
      <c r="E203" s="28" t="s">
        <v>590</v>
      </c>
    </row>
    <row r="204" spans="1:5" ht="12.75">
      <c r="A204" s="29" t="s">
        <v>53</v>
      </c>
      <c r="E204" s="30" t="s">
        <v>591</v>
      </c>
    </row>
    <row r="205" spans="1:5" ht="369.75">
      <c r="A205" t="s">
        <v>54</v>
      </c>
      <c r="E205" s="28" t="s">
        <v>567</v>
      </c>
    </row>
    <row r="206" spans="1:16" ht="12.75">
      <c r="A206" s="17" t="s">
        <v>46</v>
      </c>
      <c r="B206" s="22" t="s">
        <v>592</v>
      </c>
      <c r="C206" s="22" t="s">
        <v>593</v>
      </c>
      <c r="D206" s="17" t="s">
        <v>48</v>
      </c>
      <c r="E206" s="23" t="s">
        <v>594</v>
      </c>
      <c r="F206" s="24" t="s">
        <v>277</v>
      </c>
      <c r="G206" s="25">
        <v>2.786</v>
      </c>
      <c r="H206" s="26">
        <v>0</v>
      </c>
      <c r="I206" s="26">
        <f>ROUND(ROUND(H206,2)*ROUND(G206,3),2)</f>
        <v>0</v>
      </c>
      <c r="O206">
        <f>(I206*21)/100</f>
        <v>0</v>
      </c>
      <c r="P206" t="s">
        <v>26</v>
      </c>
    </row>
    <row r="207" spans="1:5" ht="12.75">
      <c r="A207" s="27" t="s">
        <v>51</v>
      </c>
      <c r="E207" s="28" t="s">
        <v>48</v>
      </c>
    </row>
    <row r="208" spans="1:5" ht="12.75">
      <c r="A208" s="29" t="s">
        <v>53</v>
      </c>
      <c r="E208" s="30" t="s">
        <v>595</v>
      </c>
    </row>
    <row r="209" spans="1:5" ht="267.75">
      <c r="A209" t="s">
        <v>54</v>
      </c>
      <c r="E209" s="28" t="s">
        <v>572</v>
      </c>
    </row>
    <row r="210" spans="1:16" ht="12.75">
      <c r="A210" s="17" t="s">
        <v>46</v>
      </c>
      <c r="B210" s="22" t="s">
        <v>596</v>
      </c>
      <c r="C210" s="22" t="s">
        <v>597</v>
      </c>
      <c r="D210" s="17" t="s">
        <v>48</v>
      </c>
      <c r="E210" s="23" t="s">
        <v>598</v>
      </c>
      <c r="F210" s="24" t="s">
        <v>147</v>
      </c>
      <c r="G210" s="25">
        <v>2.592</v>
      </c>
      <c r="H210" s="26">
        <v>0</v>
      </c>
      <c r="I210" s="26">
        <f>ROUND(ROUND(H210,2)*ROUND(G210,3),2)</f>
        <v>0</v>
      </c>
      <c r="O210">
        <f>(I210*21)/100</f>
        <v>0</v>
      </c>
      <c r="P210" t="s">
        <v>26</v>
      </c>
    </row>
    <row r="211" spans="1:5" ht="25.5">
      <c r="A211" s="27" t="s">
        <v>51</v>
      </c>
      <c r="E211" s="28" t="s">
        <v>599</v>
      </c>
    </row>
    <row r="212" spans="1:5" ht="12.75">
      <c r="A212" s="29" t="s">
        <v>53</v>
      </c>
      <c r="E212" s="30" t="s">
        <v>600</v>
      </c>
    </row>
    <row r="213" spans="1:5" ht="229.5">
      <c r="A213" t="s">
        <v>54</v>
      </c>
      <c r="E213" s="28" t="s">
        <v>601</v>
      </c>
    </row>
    <row r="214" spans="1:16" ht="12.75">
      <c r="A214" s="17" t="s">
        <v>46</v>
      </c>
      <c r="B214" s="22" t="s">
        <v>602</v>
      </c>
      <c r="C214" s="22" t="s">
        <v>603</v>
      </c>
      <c r="D214" s="17" t="s">
        <v>48</v>
      </c>
      <c r="E214" s="23" t="s">
        <v>604</v>
      </c>
      <c r="F214" s="24" t="s">
        <v>147</v>
      </c>
      <c r="G214" s="25">
        <v>7.738</v>
      </c>
      <c r="H214" s="26">
        <v>0</v>
      </c>
      <c r="I214" s="26">
        <f>ROUND(ROUND(H214,2)*ROUND(G214,3),2)</f>
        <v>0</v>
      </c>
      <c r="O214">
        <f>(I214*21)/100</f>
        <v>0</v>
      </c>
      <c r="P214" t="s">
        <v>26</v>
      </c>
    </row>
    <row r="215" spans="1:5" ht="12.75">
      <c r="A215" s="27" t="s">
        <v>51</v>
      </c>
      <c r="E215" s="28" t="s">
        <v>605</v>
      </c>
    </row>
    <row r="216" spans="1:5" ht="25.5">
      <c r="A216" s="29" t="s">
        <v>53</v>
      </c>
      <c r="E216" s="30" t="s">
        <v>606</v>
      </c>
    </row>
    <row r="217" spans="1:5" ht="369.75">
      <c r="A217" t="s">
        <v>54</v>
      </c>
      <c r="E217" s="28" t="s">
        <v>567</v>
      </c>
    </row>
    <row r="218" spans="1:16" ht="12.75">
      <c r="A218" s="17" t="s">
        <v>46</v>
      </c>
      <c r="B218" s="22" t="s">
        <v>607</v>
      </c>
      <c r="C218" s="22" t="s">
        <v>608</v>
      </c>
      <c r="D218" s="17" t="s">
        <v>48</v>
      </c>
      <c r="E218" s="23" t="s">
        <v>609</v>
      </c>
      <c r="F218" s="24" t="s">
        <v>147</v>
      </c>
      <c r="G218" s="25">
        <v>0.108</v>
      </c>
      <c r="H218" s="26">
        <v>0</v>
      </c>
      <c r="I218" s="26">
        <f>ROUND(ROUND(H218,2)*ROUND(G218,3),2)</f>
        <v>0</v>
      </c>
      <c r="O218">
        <f>(I218*21)/100</f>
        <v>0</v>
      </c>
      <c r="P218" t="s">
        <v>26</v>
      </c>
    </row>
    <row r="219" spans="1:5" ht="38.25">
      <c r="A219" s="27" t="s">
        <v>51</v>
      </c>
      <c r="E219" s="28" t="s">
        <v>610</v>
      </c>
    </row>
    <row r="220" spans="1:5" ht="12.75">
      <c r="A220" s="29" t="s">
        <v>53</v>
      </c>
      <c r="E220" s="30" t="s">
        <v>611</v>
      </c>
    </row>
    <row r="221" spans="1:5" ht="369.75">
      <c r="A221" t="s">
        <v>54</v>
      </c>
      <c r="E221" s="28" t="s">
        <v>567</v>
      </c>
    </row>
    <row r="222" spans="1:16" ht="12.75">
      <c r="A222" s="17" t="s">
        <v>46</v>
      </c>
      <c r="B222" s="22" t="s">
        <v>612</v>
      </c>
      <c r="C222" s="22" t="s">
        <v>613</v>
      </c>
      <c r="D222" s="17" t="s">
        <v>48</v>
      </c>
      <c r="E222" s="23" t="s">
        <v>614</v>
      </c>
      <c r="F222" s="24" t="s">
        <v>147</v>
      </c>
      <c r="G222" s="25">
        <v>21.38</v>
      </c>
      <c r="H222" s="26">
        <v>0</v>
      </c>
      <c r="I222" s="26">
        <f>ROUND(ROUND(H222,2)*ROUND(G222,3),2)</f>
        <v>0</v>
      </c>
      <c r="O222">
        <f>(I222*21)/100</f>
        <v>0</v>
      </c>
      <c r="P222" t="s">
        <v>26</v>
      </c>
    </row>
    <row r="223" spans="1:5" ht="12.75">
      <c r="A223" s="27" t="s">
        <v>51</v>
      </c>
      <c r="E223" s="28" t="s">
        <v>48</v>
      </c>
    </row>
    <row r="224" spans="1:5" ht="255">
      <c r="A224" s="29" t="s">
        <v>53</v>
      </c>
      <c r="E224" s="30" t="s">
        <v>615</v>
      </c>
    </row>
    <row r="225" spans="1:5" ht="369.75">
      <c r="A225" t="s">
        <v>54</v>
      </c>
      <c r="E225" s="28" t="s">
        <v>567</v>
      </c>
    </row>
    <row r="226" spans="1:16" ht="12.75">
      <c r="A226" s="17" t="s">
        <v>46</v>
      </c>
      <c r="B226" s="22" t="s">
        <v>616</v>
      </c>
      <c r="C226" s="22" t="s">
        <v>617</v>
      </c>
      <c r="D226" s="17" t="s">
        <v>48</v>
      </c>
      <c r="E226" s="23" t="s">
        <v>618</v>
      </c>
      <c r="F226" s="24" t="s">
        <v>147</v>
      </c>
      <c r="G226" s="25">
        <v>19.392</v>
      </c>
      <c r="H226" s="26">
        <v>0</v>
      </c>
      <c r="I226" s="26">
        <f>ROUND(ROUND(H226,2)*ROUND(G226,3),2)</f>
        <v>0</v>
      </c>
      <c r="O226">
        <f>(I226*21)/100</f>
        <v>0</v>
      </c>
      <c r="P226" t="s">
        <v>26</v>
      </c>
    </row>
    <row r="227" spans="1:5" ht="12.75">
      <c r="A227" s="27" t="s">
        <v>51</v>
      </c>
      <c r="E227" s="28" t="s">
        <v>619</v>
      </c>
    </row>
    <row r="228" spans="1:5" ht="153">
      <c r="A228" s="29" t="s">
        <v>53</v>
      </c>
      <c r="E228" s="30" t="s">
        <v>620</v>
      </c>
    </row>
    <row r="229" spans="1:5" ht="38.25">
      <c r="A229" t="s">
        <v>54</v>
      </c>
      <c r="E229" s="28" t="s">
        <v>266</v>
      </c>
    </row>
    <row r="230" spans="1:16" ht="12.75">
      <c r="A230" s="17" t="s">
        <v>46</v>
      </c>
      <c r="B230" s="22" t="s">
        <v>621</v>
      </c>
      <c r="C230" s="22" t="s">
        <v>622</v>
      </c>
      <c r="D230" s="17" t="s">
        <v>48</v>
      </c>
      <c r="E230" s="23" t="s">
        <v>623</v>
      </c>
      <c r="F230" s="24" t="s">
        <v>147</v>
      </c>
      <c r="G230" s="25">
        <v>5.108</v>
      </c>
      <c r="H230" s="26">
        <v>0</v>
      </c>
      <c r="I230" s="26">
        <f>ROUND(ROUND(H230,2)*ROUND(G230,3),2)</f>
        <v>0</v>
      </c>
      <c r="O230">
        <f>(I230*21)/100</f>
        <v>0</v>
      </c>
      <c r="P230" t="s">
        <v>26</v>
      </c>
    </row>
    <row r="231" spans="1:5" ht="25.5">
      <c r="A231" s="27" t="s">
        <v>51</v>
      </c>
      <c r="E231" s="28" t="s">
        <v>624</v>
      </c>
    </row>
    <row r="232" spans="1:5" ht="51">
      <c r="A232" s="29" t="s">
        <v>53</v>
      </c>
      <c r="E232" s="30" t="s">
        <v>625</v>
      </c>
    </row>
    <row r="233" spans="1:5" ht="369.75">
      <c r="A233" t="s">
        <v>54</v>
      </c>
      <c r="E233" s="28" t="s">
        <v>567</v>
      </c>
    </row>
    <row r="234" spans="1:16" ht="12.75">
      <c r="A234" s="17" t="s">
        <v>46</v>
      </c>
      <c r="B234" s="22" t="s">
        <v>626</v>
      </c>
      <c r="C234" s="22" t="s">
        <v>627</v>
      </c>
      <c r="D234" s="17" t="s">
        <v>48</v>
      </c>
      <c r="E234" s="23" t="s">
        <v>628</v>
      </c>
      <c r="F234" s="24" t="s">
        <v>147</v>
      </c>
      <c r="G234" s="25">
        <v>8.5</v>
      </c>
      <c r="H234" s="26">
        <v>0</v>
      </c>
      <c r="I234" s="26">
        <f>ROUND(ROUND(H234,2)*ROUND(G234,3),2)</f>
        <v>0</v>
      </c>
      <c r="O234">
        <f>(I234*21)/100</f>
        <v>0</v>
      </c>
      <c r="P234" t="s">
        <v>26</v>
      </c>
    </row>
    <row r="235" spans="1:5" ht="12.75">
      <c r="A235" s="27" t="s">
        <v>51</v>
      </c>
      <c r="E235" s="28" t="s">
        <v>48</v>
      </c>
    </row>
    <row r="236" spans="1:5" ht="63.75">
      <c r="A236" s="29" t="s">
        <v>53</v>
      </c>
      <c r="E236" s="30" t="s">
        <v>629</v>
      </c>
    </row>
    <row r="237" spans="1:5" ht="51">
      <c r="A237" t="s">
        <v>54</v>
      </c>
      <c r="E237" s="28" t="s">
        <v>630</v>
      </c>
    </row>
    <row r="238" spans="1:16" ht="12.75">
      <c r="A238" s="17" t="s">
        <v>46</v>
      </c>
      <c r="B238" s="22" t="s">
        <v>631</v>
      </c>
      <c r="C238" s="22" t="s">
        <v>632</v>
      </c>
      <c r="D238" s="17" t="s">
        <v>48</v>
      </c>
      <c r="E238" s="23" t="s">
        <v>633</v>
      </c>
      <c r="F238" s="24" t="s">
        <v>147</v>
      </c>
      <c r="G238" s="25">
        <v>38.783</v>
      </c>
      <c r="H238" s="26">
        <v>0</v>
      </c>
      <c r="I238" s="26">
        <f>ROUND(ROUND(H238,2)*ROUND(G238,3),2)</f>
        <v>0</v>
      </c>
      <c r="O238">
        <f>(I238*21)/100</f>
        <v>0</v>
      </c>
      <c r="P238" t="s">
        <v>26</v>
      </c>
    </row>
    <row r="239" spans="1:5" ht="51">
      <c r="A239" s="27" t="s">
        <v>51</v>
      </c>
      <c r="E239" s="28" t="s">
        <v>634</v>
      </c>
    </row>
    <row r="240" spans="1:5" ht="153">
      <c r="A240" s="29" t="s">
        <v>53</v>
      </c>
      <c r="E240" s="30" t="s">
        <v>635</v>
      </c>
    </row>
    <row r="241" spans="1:5" ht="102">
      <c r="A241" t="s">
        <v>54</v>
      </c>
      <c r="E241" s="28" t="s">
        <v>636</v>
      </c>
    </row>
    <row r="242" spans="1:18" ht="12.75" customHeight="1">
      <c r="A242" s="5" t="s">
        <v>44</v>
      </c>
      <c r="B242" s="5"/>
      <c r="C242" s="32" t="s">
        <v>36</v>
      </c>
      <c r="D242" s="5"/>
      <c r="E242" s="20" t="s">
        <v>280</v>
      </c>
      <c r="F242" s="5"/>
      <c r="G242" s="5"/>
      <c r="H242" s="5"/>
      <c r="I242" s="33">
        <f>0+Q242</f>
        <v>0</v>
      </c>
      <c r="O242">
        <f>0+R242</f>
        <v>0</v>
      </c>
      <c r="Q242">
        <f>0+I243+I247+I251+I255+I259+I263+I267+I271+I275+I279+I283+I287</f>
        <v>0</v>
      </c>
      <c r="R242">
        <f>0+O243+O247+O251+O255+O259+O263+O267+O271+O275+O279+O283+O287</f>
        <v>0</v>
      </c>
    </row>
    <row r="243" spans="1:16" ht="12.75">
      <c r="A243" s="17" t="s">
        <v>46</v>
      </c>
      <c r="B243" s="22" t="s">
        <v>637</v>
      </c>
      <c r="C243" s="22" t="s">
        <v>638</v>
      </c>
      <c r="D243" s="17" t="s">
        <v>46</v>
      </c>
      <c r="E243" s="23" t="s">
        <v>639</v>
      </c>
      <c r="F243" s="24" t="s">
        <v>62</v>
      </c>
      <c r="G243" s="25">
        <v>349</v>
      </c>
      <c r="H243" s="26">
        <v>0</v>
      </c>
      <c r="I243" s="26">
        <f>ROUND(ROUND(H243,2)*ROUND(G243,3),2)</f>
        <v>0</v>
      </c>
      <c r="O243">
        <f>(I243*21)/100</f>
        <v>0</v>
      </c>
      <c r="P243" t="s">
        <v>26</v>
      </c>
    </row>
    <row r="244" spans="1:5" ht="12.75">
      <c r="A244" s="27" t="s">
        <v>51</v>
      </c>
      <c r="E244" s="28" t="s">
        <v>48</v>
      </c>
    </row>
    <row r="245" spans="1:5" ht="51">
      <c r="A245" s="29" t="s">
        <v>53</v>
      </c>
      <c r="E245" s="30" t="s">
        <v>640</v>
      </c>
    </row>
    <row r="246" spans="1:5" ht="51">
      <c r="A246" t="s">
        <v>54</v>
      </c>
      <c r="E246" s="28" t="s">
        <v>285</v>
      </c>
    </row>
    <row r="247" spans="1:16" ht="12.75">
      <c r="A247" s="17" t="s">
        <v>46</v>
      </c>
      <c r="B247" s="22" t="s">
        <v>641</v>
      </c>
      <c r="C247" s="22" t="s">
        <v>292</v>
      </c>
      <c r="D247" s="17" t="s">
        <v>46</v>
      </c>
      <c r="E247" s="23" t="s">
        <v>293</v>
      </c>
      <c r="F247" s="24" t="s">
        <v>62</v>
      </c>
      <c r="G247" s="25">
        <v>146</v>
      </c>
      <c r="H247" s="26">
        <v>0</v>
      </c>
      <c r="I247" s="26">
        <f>ROUND(ROUND(H247,2)*ROUND(G247,3),2)</f>
        <v>0</v>
      </c>
      <c r="O247">
        <f>(I247*21)/100</f>
        <v>0</v>
      </c>
      <c r="P247" t="s">
        <v>26</v>
      </c>
    </row>
    <row r="248" spans="1:5" ht="12.75">
      <c r="A248" s="27" t="s">
        <v>51</v>
      </c>
      <c r="E248" s="28" t="s">
        <v>642</v>
      </c>
    </row>
    <row r="249" spans="1:5" ht="12.75">
      <c r="A249" s="29" t="s">
        <v>53</v>
      </c>
      <c r="E249" s="30" t="s">
        <v>643</v>
      </c>
    </row>
    <row r="250" spans="1:5" ht="51">
      <c r="A250" t="s">
        <v>54</v>
      </c>
      <c r="E250" s="28" t="s">
        <v>296</v>
      </c>
    </row>
    <row r="251" spans="1:16" ht="12.75">
      <c r="A251" s="17" t="s">
        <v>46</v>
      </c>
      <c r="B251" s="22" t="s">
        <v>644</v>
      </c>
      <c r="C251" s="22" t="s">
        <v>645</v>
      </c>
      <c r="D251" s="17" t="s">
        <v>216</v>
      </c>
      <c r="E251" s="23" t="s">
        <v>646</v>
      </c>
      <c r="F251" s="24" t="s">
        <v>62</v>
      </c>
      <c r="G251" s="25">
        <v>168.954</v>
      </c>
      <c r="H251" s="26">
        <v>0</v>
      </c>
      <c r="I251" s="26">
        <f>ROUND(ROUND(H251,2)*ROUND(G251,3),2)</f>
        <v>0</v>
      </c>
      <c r="O251">
        <f>(I251*21)/100</f>
        <v>0</v>
      </c>
      <c r="P251" t="s">
        <v>26</v>
      </c>
    </row>
    <row r="252" spans="1:5" ht="12.75">
      <c r="A252" s="27" t="s">
        <v>51</v>
      </c>
      <c r="E252" s="28" t="s">
        <v>647</v>
      </c>
    </row>
    <row r="253" spans="1:5" ht="12.75">
      <c r="A253" s="29" t="s">
        <v>53</v>
      </c>
      <c r="E253" s="30" t="s">
        <v>648</v>
      </c>
    </row>
    <row r="254" spans="1:5" ht="51">
      <c r="A254" t="s">
        <v>54</v>
      </c>
      <c r="E254" s="28" t="s">
        <v>296</v>
      </c>
    </row>
    <row r="255" spans="1:16" ht="12.75">
      <c r="A255" s="17" t="s">
        <v>46</v>
      </c>
      <c r="B255" s="22" t="s">
        <v>649</v>
      </c>
      <c r="C255" s="22" t="s">
        <v>645</v>
      </c>
      <c r="D255" s="17" t="s">
        <v>46</v>
      </c>
      <c r="E255" s="23" t="s">
        <v>646</v>
      </c>
      <c r="F255" s="24" t="s">
        <v>62</v>
      </c>
      <c r="G255" s="25">
        <v>292</v>
      </c>
      <c r="H255" s="26">
        <v>0</v>
      </c>
      <c r="I255" s="26">
        <f>ROUND(ROUND(H255,2)*ROUND(G255,3),2)</f>
        <v>0</v>
      </c>
      <c r="O255">
        <f>(I255*21)/100</f>
        <v>0</v>
      </c>
      <c r="P255" t="s">
        <v>26</v>
      </c>
    </row>
    <row r="256" spans="1:5" ht="12.75">
      <c r="A256" s="27" t="s">
        <v>51</v>
      </c>
      <c r="E256" s="28" t="s">
        <v>650</v>
      </c>
    </row>
    <row r="257" spans="1:5" ht="12.75">
      <c r="A257" s="29" t="s">
        <v>53</v>
      </c>
      <c r="E257" s="30" t="s">
        <v>651</v>
      </c>
    </row>
    <row r="258" spans="1:5" ht="51">
      <c r="A258" t="s">
        <v>54</v>
      </c>
      <c r="E258" s="28" t="s">
        <v>296</v>
      </c>
    </row>
    <row r="259" spans="1:16" ht="12.75">
      <c r="A259" s="17" t="s">
        <v>46</v>
      </c>
      <c r="B259" s="22" t="s">
        <v>652</v>
      </c>
      <c r="C259" s="22" t="s">
        <v>653</v>
      </c>
      <c r="D259" s="17" t="s">
        <v>46</v>
      </c>
      <c r="E259" s="23" t="s">
        <v>654</v>
      </c>
      <c r="F259" s="24" t="s">
        <v>62</v>
      </c>
      <c r="G259" s="25">
        <v>146</v>
      </c>
      <c r="H259" s="26">
        <v>0</v>
      </c>
      <c r="I259" s="26">
        <f>ROUND(ROUND(H259,2)*ROUND(G259,3),2)</f>
        <v>0</v>
      </c>
      <c r="O259">
        <f>(I259*21)/100</f>
        <v>0</v>
      </c>
      <c r="P259" t="s">
        <v>26</v>
      </c>
    </row>
    <row r="260" spans="1:5" ht="12.75">
      <c r="A260" s="27" t="s">
        <v>51</v>
      </c>
      <c r="E260" s="28" t="s">
        <v>48</v>
      </c>
    </row>
    <row r="261" spans="1:5" ht="12.75">
      <c r="A261" s="29" t="s">
        <v>53</v>
      </c>
      <c r="E261" s="30" t="s">
        <v>643</v>
      </c>
    </row>
    <row r="262" spans="1:5" ht="140.25">
      <c r="A262" t="s">
        <v>54</v>
      </c>
      <c r="E262" s="28" t="s">
        <v>307</v>
      </c>
    </row>
    <row r="263" spans="1:16" ht="25.5">
      <c r="A263" s="17" t="s">
        <v>46</v>
      </c>
      <c r="B263" s="22" t="s">
        <v>655</v>
      </c>
      <c r="C263" s="22" t="s">
        <v>656</v>
      </c>
      <c r="D263" s="17" t="s">
        <v>216</v>
      </c>
      <c r="E263" s="23" t="s">
        <v>657</v>
      </c>
      <c r="F263" s="24" t="s">
        <v>62</v>
      </c>
      <c r="G263" s="25">
        <v>84.477</v>
      </c>
      <c r="H263" s="26">
        <v>0</v>
      </c>
      <c r="I263" s="26">
        <f>ROUND(ROUND(H263,2)*ROUND(G263,3),2)</f>
        <v>0</v>
      </c>
      <c r="O263">
        <f>(I263*21)/100</f>
        <v>0</v>
      </c>
      <c r="P263" t="s">
        <v>26</v>
      </c>
    </row>
    <row r="264" spans="1:5" ht="12.75">
      <c r="A264" s="27" t="s">
        <v>51</v>
      </c>
      <c r="E264" s="28" t="s">
        <v>658</v>
      </c>
    </row>
    <row r="265" spans="1:5" ht="12.75">
      <c r="A265" s="29" t="s">
        <v>53</v>
      </c>
      <c r="E265" s="30" t="s">
        <v>659</v>
      </c>
    </row>
    <row r="266" spans="1:5" ht="140.25">
      <c r="A266" t="s">
        <v>54</v>
      </c>
      <c r="E266" s="28" t="s">
        <v>307</v>
      </c>
    </row>
    <row r="267" spans="1:16" ht="12.75">
      <c r="A267" s="17" t="s">
        <v>46</v>
      </c>
      <c r="B267" s="22" t="s">
        <v>660</v>
      </c>
      <c r="C267" s="22" t="s">
        <v>661</v>
      </c>
      <c r="D267" s="17" t="s">
        <v>216</v>
      </c>
      <c r="E267" s="23" t="s">
        <v>662</v>
      </c>
      <c r="F267" s="24" t="s">
        <v>62</v>
      </c>
      <c r="G267" s="25">
        <v>84.477</v>
      </c>
      <c r="H267" s="26">
        <v>0</v>
      </c>
      <c r="I267" s="26">
        <f>ROUND(ROUND(H267,2)*ROUND(G267,3),2)</f>
        <v>0</v>
      </c>
      <c r="O267">
        <f>(I267*21)/100</f>
        <v>0</v>
      </c>
      <c r="P267" t="s">
        <v>26</v>
      </c>
    </row>
    <row r="268" spans="1:5" ht="12.75">
      <c r="A268" s="27" t="s">
        <v>51</v>
      </c>
      <c r="E268" s="28" t="s">
        <v>663</v>
      </c>
    </row>
    <row r="269" spans="1:5" ht="12.75">
      <c r="A269" s="29" t="s">
        <v>53</v>
      </c>
      <c r="E269" s="30" t="s">
        <v>659</v>
      </c>
    </row>
    <row r="270" spans="1:5" ht="140.25">
      <c r="A270" t="s">
        <v>54</v>
      </c>
      <c r="E270" s="28" t="s">
        <v>307</v>
      </c>
    </row>
    <row r="271" spans="1:16" ht="12.75">
      <c r="A271" s="17" t="s">
        <v>46</v>
      </c>
      <c r="B271" s="22" t="s">
        <v>664</v>
      </c>
      <c r="C271" s="22" t="s">
        <v>665</v>
      </c>
      <c r="D271" s="17" t="s">
        <v>46</v>
      </c>
      <c r="E271" s="23" t="s">
        <v>666</v>
      </c>
      <c r="F271" s="24" t="s">
        <v>62</v>
      </c>
      <c r="G271" s="25">
        <v>146</v>
      </c>
      <c r="H271" s="26">
        <v>0</v>
      </c>
      <c r="I271" s="26">
        <f>ROUND(ROUND(H271,2)*ROUND(G271,3),2)</f>
        <v>0</v>
      </c>
      <c r="O271">
        <f>(I271*21)/100</f>
        <v>0</v>
      </c>
      <c r="P271" t="s">
        <v>26</v>
      </c>
    </row>
    <row r="272" spans="1:5" ht="12.75">
      <c r="A272" s="27" t="s">
        <v>51</v>
      </c>
      <c r="E272" s="28" t="s">
        <v>667</v>
      </c>
    </row>
    <row r="273" spans="1:5" ht="12.75">
      <c r="A273" s="29" t="s">
        <v>53</v>
      </c>
      <c r="E273" s="30" t="s">
        <v>643</v>
      </c>
    </row>
    <row r="274" spans="1:5" ht="140.25">
      <c r="A274" t="s">
        <v>54</v>
      </c>
      <c r="E274" s="28" t="s">
        <v>307</v>
      </c>
    </row>
    <row r="275" spans="1:16" ht="25.5">
      <c r="A275" s="17" t="s">
        <v>46</v>
      </c>
      <c r="B275" s="22" t="s">
        <v>668</v>
      </c>
      <c r="C275" s="22" t="s">
        <v>669</v>
      </c>
      <c r="D275" s="17" t="s">
        <v>46</v>
      </c>
      <c r="E275" s="23" t="s">
        <v>670</v>
      </c>
      <c r="F275" s="24" t="s">
        <v>62</v>
      </c>
      <c r="G275" s="25">
        <v>146</v>
      </c>
      <c r="H275" s="26">
        <v>0</v>
      </c>
      <c r="I275" s="26">
        <f>ROUND(ROUND(H275,2)*ROUND(G275,3),2)</f>
        <v>0</v>
      </c>
      <c r="O275">
        <f>(I275*21)/100</f>
        <v>0</v>
      </c>
      <c r="P275" t="s">
        <v>26</v>
      </c>
    </row>
    <row r="276" spans="1:5" ht="12.75">
      <c r="A276" s="27" t="s">
        <v>51</v>
      </c>
      <c r="E276" s="28" t="s">
        <v>671</v>
      </c>
    </row>
    <row r="277" spans="1:5" ht="12.75">
      <c r="A277" s="29" t="s">
        <v>53</v>
      </c>
      <c r="E277" s="30" t="s">
        <v>643</v>
      </c>
    </row>
    <row r="278" spans="1:5" ht="140.25">
      <c r="A278" t="s">
        <v>54</v>
      </c>
      <c r="E278" s="28" t="s">
        <v>307</v>
      </c>
    </row>
    <row r="279" spans="1:16" ht="12.75">
      <c r="A279" s="17" t="s">
        <v>46</v>
      </c>
      <c r="B279" s="22" t="s">
        <v>672</v>
      </c>
      <c r="C279" s="22" t="s">
        <v>673</v>
      </c>
      <c r="D279" s="17" t="s">
        <v>48</v>
      </c>
      <c r="E279" s="23" t="s">
        <v>674</v>
      </c>
      <c r="F279" s="24" t="s">
        <v>147</v>
      </c>
      <c r="G279" s="25">
        <v>0.691</v>
      </c>
      <c r="H279" s="26">
        <v>0</v>
      </c>
      <c r="I279" s="26">
        <f>ROUND(ROUND(H279,2)*ROUND(G279,3),2)</f>
        <v>0</v>
      </c>
      <c r="O279">
        <f>(I279*21)/100</f>
        <v>0</v>
      </c>
      <c r="P279" t="s">
        <v>26</v>
      </c>
    </row>
    <row r="280" spans="1:5" ht="12.75">
      <c r="A280" s="27" t="s">
        <v>51</v>
      </c>
      <c r="E280" s="28" t="s">
        <v>675</v>
      </c>
    </row>
    <row r="281" spans="1:5" ht="51">
      <c r="A281" s="29" t="s">
        <v>53</v>
      </c>
      <c r="E281" s="30" t="s">
        <v>676</v>
      </c>
    </row>
    <row r="282" spans="1:5" ht="140.25">
      <c r="A282" t="s">
        <v>54</v>
      </c>
      <c r="E282" s="28" t="s">
        <v>307</v>
      </c>
    </row>
    <row r="283" spans="1:16" ht="12.75">
      <c r="A283" s="17" t="s">
        <v>46</v>
      </c>
      <c r="B283" s="22" t="s">
        <v>677</v>
      </c>
      <c r="C283" s="22" t="s">
        <v>678</v>
      </c>
      <c r="D283" s="17" t="s">
        <v>48</v>
      </c>
      <c r="E283" s="23" t="s">
        <v>679</v>
      </c>
      <c r="F283" s="24" t="s">
        <v>62</v>
      </c>
      <c r="G283" s="25">
        <v>9.191</v>
      </c>
      <c r="H283" s="26">
        <v>0</v>
      </c>
      <c r="I283" s="26">
        <f>ROUND(ROUND(H283,2)*ROUND(G283,3),2)</f>
        <v>0</v>
      </c>
      <c r="O283">
        <f>(I283*21)/100</f>
        <v>0</v>
      </c>
      <c r="P283" t="s">
        <v>26</v>
      </c>
    </row>
    <row r="284" spans="1:5" ht="12.75">
      <c r="A284" s="27" t="s">
        <v>51</v>
      </c>
      <c r="E284" s="28" t="s">
        <v>675</v>
      </c>
    </row>
    <row r="285" spans="1:5" ht="51">
      <c r="A285" s="29" t="s">
        <v>53</v>
      </c>
      <c r="E285" s="30" t="s">
        <v>680</v>
      </c>
    </row>
    <row r="286" spans="1:5" ht="140.25">
      <c r="A286" t="s">
        <v>54</v>
      </c>
      <c r="E286" s="28" t="s">
        <v>307</v>
      </c>
    </row>
    <row r="287" spans="1:16" ht="12.75">
      <c r="A287" s="17" t="s">
        <v>46</v>
      </c>
      <c r="B287" s="22" t="s">
        <v>681</v>
      </c>
      <c r="C287" s="22" t="s">
        <v>682</v>
      </c>
      <c r="D287" s="17" t="s">
        <v>216</v>
      </c>
      <c r="E287" s="23" t="s">
        <v>683</v>
      </c>
      <c r="F287" s="24" t="s">
        <v>62</v>
      </c>
      <c r="G287" s="25">
        <v>84.477</v>
      </c>
      <c r="H287" s="26">
        <v>0</v>
      </c>
      <c r="I287" s="26">
        <f>ROUND(ROUND(H287,2)*ROUND(G287,3),2)</f>
        <v>0</v>
      </c>
      <c r="O287">
        <f>(I287*21)/100</f>
        <v>0</v>
      </c>
      <c r="P287" t="s">
        <v>26</v>
      </c>
    </row>
    <row r="288" spans="1:5" ht="12.75">
      <c r="A288" s="27" t="s">
        <v>51</v>
      </c>
      <c r="E288" s="28" t="s">
        <v>684</v>
      </c>
    </row>
    <row r="289" spans="1:5" ht="12.75">
      <c r="A289" s="29" t="s">
        <v>53</v>
      </c>
      <c r="E289" s="30" t="s">
        <v>659</v>
      </c>
    </row>
    <row r="290" spans="1:5" ht="140.25">
      <c r="A290" t="s">
        <v>54</v>
      </c>
      <c r="E290" s="28" t="s">
        <v>307</v>
      </c>
    </row>
    <row r="291" spans="1:18" ht="12.75" customHeight="1">
      <c r="A291" s="5" t="s">
        <v>44</v>
      </c>
      <c r="B291" s="5"/>
      <c r="C291" s="32" t="s">
        <v>38</v>
      </c>
      <c r="D291" s="5"/>
      <c r="E291" s="20" t="s">
        <v>685</v>
      </c>
      <c r="F291" s="5"/>
      <c r="G291" s="5"/>
      <c r="H291" s="5"/>
      <c r="I291" s="33">
        <f>0+Q291</f>
        <v>0</v>
      </c>
      <c r="O291">
        <f>0+R291</f>
        <v>0</v>
      </c>
      <c r="Q291">
        <f>0+I292+I296+I300+I304+I308+I312+I316</f>
        <v>0</v>
      </c>
      <c r="R291">
        <f>0+O292+O296+O300+O304+O308+O312+O316</f>
        <v>0</v>
      </c>
    </row>
    <row r="292" spans="1:16" ht="12.75">
      <c r="A292" s="17" t="s">
        <v>46</v>
      </c>
      <c r="B292" s="22" t="s">
        <v>686</v>
      </c>
      <c r="C292" s="22" t="s">
        <v>687</v>
      </c>
      <c r="D292" s="17" t="s">
        <v>48</v>
      </c>
      <c r="E292" s="23" t="s">
        <v>688</v>
      </c>
      <c r="F292" s="24" t="s">
        <v>62</v>
      </c>
      <c r="G292" s="25">
        <v>27.9</v>
      </c>
      <c r="H292" s="26">
        <v>0</v>
      </c>
      <c r="I292" s="26">
        <f>ROUND(ROUND(H292,2)*ROUND(G292,3),2)</f>
        <v>0</v>
      </c>
      <c r="O292">
        <f>(I292*21)/100</f>
        <v>0</v>
      </c>
      <c r="P292" t="s">
        <v>26</v>
      </c>
    </row>
    <row r="293" spans="1:5" ht="12.75">
      <c r="A293" s="27" t="s">
        <v>51</v>
      </c>
      <c r="E293" s="28" t="s">
        <v>48</v>
      </c>
    </row>
    <row r="294" spans="1:5" ht="12.75">
      <c r="A294" s="29" t="s">
        <v>53</v>
      </c>
      <c r="E294" s="30" t="s">
        <v>689</v>
      </c>
    </row>
    <row r="295" spans="1:5" ht="25.5">
      <c r="A295" t="s">
        <v>54</v>
      </c>
      <c r="E295" s="28" t="s">
        <v>690</v>
      </c>
    </row>
    <row r="296" spans="1:16" ht="25.5">
      <c r="A296" s="17" t="s">
        <v>46</v>
      </c>
      <c r="B296" s="22" t="s">
        <v>691</v>
      </c>
      <c r="C296" s="22" t="s">
        <v>692</v>
      </c>
      <c r="D296" s="17" t="s">
        <v>48</v>
      </c>
      <c r="E296" s="23" t="s">
        <v>693</v>
      </c>
      <c r="F296" s="24" t="s">
        <v>62</v>
      </c>
      <c r="G296" s="25">
        <v>26.25</v>
      </c>
      <c r="H296" s="26">
        <v>0</v>
      </c>
      <c r="I296" s="26">
        <f>ROUND(ROUND(H296,2)*ROUND(G296,3),2)</f>
        <v>0</v>
      </c>
      <c r="O296">
        <f>(I296*21)/100</f>
        <v>0</v>
      </c>
      <c r="P296" t="s">
        <v>26</v>
      </c>
    </row>
    <row r="297" spans="1:5" ht="12.75">
      <c r="A297" s="27" t="s">
        <v>51</v>
      </c>
      <c r="E297" s="28" t="s">
        <v>48</v>
      </c>
    </row>
    <row r="298" spans="1:5" ht="25.5">
      <c r="A298" s="29" t="s">
        <v>53</v>
      </c>
      <c r="E298" s="30" t="s">
        <v>694</v>
      </c>
    </row>
    <row r="299" spans="1:5" ht="76.5">
      <c r="A299" t="s">
        <v>54</v>
      </c>
      <c r="E299" s="28" t="s">
        <v>695</v>
      </c>
    </row>
    <row r="300" spans="1:16" ht="25.5">
      <c r="A300" s="17" t="s">
        <v>46</v>
      </c>
      <c r="B300" s="22" t="s">
        <v>696</v>
      </c>
      <c r="C300" s="22" t="s">
        <v>697</v>
      </c>
      <c r="D300" s="17" t="s">
        <v>48</v>
      </c>
      <c r="E300" s="23" t="s">
        <v>698</v>
      </c>
      <c r="F300" s="24" t="s">
        <v>62</v>
      </c>
      <c r="G300" s="25">
        <v>11.25</v>
      </c>
      <c r="H300" s="26">
        <v>0</v>
      </c>
      <c r="I300" s="26">
        <f>ROUND(ROUND(H300,2)*ROUND(G300,3),2)</f>
        <v>0</v>
      </c>
      <c r="O300">
        <f>(I300*21)/100</f>
        <v>0</v>
      </c>
      <c r="P300" t="s">
        <v>26</v>
      </c>
    </row>
    <row r="301" spans="1:5" ht="12.75">
      <c r="A301" s="27" t="s">
        <v>51</v>
      </c>
      <c r="E301" s="28" t="s">
        <v>48</v>
      </c>
    </row>
    <row r="302" spans="1:5" ht="25.5">
      <c r="A302" s="29" t="s">
        <v>53</v>
      </c>
      <c r="E302" s="30" t="s">
        <v>699</v>
      </c>
    </row>
    <row r="303" spans="1:5" ht="76.5">
      <c r="A303" t="s">
        <v>54</v>
      </c>
      <c r="E303" s="28" t="s">
        <v>695</v>
      </c>
    </row>
    <row r="304" spans="1:16" ht="25.5">
      <c r="A304" s="17" t="s">
        <v>46</v>
      </c>
      <c r="B304" s="22" t="s">
        <v>700</v>
      </c>
      <c r="C304" s="22" t="s">
        <v>701</v>
      </c>
      <c r="D304" s="17" t="s">
        <v>48</v>
      </c>
      <c r="E304" s="23" t="s">
        <v>702</v>
      </c>
      <c r="F304" s="24" t="s">
        <v>62</v>
      </c>
      <c r="G304" s="25">
        <v>6.091</v>
      </c>
      <c r="H304" s="26">
        <v>0</v>
      </c>
      <c r="I304" s="26">
        <f>ROUND(ROUND(H304,2)*ROUND(G304,3),2)</f>
        <v>0</v>
      </c>
      <c r="O304">
        <f>(I304*21)/100</f>
        <v>0</v>
      </c>
      <c r="P304" t="s">
        <v>26</v>
      </c>
    </row>
    <row r="305" spans="1:5" ht="12.75">
      <c r="A305" s="27" t="s">
        <v>51</v>
      </c>
      <c r="E305" s="28" t="s">
        <v>48</v>
      </c>
    </row>
    <row r="306" spans="1:5" ht="12.75">
      <c r="A306" s="29" t="s">
        <v>53</v>
      </c>
      <c r="E306" s="30" t="s">
        <v>703</v>
      </c>
    </row>
    <row r="307" spans="1:5" ht="76.5">
      <c r="A307" t="s">
        <v>54</v>
      </c>
      <c r="E307" s="28" t="s">
        <v>695</v>
      </c>
    </row>
    <row r="308" spans="1:16" ht="25.5">
      <c r="A308" s="17" t="s">
        <v>46</v>
      </c>
      <c r="B308" s="22" t="s">
        <v>704</v>
      </c>
      <c r="C308" s="22" t="s">
        <v>705</v>
      </c>
      <c r="D308" s="17" t="s">
        <v>48</v>
      </c>
      <c r="E308" s="23" t="s">
        <v>706</v>
      </c>
      <c r="F308" s="24" t="s">
        <v>62</v>
      </c>
      <c r="G308" s="25">
        <v>2.611</v>
      </c>
      <c r="H308" s="26">
        <v>0</v>
      </c>
      <c r="I308" s="26">
        <f>ROUND(ROUND(H308,2)*ROUND(G308,3),2)</f>
        <v>0</v>
      </c>
      <c r="O308">
        <f>(I308*21)/100</f>
        <v>0</v>
      </c>
      <c r="P308" t="s">
        <v>26</v>
      </c>
    </row>
    <row r="309" spans="1:5" ht="12.75">
      <c r="A309" s="27" t="s">
        <v>51</v>
      </c>
      <c r="E309" s="28" t="s">
        <v>48</v>
      </c>
    </row>
    <row r="310" spans="1:5" ht="12.75">
      <c r="A310" s="29" t="s">
        <v>53</v>
      </c>
      <c r="E310" s="30" t="s">
        <v>707</v>
      </c>
    </row>
    <row r="311" spans="1:5" ht="76.5">
      <c r="A311" t="s">
        <v>54</v>
      </c>
      <c r="E311" s="28" t="s">
        <v>695</v>
      </c>
    </row>
    <row r="312" spans="1:16" ht="12.75">
      <c r="A312" s="17" t="s">
        <v>46</v>
      </c>
      <c r="B312" s="22" t="s">
        <v>708</v>
      </c>
      <c r="C312" s="22" t="s">
        <v>709</v>
      </c>
      <c r="D312" s="17" t="s">
        <v>48</v>
      </c>
      <c r="E312" s="23" t="s">
        <v>710</v>
      </c>
      <c r="F312" s="24" t="s">
        <v>62</v>
      </c>
      <c r="G312" s="25">
        <v>80.402</v>
      </c>
      <c r="H312" s="26">
        <v>0</v>
      </c>
      <c r="I312" s="26">
        <f>ROUND(ROUND(H312,2)*ROUND(G312,3),2)</f>
        <v>0</v>
      </c>
      <c r="O312">
        <f>(I312*21)/100</f>
        <v>0</v>
      </c>
      <c r="P312" t="s">
        <v>26</v>
      </c>
    </row>
    <row r="313" spans="1:5" ht="12.75">
      <c r="A313" s="27" t="s">
        <v>51</v>
      </c>
      <c r="E313" s="28" t="s">
        <v>48</v>
      </c>
    </row>
    <row r="314" spans="1:5" ht="140.25">
      <c r="A314" s="29" t="s">
        <v>53</v>
      </c>
      <c r="E314" s="30" t="s">
        <v>711</v>
      </c>
    </row>
    <row r="315" spans="1:5" ht="76.5">
      <c r="A315" t="s">
        <v>54</v>
      </c>
      <c r="E315" s="28" t="s">
        <v>695</v>
      </c>
    </row>
    <row r="316" spans="1:16" ht="12.75">
      <c r="A316" s="17" t="s">
        <v>46</v>
      </c>
      <c r="B316" s="22" t="s">
        <v>712</v>
      </c>
      <c r="C316" s="22" t="s">
        <v>713</v>
      </c>
      <c r="D316" s="17" t="s">
        <v>48</v>
      </c>
      <c r="E316" s="23" t="s">
        <v>714</v>
      </c>
      <c r="F316" s="24" t="s">
        <v>62</v>
      </c>
      <c r="G316" s="25">
        <v>2</v>
      </c>
      <c r="H316" s="26">
        <v>0</v>
      </c>
      <c r="I316" s="26">
        <f>ROUND(ROUND(H316,2)*ROUND(G316,3),2)</f>
        <v>0</v>
      </c>
      <c r="O316">
        <f>(I316*21)/100</f>
        <v>0</v>
      </c>
      <c r="P316" t="s">
        <v>26</v>
      </c>
    </row>
    <row r="317" spans="1:5" ht="12.75">
      <c r="A317" s="27" t="s">
        <v>51</v>
      </c>
      <c r="E317" s="28" t="s">
        <v>48</v>
      </c>
    </row>
    <row r="318" spans="1:5" ht="25.5">
      <c r="A318" s="29" t="s">
        <v>53</v>
      </c>
      <c r="E318" s="30" t="s">
        <v>715</v>
      </c>
    </row>
    <row r="319" spans="1:5" ht="63.75">
      <c r="A319" t="s">
        <v>54</v>
      </c>
      <c r="E319" s="28" t="s">
        <v>716</v>
      </c>
    </row>
    <row r="320" spans="1:18" ht="12.75" customHeight="1">
      <c r="A320" s="5" t="s">
        <v>44</v>
      </c>
      <c r="B320" s="5"/>
      <c r="C320" s="32" t="s">
        <v>77</v>
      </c>
      <c r="D320" s="5"/>
      <c r="E320" s="20" t="s">
        <v>318</v>
      </c>
      <c r="F320" s="5"/>
      <c r="G320" s="5"/>
      <c r="H320" s="5"/>
      <c r="I320" s="33">
        <f>0+Q320</f>
        <v>0</v>
      </c>
      <c r="O320">
        <f>0+R320</f>
        <v>0</v>
      </c>
      <c r="Q320">
        <f>0+I321+I325+I329+I333</f>
        <v>0</v>
      </c>
      <c r="R320">
        <f>0+O321+O325+O329+O333</f>
        <v>0</v>
      </c>
    </row>
    <row r="321" spans="1:16" ht="25.5">
      <c r="A321" s="17" t="s">
        <v>46</v>
      </c>
      <c r="B321" s="22" t="s">
        <v>717</v>
      </c>
      <c r="C321" s="22" t="s">
        <v>718</v>
      </c>
      <c r="D321" s="17" t="s">
        <v>48</v>
      </c>
      <c r="E321" s="23" t="s">
        <v>719</v>
      </c>
      <c r="F321" s="24" t="s">
        <v>62</v>
      </c>
      <c r="G321" s="25">
        <v>144.233</v>
      </c>
      <c r="H321" s="26">
        <v>0</v>
      </c>
      <c r="I321" s="26">
        <f>ROUND(ROUND(H321,2)*ROUND(G321,3),2)</f>
        <v>0</v>
      </c>
      <c r="O321">
        <f>(I321*21)/100</f>
        <v>0</v>
      </c>
      <c r="P321" t="s">
        <v>26</v>
      </c>
    </row>
    <row r="322" spans="1:5" ht="25.5">
      <c r="A322" s="27" t="s">
        <v>51</v>
      </c>
      <c r="E322" s="28" t="s">
        <v>720</v>
      </c>
    </row>
    <row r="323" spans="1:5" ht="12.75">
      <c r="A323" s="29" t="s">
        <v>53</v>
      </c>
      <c r="E323" s="30" t="s">
        <v>721</v>
      </c>
    </row>
    <row r="324" spans="1:5" ht="216.75">
      <c r="A324" t="s">
        <v>54</v>
      </c>
      <c r="E324" s="28" t="s">
        <v>722</v>
      </c>
    </row>
    <row r="325" spans="1:16" ht="12.75">
      <c r="A325" s="17" t="s">
        <v>46</v>
      </c>
      <c r="B325" s="22" t="s">
        <v>723</v>
      </c>
      <c r="C325" s="22" t="s">
        <v>724</v>
      </c>
      <c r="D325" s="17" t="s">
        <v>48</v>
      </c>
      <c r="E325" s="23" t="s">
        <v>725</v>
      </c>
      <c r="F325" s="24" t="s">
        <v>62</v>
      </c>
      <c r="G325" s="25">
        <v>48.103</v>
      </c>
      <c r="H325" s="26">
        <v>0</v>
      </c>
      <c r="I325" s="26">
        <f>ROUND(ROUND(H325,2)*ROUND(G325,3),2)</f>
        <v>0</v>
      </c>
      <c r="O325">
        <f>(I325*21)/100</f>
        <v>0</v>
      </c>
      <c r="P325" t="s">
        <v>26</v>
      </c>
    </row>
    <row r="326" spans="1:5" ht="12.75">
      <c r="A326" s="27" t="s">
        <v>51</v>
      </c>
      <c r="E326" s="28" t="s">
        <v>726</v>
      </c>
    </row>
    <row r="327" spans="1:5" ht="12.75">
      <c r="A327" s="29" t="s">
        <v>53</v>
      </c>
      <c r="E327" s="30" t="s">
        <v>727</v>
      </c>
    </row>
    <row r="328" spans="1:5" ht="38.25">
      <c r="A328" t="s">
        <v>54</v>
      </c>
      <c r="E328" s="28" t="s">
        <v>728</v>
      </c>
    </row>
    <row r="329" spans="1:16" ht="12.75">
      <c r="A329" s="17" t="s">
        <v>46</v>
      </c>
      <c r="B329" s="22" t="s">
        <v>729</v>
      </c>
      <c r="C329" s="22" t="s">
        <v>730</v>
      </c>
      <c r="D329" s="17" t="s">
        <v>48</v>
      </c>
      <c r="E329" s="23" t="s">
        <v>731</v>
      </c>
      <c r="F329" s="24" t="s">
        <v>62</v>
      </c>
      <c r="G329" s="25">
        <v>27.544</v>
      </c>
      <c r="H329" s="26">
        <v>0</v>
      </c>
      <c r="I329" s="26">
        <f>ROUND(ROUND(H329,2)*ROUND(G329,3),2)</f>
        <v>0</v>
      </c>
      <c r="O329">
        <f>(I329*21)/100</f>
        <v>0</v>
      </c>
      <c r="P329" t="s">
        <v>26</v>
      </c>
    </row>
    <row r="330" spans="1:5" ht="38.25">
      <c r="A330" s="27" t="s">
        <v>51</v>
      </c>
      <c r="E330" s="28" t="s">
        <v>732</v>
      </c>
    </row>
    <row r="331" spans="1:5" ht="51">
      <c r="A331" s="29" t="s">
        <v>53</v>
      </c>
      <c r="E331" s="30" t="s">
        <v>733</v>
      </c>
    </row>
    <row r="332" spans="1:5" ht="51">
      <c r="A332" t="s">
        <v>54</v>
      </c>
      <c r="E332" s="28" t="s">
        <v>734</v>
      </c>
    </row>
    <row r="333" spans="1:16" ht="12.75">
      <c r="A333" s="17" t="s">
        <v>46</v>
      </c>
      <c r="B333" s="22" t="s">
        <v>735</v>
      </c>
      <c r="C333" s="22" t="s">
        <v>736</v>
      </c>
      <c r="D333" s="17" t="s">
        <v>48</v>
      </c>
      <c r="E333" s="23" t="s">
        <v>737</v>
      </c>
      <c r="F333" s="24" t="s">
        <v>62</v>
      </c>
      <c r="G333" s="25">
        <v>11.283</v>
      </c>
      <c r="H333" s="26">
        <v>0</v>
      </c>
      <c r="I333" s="26">
        <f>ROUND(ROUND(H333,2)*ROUND(G333,3),2)</f>
        <v>0</v>
      </c>
      <c r="O333">
        <f>(I333*21)/100</f>
        <v>0</v>
      </c>
      <c r="P333" t="s">
        <v>26</v>
      </c>
    </row>
    <row r="334" spans="1:5" ht="12.75">
      <c r="A334" s="27" t="s">
        <v>51</v>
      </c>
      <c r="E334" s="28" t="s">
        <v>738</v>
      </c>
    </row>
    <row r="335" spans="1:5" ht="12.75">
      <c r="A335" s="29" t="s">
        <v>53</v>
      </c>
      <c r="E335" s="30" t="s">
        <v>739</v>
      </c>
    </row>
    <row r="336" spans="1:5" ht="51">
      <c r="A336" t="s">
        <v>54</v>
      </c>
      <c r="E336" s="28" t="s">
        <v>734</v>
      </c>
    </row>
    <row r="337" spans="1:18" ht="12.75" customHeight="1">
      <c r="A337" s="5" t="s">
        <v>44</v>
      </c>
      <c r="B337" s="5"/>
      <c r="C337" s="32" t="s">
        <v>81</v>
      </c>
      <c r="D337" s="5"/>
      <c r="E337" s="20" t="s">
        <v>740</v>
      </c>
      <c r="F337" s="5"/>
      <c r="G337" s="5"/>
      <c r="H337" s="5"/>
      <c r="I337" s="33">
        <f>0+Q337</f>
        <v>0</v>
      </c>
      <c r="O337">
        <f>0+R337</f>
        <v>0</v>
      </c>
      <c r="Q337">
        <f>0+I338+I342</f>
        <v>0</v>
      </c>
      <c r="R337">
        <f>0+O338+O342</f>
        <v>0</v>
      </c>
    </row>
    <row r="338" spans="1:16" ht="12.75">
      <c r="A338" s="17" t="s">
        <v>46</v>
      </c>
      <c r="B338" s="22" t="s">
        <v>741</v>
      </c>
      <c r="C338" s="22" t="s">
        <v>742</v>
      </c>
      <c r="D338" s="17" t="s">
        <v>48</v>
      </c>
      <c r="E338" s="23" t="s">
        <v>743</v>
      </c>
      <c r="F338" s="24" t="s">
        <v>216</v>
      </c>
      <c r="G338" s="25">
        <v>12</v>
      </c>
      <c r="H338" s="26">
        <v>0</v>
      </c>
      <c r="I338" s="26">
        <f>ROUND(ROUND(H338,2)*ROUND(G338,3),2)</f>
        <v>0</v>
      </c>
      <c r="O338">
        <f>(I338*21)/100</f>
        <v>0</v>
      </c>
      <c r="P338" t="s">
        <v>26</v>
      </c>
    </row>
    <row r="339" spans="1:5" ht="25.5">
      <c r="A339" s="27" t="s">
        <v>51</v>
      </c>
      <c r="E339" s="28" t="s">
        <v>744</v>
      </c>
    </row>
    <row r="340" spans="1:5" ht="12.75">
      <c r="A340" s="29" t="s">
        <v>53</v>
      </c>
      <c r="E340" s="30" t="s">
        <v>745</v>
      </c>
    </row>
    <row r="341" spans="1:5" ht="267.75">
      <c r="A341" t="s">
        <v>54</v>
      </c>
      <c r="E341" s="28" t="s">
        <v>746</v>
      </c>
    </row>
    <row r="342" spans="1:16" ht="12.75">
      <c r="A342" s="17" t="s">
        <v>46</v>
      </c>
      <c r="B342" s="22" t="s">
        <v>747</v>
      </c>
      <c r="C342" s="22" t="s">
        <v>748</v>
      </c>
      <c r="D342" s="17" t="s">
        <v>48</v>
      </c>
      <c r="E342" s="23" t="s">
        <v>749</v>
      </c>
      <c r="F342" s="24" t="s">
        <v>147</v>
      </c>
      <c r="G342" s="25">
        <v>2.623</v>
      </c>
      <c r="H342" s="26">
        <v>0</v>
      </c>
      <c r="I342" s="26">
        <f>ROUND(ROUND(H342,2)*ROUND(G342,3),2)</f>
        <v>0</v>
      </c>
      <c r="O342">
        <f>(I342*21)/100</f>
        <v>0</v>
      </c>
      <c r="P342" t="s">
        <v>26</v>
      </c>
    </row>
    <row r="343" spans="1:5" ht="25.5">
      <c r="A343" s="27" t="s">
        <v>51</v>
      </c>
      <c r="E343" s="28" t="s">
        <v>750</v>
      </c>
    </row>
    <row r="344" spans="1:5" ht="12.75">
      <c r="A344" s="29" t="s">
        <v>53</v>
      </c>
      <c r="E344" s="30" t="s">
        <v>751</v>
      </c>
    </row>
    <row r="345" spans="1:5" ht="369.75">
      <c r="A345" t="s">
        <v>54</v>
      </c>
      <c r="E345" s="28" t="s">
        <v>567</v>
      </c>
    </row>
    <row r="346" spans="1:18" ht="12.75" customHeight="1">
      <c r="A346" s="5" t="s">
        <v>44</v>
      </c>
      <c r="B346" s="5"/>
      <c r="C346" s="32" t="s">
        <v>41</v>
      </c>
      <c r="D346" s="5"/>
      <c r="E346" s="20" t="s">
        <v>324</v>
      </c>
      <c r="F346" s="5"/>
      <c r="G346" s="5"/>
      <c r="H346" s="5"/>
      <c r="I346" s="33">
        <f>0+Q346</f>
        <v>0</v>
      </c>
      <c r="O346">
        <f>0+R346</f>
        <v>0</v>
      </c>
      <c r="Q346">
        <f>0+I347+I351+I355+I359+I363+I367+I371+I375+I379+I383+I387+I391+I395+I399+I403+I407+I411+I415+I419+I423+I427+I431+I435+I439</f>
        <v>0</v>
      </c>
      <c r="R346">
        <f>0+O347+O351+O355+O359+O363+O367+O371+O375+O379+O383+O387+O391+O395+O399+O403+O407+O411+O415+O419+O423+O427+O431+O435+O439</f>
        <v>0</v>
      </c>
    </row>
    <row r="347" spans="1:16" ht="12.75">
      <c r="A347" s="17" t="s">
        <v>46</v>
      </c>
      <c r="B347" s="22" t="s">
        <v>752</v>
      </c>
      <c r="C347" s="22" t="s">
        <v>753</v>
      </c>
      <c r="D347" s="17" t="s">
        <v>48</v>
      </c>
      <c r="E347" s="23" t="s">
        <v>754</v>
      </c>
      <c r="F347" s="24" t="s">
        <v>216</v>
      </c>
      <c r="G347" s="25">
        <v>11</v>
      </c>
      <c r="H347" s="26">
        <v>0</v>
      </c>
      <c r="I347" s="26">
        <f>ROUND(ROUND(H347,2)*ROUND(G347,3),2)</f>
        <v>0</v>
      </c>
      <c r="O347">
        <f>(I347*21)/100</f>
        <v>0</v>
      </c>
      <c r="P347" t="s">
        <v>26</v>
      </c>
    </row>
    <row r="348" spans="1:5" ht="12.75">
      <c r="A348" s="27" t="s">
        <v>51</v>
      </c>
      <c r="E348" s="28" t="s">
        <v>755</v>
      </c>
    </row>
    <row r="349" spans="1:5" ht="12.75">
      <c r="A349" s="29" t="s">
        <v>53</v>
      </c>
      <c r="E349" s="30" t="s">
        <v>756</v>
      </c>
    </row>
    <row r="350" spans="1:5" ht="76.5">
      <c r="A350" t="s">
        <v>54</v>
      </c>
      <c r="E350" s="28" t="s">
        <v>757</v>
      </c>
    </row>
    <row r="351" spans="1:16" ht="12.75">
      <c r="A351" s="17" t="s">
        <v>46</v>
      </c>
      <c r="B351" s="22" t="s">
        <v>758</v>
      </c>
      <c r="C351" s="22" t="s">
        <v>759</v>
      </c>
      <c r="D351" s="17" t="s">
        <v>48</v>
      </c>
      <c r="E351" s="23" t="s">
        <v>760</v>
      </c>
      <c r="F351" s="24" t="s">
        <v>216</v>
      </c>
      <c r="G351" s="25">
        <v>18.404</v>
      </c>
      <c r="H351" s="26">
        <v>0</v>
      </c>
      <c r="I351" s="26">
        <f>ROUND(ROUND(H351,2)*ROUND(G351,3),2)</f>
        <v>0</v>
      </c>
      <c r="O351">
        <f>(I351*21)/100</f>
        <v>0</v>
      </c>
      <c r="P351" t="s">
        <v>26</v>
      </c>
    </row>
    <row r="352" spans="1:5" ht="12.75">
      <c r="A352" s="27" t="s">
        <v>51</v>
      </c>
      <c r="E352" s="28" t="s">
        <v>761</v>
      </c>
    </row>
    <row r="353" spans="1:5" ht="12.75">
      <c r="A353" s="29" t="s">
        <v>53</v>
      </c>
      <c r="E353" s="30" t="s">
        <v>48</v>
      </c>
    </row>
    <row r="354" spans="1:5" ht="63.75">
      <c r="A354" t="s">
        <v>54</v>
      </c>
      <c r="E354" s="28" t="s">
        <v>762</v>
      </c>
    </row>
    <row r="355" spans="1:16" ht="25.5">
      <c r="A355" s="17" t="s">
        <v>46</v>
      </c>
      <c r="B355" s="22" t="s">
        <v>763</v>
      </c>
      <c r="C355" s="22" t="s">
        <v>764</v>
      </c>
      <c r="D355" s="17" t="s">
        <v>48</v>
      </c>
      <c r="E355" s="23" t="s">
        <v>765</v>
      </c>
      <c r="F355" s="24" t="s">
        <v>216</v>
      </c>
      <c r="G355" s="25">
        <v>18.4</v>
      </c>
      <c r="H355" s="26">
        <v>0</v>
      </c>
      <c r="I355" s="26">
        <f>ROUND(ROUND(H355,2)*ROUND(G355,3),2)</f>
        <v>0</v>
      </c>
      <c r="O355">
        <f>(I355*21)/100</f>
        <v>0</v>
      </c>
      <c r="P355" t="s">
        <v>26</v>
      </c>
    </row>
    <row r="356" spans="1:5" ht="12.75">
      <c r="A356" s="27" t="s">
        <v>51</v>
      </c>
      <c r="E356" s="28" t="s">
        <v>48</v>
      </c>
    </row>
    <row r="357" spans="1:5" ht="12.75">
      <c r="A357" s="29" t="s">
        <v>53</v>
      </c>
      <c r="E357" s="30" t="s">
        <v>48</v>
      </c>
    </row>
    <row r="358" spans="1:5" ht="114.75">
      <c r="A358" t="s">
        <v>54</v>
      </c>
      <c r="E358" s="28" t="s">
        <v>766</v>
      </c>
    </row>
    <row r="359" spans="1:16" ht="12.75">
      <c r="A359" s="17" t="s">
        <v>46</v>
      </c>
      <c r="B359" s="22" t="s">
        <v>767</v>
      </c>
      <c r="C359" s="22" t="s">
        <v>768</v>
      </c>
      <c r="D359" s="17" t="s">
        <v>48</v>
      </c>
      <c r="E359" s="23" t="s">
        <v>769</v>
      </c>
      <c r="F359" s="24" t="s">
        <v>216</v>
      </c>
      <c r="G359" s="25">
        <v>18.621</v>
      </c>
      <c r="H359" s="26">
        <v>0</v>
      </c>
      <c r="I359" s="26">
        <f>ROUND(ROUND(H359,2)*ROUND(G359,3),2)</f>
        <v>0</v>
      </c>
      <c r="O359">
        <f>(I359*21)/100</f>
        <v>0</v>
      </c>
      <c r="P359" t="s">
        <v>26</v>
      </c>
    </row>
    <row r="360" spans="1:5" ht="12.75">
      <c r="A360" s="27" t="s">
        <v>51</v>
      </c>
      <c r="E360" s="28" t="s">
        <v>770</v>
      </c>
    </row>
    <row r="361" spans="1:5" ht="12.75">
      <c r="A361" s="29" t="s">
        <v>53</v>
      </c>
      <c r="E361" s="30" t="s">
        <v>771</v>
      </c>
    </row>
    <row r="362" spans="1:5" ht="114.75">
      <c r="A362" t="s">
        <v>54</v>
      </c>
      <c r="E362" s="28" t="s">
        <v>766</v>
      </c>
    </row>
    <row r="363" spans="1:16" ht="25.5">
      <c r="A363" s="17" t="s">
        <v>46</v>
      </c>
      <c r="B363" s="22" t="s">
        <v>772</v>
      </c>
      <c r="C363" s="22" t="s">
        <v>773</v>
      </c>
      <c r="D363" s="17" t="s">
        <v>48</v>
      </c>
      <c r="E363" s="23" t="s">
        <v>774</v>
      </c>
      <c r="F363" s="24" t="s">
        <v>72</v>
      </c>
      <c r="G363" s="25">
        <v>6</v>
      </c>
      <c r="H363" s="26">
        <v>0</v>
      </c>
      <c r="I363" s="26">
        <f>ROUND(ROUND(H363,2)*ROUND(G363,3),2)</f>
        <v>0</v>
      </c>
      <c r="O363">
        <f>(I363*21)/100</f>
        <v>0</v>
      </c>
      <c r="P363" t="s">
        <v>26</v>
      </c>
    </row>
    <row r="364" spans="1:5" ht="12.75">
      <c r="A364" s="27" t="s">
        <v>51</v>
      </c>
      <c r="E364" s="28" t="s">
        <v>48</v>
      </c>
    </row>
    <row r="365" spans="1:5" ht="12.75">
      <c r="A365" s="29" t="s">
        <v>53</v>
      </c>
      <c r="E365" s="30" t="s">
        <v>775</v>
      </c>
    </row>
    <row r="366" spans="1:5" ht="51">
      <c r="A366" t="s">
        <v>54</v>
      </c>
      <c r="E366" s="28" t="s">
        <v>776</v>
      </c>
    </row>
    <row r="367" spans="1:16" ht="12.75">
      <c r="A367" s="17" t="s">
        <v>46</v>
      </c>
      <c r="B367" s="22" t="s">
        <v>777</v>
      </c>
      <c r="C367" s="22" t="s">
        <v>778</v>
      </c>
      <c r="D367" s="17" t="s">
        <v>187</v>
      </c>
      <c r="E367" s="23" t="s">
        <v>779</v>
      </c>
      <c r="F367" s="24" t="s">
        <v>72</v>
      </c>
      <c r="G367" s="25">
        <v>6</v>
      </c>
      <c r="H367" s="26">
        <v>0</v>
      </c>
      <c r="I367" s="26">
        <f>ROUND(ROUND(H367,2)*ROUND(G367,3),2)</f>
        <v>0</v>
      </c>
      <c r="O367">
        <f>(I367*21)/100</f>
        <v>0</v>
      </c>
      <c r="P367" t="s">
        <v>26</v>
      </c>
    </row>
    <row r="368" spans="1:5" ht="51">
      <c r="A368" s="27" t="s">
        <v>51</v>
      </c>
      <c r="E368" s="28" t="s">
        <v>780</v>
      </c>
    </row>
    <row r="369" spans="1:5" ht="25.5">
      <c r="A369" s="29" t="s">
        <v>53</v>
      </c>
      <c r="E369" s="30" t="s">
        <v>781</v>
      </c>
    </row>
    <row r="370" spans="1:5" ht="38.25">
      <c r="A370" t="s">
        <v>54</v>
      </c>
      <c r="E370" s="28" t="s">
        <v>782</v>
      </c>
    </row>
    <row r="371" spans="1:16" ht="12.75">
      <c r="A371" s="17" t="s">
        <v>46</v>
      </c>
      <c r="B371" s="22" t="s">
        <v>783</v>
      </c>
      <c r="C371" s="22" t="s">
        <v>778</v>
      </c>
      <c r="D371" s="17" t="s">
        <v>191</v>
      </c>
      <c r="E371" s="23" t="s">
        <v>779</v>
      </c>
      <c r="F371" s="24" t="s">
        <v>72</v>
      </c>
      <c r="G371" s="25">
        <v>4</v>
      </c>
      <c r="H371" s="26">
        <v>0</v>
      </c>
      <c r="I371" s="26">
        <f>ROUND(ROUND(H371,2)*ROUND(G371,3),2)</f>
        <v>0</v>
      </c>
      <c r="O371">
        <f>(I371*21)/100</f>
        <v>0</v>
      </c>
      <c r="P371" t="s">
        <v>26</v>
      </c>
    </row>
    <row r="372" spans="1:5" ht="51">
      <c r="A372" s="27" t="s">
        <v>51</v>
      </c>
      <c r="E372" s="28" t="s">
        <v>784</v>
      </c>
    </row>
    <row r="373" spans="1:5" ht="25.5">
      <c r="A373" s="29" t="s">
        <v>53</v>
      </c>
      <c r="E373" s="30" t="s">
        <v>785</v>
      </c>
    </row>
    <row r="374" spans="1:5" ht="38.25">
      <c r="A374" t="s">
        <v>54</v>
      </c>
      <c r="E374" s="28" t="s">
        <v>782</v>
      </c>
    </row>
    <row r="375" spans="1:16" ht="12.75">
      <c r="A375" s="17" t="s">
        <v>46</v>
      </c>
      <c r="B375" s="22" t="s">
        <v>786</v>
      </c>
      <c r="C375" s="22" t="s">
        <v>787</v>
      </c>
      <c r="D375" s="17" t="s">
        <v>48</v>
      </c>
      <c r="E375" s="23" t="s">
        <v>788</v>
      </c>
      <c r="F375" s="24" t="s">
        <v>72</v>
      </c>
      <c r="G375" s="25">
        <v>2</v>
      </c>
      <c r="H375" s="26">
        <v>0</v>
      </c>
      <c r="I375" s="26">
        <f>ROUND(ROUND(H375,2)*ROUND(G375,3),2)</f>
        <v>0</v>
      </c>
      <c r="O375">
        <f>(I375*21)/100</f>
        <v>0</v>
      </c>
      <c r="P375" t="s">
        <v>26</v>
      </c>
    </row>
    <row r="376" spans="1:5" ht="12.75">
      <c r="A376" s="27" t="s">
        <v>51</v>
      </c>
      <c r="E376" s="28" t="s">
        <v>789</v>
      </c>
    </row>
    <row r="377" spans="1:5" ht="12.75">
      <c r="A377" s="29" t="s">
        <v>53</v>
      </c>
      <c r="E377" s="30" t="s">
        <v>389</v>
      </c>
    </row>
    <row r="378" spans="1:5" ht="25.5">
      <c r="A378" t="s">
        <v>54</v>
      </c>
      <c r="E378" s="28" t="s">
        <v>790</v>
      </c>
    </row>
    <row r="379" spans="1:16" ht="12.75">
      <c r="A379" s="17" t="s">
        <v>46</v>
      </c>
      <c r="B379" s="22" t="s">
        <v>791</v>
      </c>
      <c r="C379" s="22" t="s">
        <v>792</v>
      </c>
      <c r="D379" s="17" t="s">
        <v>48</v>
      </c>
      <c r="E379" s="23" t="s">
        <v>793</v>
      </c>
      <c r="F379" s="24" t="s">
        <v>216</v>
      </c>
      <c r="G379" s="25">
        <v>52.376</v>
      </c>
      <c r="H379" s="26">
        <v>0</v>
      </c>
      <c r="I379" s="26">
        <f>ROUND(ROUND(H379,2)*ROUND(G379,3),2)</f>
        <v>0</v>
      </c>
      <c r="O379">
        <f>(I379*21)/100</f>
        <v>0</v>
      </c>
      <c r="P379" t="s">
        <v>26</v>
      </c>
    </row>
    <row r="380" spans="1:5" ht="12.75">
      <c r="A380" s="27" t="s">
        <v>51</v>
      </c>
      <c r="E380" s="28" t="s">
        <v>48</v>
      </c>
    </row>
    <row r="381" spans="1:5" ht="51">
      <c r="A381" s="29" t="s">
        <v>53</v>
      </c>
      <c r="E381" s="30" t="s">
        <v>794</v>
      </c>
    </row>
    <row r="382" spans="1:5" ht="51">
      <c r="A382" t="s">
        <v>54</v>
      </c>
      <c r="E382" s="28" t="s">
        <v>795</v>
      </c>
    </row>
    <row r="383" spans="1:16" ht="12.75">
      <c r="A383" s="17" t="s">
        <v>46</v>
      </c>
      <c r="B383" s="22" t="s">
        <v>796</v>
      </c>
      <c r="C383" s="22" t="s">
        <v>797</v>
      </c>
      <c r="D383" s="17" t="s">
        <v>48</v>
      </c>
      <c r="E383" s="23" t="s">
        <v>798</v>
      </c>
      <c r="F383" s="24" t="s">
        <v>216</v>
      </c>
      <c r="G383" s="25">
        <v>20</v>
      </c>
      <c r="H383" s="26">
        <v>0</v>
      </c>
      <c r="I383" s="26">
        <f>ROUND(ROUND(H383,2)*ROUND(G383,3),2)</f>
        <v>0</v>
      </c>
      <c r="O383">
        <f>(I383*21)/100</f>
        <v>0</v>
      </c>
      <c r="P383" t="s">
        <v>26</v>
      </c>
    </row>
    <row r="384" spans="1:5" ht="12.75">
      <c r="A384" s="27" t="s">
        <v>51</v>
      </c>
      <c r="E384" s="28" t="s">
        <v>48</v>
      </c>
    </row>
    <row r="385" spans="1:5" ht="51">
      <c r="A385" s="29" t="s">
        <v>53</v>
      </c>
      <c r="E385" s="30" t="s">
        <v>799</v>
      </c>
    </row>
    <row r="386" spans="1:5" ht="51">
      <c r="A386" t="s">
        <v>54</v>
      </c>
      <c r="E386" s="28" t="s">
        <v>795</v>
      </c>
    </row>
    <row r="387" spans="1:16" ht="12.75">
      <c r="A387" s="17" t="s">
        <v>46</v>
      </c>
      <c r="B387" s="22" t="s">
        <v>800</v>
      </c>
      <c r="C387" s="22" t="s">
        <v>801</v>
      </c>
      <c r="D387" s="17" t="s">
        <v>48</v>
      </c>
      <c r="E387" s="23" t="s">
        <v>802</v>
      </c>
      <c r="F387" s="24" t="s">
        <v>216</v>
      </c>
      <c r="G387" s="25">
        <v>53.653</v>
      </c>
      <c r="H387" s="26">
        <v>0</v>
      </c>
      <c r="I387" s="26">
        <f>ROUND(ROUND(H387,2)*ROUND(G387,3),2)</f>
        <v>0</v>
      </c>
      <c r="O387">
        <f>(I387*21)/100</f>
        <v>0</v>
      </c>
      <c r="P387" t="s">
        <v>26</v>
      </c>
    </row>
    <row r="388" spans="1:5" ht="12.75">
      <c r="A388" s="27" t="s">
        <v>51</v>
      </c>
      <c r="E388" s="28" t="s">
        <v>48</v>
      </c>
    </row>
    <row r="389" spans="1:5" ht="76.5">
      <c r="A389" s="29" t="s">
        <v>53</v>
      </c>
      <c r="E389" s="30" t="s">
        <v>803</v>
      </c>
    </row>
    <row r="390" spans="1:5" ht="25.5">
      <c r="A390" t="s">
        <v>54</v>
      </c>
      <c r="E390" s="28" t="s">
        <v>804</v>
      </c>
    </row>
    <row r="391" spans="1:16" ht="12.75">
      <c r="A391" s="17" t="s">
        <v>46</v>
      </c>
      <c r="B391" s="22" t="s">
        <v>805</v>
      </c>
      <c r="C391" s="22" t="s">
        <v>806</v>
      </c>
      <c r="D391" s="17" t="s">
        <v>48</v>
      </c>
      <c r="E391" s="23" t="s">
        <v>807</v>
      </c>
      <c r="F391" s="24" t="s">
        <v>216</v>
      </c>
      <c r="G391" s="25">
        <v>56.146</v>
      </c>
      <c r="H391" s="26">
        <v>0</v>
      </c>
      <c r="I391" s="26">
        <f>ROUND(ROUND(H391,2)*ROUND(G391,3),2)</f>
        <v>0</v>
      </c>
      <c r="O391">
        <f>(I391*21)/100</f>
        <v>0</v>
      </c>
      <c r="P391" t="s">
        <v>26</v>
      </c>
    </row>
    <row r="392" spans="1:5" ht="12.75">
      <c r="A392" s="27" t="s">
        <v>51</v>
      </c>
      <c r="E392" s="28" t="s">
        <v>48</v>
      </c>
    </row>
    <row r="393" spans="1:5" ht="76.5">
      <c r="A393" s="29" t="s">
        <v>53</v>
      </c>
      <c r="E393" s="30" t="s">
        <v>808</v>
      </c>
    </row>
    <row r="394" spans="1:5" ht="38.25">
      <c r="A394" t="s">
        <v>54</v>
      </c>
      <c r="E394" s="28" t="s">
        <v>809</v>
      </c>
    </row>
    <row r="395" spans="1:16" ht="12.75">
      <c r="A395" s="17" t="s">
        <v>46</v>
      </c>
      <c r="B395" s="22" t="s">
        <v>810</v>
      </c>
      <c r="C395" s="22" t="s">
        <v>811</v>
      </c>
      <c r="D395" s="17" t="s">
        <v>48</v>
      </c>
      <c r="E395" s="23" t="s">
        <v>812</v>
      </c>
      <c r="F395" s="24" t="s">
        <v>216</v>
      </c>
      <c r="G395" s="25">
        <v>37.314</v>
      </c>
      <c r="H395" s="26">
        <v>0</v>
      </c>
      <c r="I395" s="26">
        <f>ROUND(ROUND(H395,2)*ROUND(G395,3),2)</f>
        <v>0</v>
      </c>
      <c r="O395">
        <f>(I395*21)/100</f>
        <v>0</v>
      </c>
      <c r="P395" t="s">
        <v>26</v>
      </c>
    </row>
    <row r="396" spans="1:5" ht="12.75">
      <c r="A396" s="27" t="s">
        <v>51</v>
      </c>
      <c r="E396" s="28" t="s">
        <v>48</v>
      </c>
    </row>
    <row r="397" spans="1:5" ht="63.75">
      <c r="A397" s="29" t="s">
        <v>53</v>
      </c>
      <c r="E397" s="30" t="s">
        <v>813</v>
      </c>
    </row>
    <row r="398" spans="1:5" ht="38.25">
      <c r="A398" t="s">
        <v>54</v>
      </c>
      <c r="E398" s="28" t="s">
        <v>809</v>
      </c>
    </row>
    <row r="399" spans="1:16" ht="12.75">
      <c r="A399" s="17" t="s">
        <v>46</v>
      </c>
      <c r="B399" s="22" t="s">
        <v>814</v>
      </c>
      <c r="C399" s="22" t="s">
        <v>815</v>
      </c>
      <c r="D399" s="17" t="s">
        <v>48</v>
      </c>
      <c r="E399" s="23" t="s">
        <v>816</v>
      </c>
      <c r="F399" s="24" t="s">
        <v>216</v>
      </c>
      <c r="G399" s="25">
        <v>18.382</v>
      </c>
      <c r="H399" s="26">
        <v>0</v>
      </c>
      <c r="I399" s="26">
        <f>ROUND(ROUND(H399,2)*ROUND(G399,3),2)</f>
        <v>0</v>
      </c>
      <c r="O399">
        <f>(I399*21)/100</f>
        <v>0</v>
      </c>
      <c r="P399" t="s">
        <v>26</v>
      </c>
    </row>
    <row r="400" spans="1:5" ht="12.75">
      <c r="A400" s="27" t="s">
        <v>51</v>
      </c>
      <c r="E400" s="28" t="s">
        <v>48</v>
      </c>
    </row>
    <row r="401" spans="1:5" ht="12.75">
      <c r="A401" s="29" t="s">
        <v>53</v>
      </c>
      <c r="E401" s="30" t="s">
        <v>817</v>
      </c>
    </row>
    <row r="402" spans="1:5" ht="25.5">
      <c r="A402" t="s">
        <v>54</v>
      </c>
      <c r="E402" s="28" t="s">
        <v>818</v>
      </c>
    </row>
    <row r="403" spans="1:16" ht="25.5">
      <c r="A403" s="17" t="s">
        <v>46</v>
      </c>
      <c r="B403" s="22" t="s">
        <v>819</v>
      </c>
      <c r="C403" s="22" t="s">
        <v>820</v>
      </c>
      <c r="D403" s="17" t="s">
        <v>48</v>
      </c>
      <c r="E403" s="23" t="s">
        <v>821</v>
      </c>
      <c r="F403" s="24" t="s">
        <v>216</v>
      </c>
      <c r="G403" s="25">
        <v>11.5</v>
      </c>
      <c r="H403" s="26">
        <v>0</v>
      </c>
      <c r="I403" s="26">
        <f>ROUND(ROUND(H403,2)*ROUND(G403,3),2)</f>
        <v>0</v>
      </c>
      <c r="O403">
        <f>(I403*21)/100</f>
        <v>0</v>
      </c>
      <c r="P403" t="s">
        <v>26</v>
      </c>
    </row>
    <row r="404" spans="1:5" ht="38.25">
      <c r="A404" s="27" t="s">
        <v>51</v>
      </c>
      <c r="E404" s="28" t="s">
        <v>822</v>
      </c>
    </row>
    <row r="405" spans="1:5" ht="12.75">
      <c r="A405" s="29" t="s">
        <v>53</v>
      </c>
      <c r="E405" s="30" t="s">
        <v>823</v>
      </c>
    </row>
    <row r="406" spans="1:5" ht="89.25">
      <c r="A406" t="s">
        <v>54</v>
      </c>
      <c r="E406" s="28" t="s">
        <v>824</v>
      </c>
    </row>
    <row r="407" spans="1:16" ht="12.75">
      <c r="A407" s="17" t="s">
        <v>46</v>
      </c>
      <c r="B407" s="22" t="s">
        <v>825</v>
      </c>
      <c r="C407" s="22" t="s">
        <v>826</v>
      </c>
      <c r="D407" s="17" t="s">
        <v>48</v>
      </c>
      <c r="E407" s="23" t="s">
        <v>827</v>
      </c>
      <c r="F407" s="24" t="s">
        <v>62</v>
      </c>
      <c r="G407" s="25">
        <v>90</v>
      </c>
      <c r="H407" s="26">
        <v>0</v>
      </c>
      <c r="I407" s="26">
        <f>ROUND(ROUND(H407,2)*ROUND(G407,3),2)</f>
        <v>0</v>
      </c>
      <c r="O407">
        <f>(I407*21)/100</f>
        <v>0</v>
      </c>
      <c r="P407" t="s">
        <v>26</v>
      </c>
    </row>
    <row r="408" spans="1:5" ht="12.75">
      <c r="A408" s="27" t="s">
        <v>51</v>
      </c>
      <c r="E408" s="28" t="s">
        <v>828</v>
      </c>
    </row>
    <row r="409" spans="1:5" ht="12.75">
      <c r="A409" s="29" t="s">
        <v>53</v>
      </c>
      <c r="E409" s="30" t="s">
        <v>829</v>
      </c>
    </row>
    <row r="410" spans="1:5" ht="76.5">
      <c r="A410" t="s">
        <v>54</v>
      </c>
      <c r="E410" s="28" t="s">
        <v>830</v>
      </c>
    </row>
    <row r="411" spans="1:16" ht="12.75">
      <c r="A411" s="17" t="s">
        <v>46</v>
      </c>
      <c r="B411" s="22" t="s">
        <v>831</v>
      </c>
      <c r="C411" s="22" t="s">
        <v>832</v>
      </c>
      <c r="D411" s="17" t="s">
        <v>48</v>
      </c>
      <c r="E411" s="23" t="s">
        <v>833</v>
      </c>
      <c r="F411" s="24" t="s">
        <v>72</v>
      </c>
      <c r="G411" s="25">
        <v>2</v>
      </c>
      <c r="H411" s="26">
        <v>0</v>
      </c>
      <c r="I411" s="26">
        <f>ROUND(ROUND(H411,2)*ROUND(G411,3),2)</f>
        <v>0</v>
      </c>
      <c r="O411">
        <f>(I411*21)/100</f>
        <v>0</v>
      </c>
      <c r="P411" t="s">
        <v>26</v>
      </c>
    </row>
    <row r="412" spans="1:5" ht="12.75">
      <c r="A412" s="27" t="s">
        <v>51</v>
      </c>
      <c r="E412" s="28" t="s">
        <v>48</v>
      </c>
    </row>
    <row r="413" spans="1:5" ht="12.75">
      <c r="A413" s="29" t="s">
        <v>53</v>
      </c>
      <c r="E413" s="30" t="s">
        <v>389</v>
      </c>
    </row>
    <row r="414" spans="1:5" ht="267.75">
      <c r="A414" t="s">
        <v>54</v>
      </c>
      <c r="E414" s="28" t="s">
        <v>834</v>
      </c>
    </row>
    <row r="415" spans="1:16" ht="12.75">
      <c r="A415" s="17" t="s">
        <v>46</v>
      </c>
      <c r="B415" s="22" t="s">
        <v>835</v>
      </c>
      <c r="C415" s="22" t="s">
        <v>836</v>
      </c>
      <c r="D415" s="17" t="s">
        <v>48</v>
      </c>
      <c r="E415" s="23" t="s">
        <v>837</v>
      </c>
      <c r="F415" s="24" t="s">
        <v>62</v>
      </c>
      <c r="G415" s="25">
        <v>45.16</v>
      </c>
      <c r="H415" s="26">
        <v>0</v>
      </c>
      <c r="I415" s="26">
        <f>ROUND(ROUND(H415,2)*ROUND(G415,3),2)</f>
        <v>0</v>
      </c>
      <c r="O415">
        <f>(I415*21)/100</f>
        <v>0</v>
      </c>
      <c r="P415" t="s">
        <v>26</v>
      </c>
    </row>
    <row r="416" spans="1:5" ht="12.75">
      <c r="A416" s="27" t="s">
        <v>51</v>
      </c>
      <c r="E416" s="28" t="s">
        <v>48</v>
      </c>
    </row>
    <row r="417" spans="1:5" ht="63.75">
      <c r="A417" s="29" t="s">
        <v>53</v>
      </c>
      <c r="E417" s="30" t="s">
        <v>838</v>
      </c>
    </row>
    <row r="418" spans="1:5" ht="25.5">
      <c r="A418" t="s">
        <v>54</v>
      </c>
      <c r="E418" s="28" t="s">
        <v>839</v>
      </c>
    </row>
    <row r="419" spans="1:16" ht="12.75">
      <c r="A419" s="17" t="s">
        <v>46</v>
      </c>
      <c r="B419" s="22" t="s">
        <v>840</v>
      </c>
      <c r="C419" s="22" t="s">
        <v>841</v>
      </c>
      <c r="D419" s="17" t="s">
        <v>48</v>
      </c>
      <c r="E419" s="23" t="s">
        <v>842</v>
      </c>
      <c r="F419" s="24" t="s">
        <v>147</v>
      </c>
      <c r="G419" s="25">
        <v>22.504</v>
      </c>
      <c r="H419" s="26">
        <v>0</v>
      </c>
      <c r="I419" s="26">
        <f>ROUND(ROUND(H419,2)*ROUND(G419,3),2)</f>
        <v>0</v>
      </c>
      <c r="O419">
        <f>(I419*21)/100</f>
        <v>0</v>
      </c>
      <c r="P419" t="s">
        <v>26</v>
      </c>
    </row>
    <row r="420" spans="1:5" ht="12.75">
      <c r="A420" s="27" t="s">
        <v>51</v>
      </c>
      <c r="E420" s="28" t="s">
        <v>48</v>
      </c>
    </row>
    <row r="421" spans="1:5" ht="51">
      <c r="A421" s="29" t="s">
        <v>53</v>
      </c>
      <c r="E421" s="30" t="s">
        <v>843</v>
      </c>
    </row>
    <row r="422" spans="1:5" ht="89.25">
      <c r="A422" t="s">
        <v>54</v>
      </c>
      <c r="E422" s="28" t="s">
        <v>844</v>
      </c>
    </row>
    <row r="423" spans="1:16" ht="12.75">
      <c r="A423" s="17" t="s">
        <v>46</v>
      </c>
      <c r="B423" s="22" t="s">
        <v>845</v>
      </c>
      <c r="C423" s="22" t="s">
        <v>846</v>
      </c>
      <c r="D423" s="17" t="s">
        <v>48</v>
      </c>
      <c r="E423" s="23" t="s">
        <v>847</v>
      </c>
      <c r="F423" s="24" t="s">
        <v>147</v>
      </c>
      <c r="G423" s="25">
        <v>0.792</v>
      </c>
      <c r="H423" s="26">
        <v>0</v>
      </c>
      <c r="I423" s="26">
        <f>ROUND(ROUND(H423,2)*ROUND(G423,3),2)</f>
        <v>0</v>
      </c>
      <c r="O423">
        <f>(I423*21)/100</f>
        <v>0</v>
      </c>
      <c r="P423" t="s">
        <v>26</v>
      </c>
    </row>
    <row r="424" spans="1:5" ht="12.75">
      <c r="A424" s="27" t="s">
        <v>51</v>
      </c>
      <c r="E424" s="28" t="s">
        <v>48</v>
      </c>
    </row>
    <row r="425" spans="1:5" ht="12.75">
      <c r="A425" s="29" t="s">
        <v>53</v>
      </c>
      <c r="E425" s="30" t="s">
        <v>848</v>
      </c>
    </row>
    <row r="426" spans="1:5" ht="89.25">
      <c r="A426" t="s">
        <v>54</v>
      </c>
      <c r="E426" s="28" t="s">
        <v>844</v>
      </c>
    </row>
    <row r="427" spans="1:16" ht="12.75">
      <c r="A427" s="17" t="s">
        <v>46</v>
      </c>
      <c r="B427" s="22" t="s">
        <v>849</v>
      </c>
      <c r="C427" s="22" t="s">
        <v>850</v>
      </c>
      <c r="D427" s="17" t="s">
        <v>48</v>
      </c>
      <c r="E427" s="23" t="s">
        <v>851</v>
      </c>
      <c r="F427" s="24" t="s">
        <v>147</v>
      </c>
      <c r="G427" s="25">
        <v>76.198</v>
      </c>
      <c r="H427" s="26">
        <v>0</v>
      </c>
      <c r="I427" s="26">
        <f>ROUND(ROUND(H427,2)*ROUND(G427,3),2)</f>
        <v>0</v>
      </c>
      <c r="O427">
        <f>(I427*21)/100</f>
        <v>0</v>
      </c>
      <c r="P427" t="s">
        <v>26</v>
      </c>
    </row>
    <row r="428" spans="1:5" ht="12.75">
      <c r="A428" s="27" t="s">
        <v>51</v>
      </c>
      <c r="E428" s="28" t="s">
        <v>48</v>
      </c>
    </row>
    <row r="429" spans="1:5" ht="89.25">
      <c r="A429" s="29" t="s">
        <v>53</v>
      </c>
      <c r="E429" s="30" t="s">
        <v>852</v>
      </c>
    </row>
    <row r="430" spans="1:5" ht="89.25">
      <c r="A430" t="s">
        <v>54</v>
      </c>
      <c r="E430" s="28" t="s">
        <v>844</v>
      </c>
    </row>
    <row r="431" spans="1:16" ht="12.75">
      <c r="A431" s="17" t="s">
        <v>46</v>
      </c>
      <c r="B431" s="22" t="s">
        <v>853</v>
      </c>
      <c r="C431" s="22" t="s">
        <v>854</v>
      </c>
      <c r="D431" s="17" t="s">
        <v>48</v>
      </c>
      <c r="E431" s="23" t="s">
        <v>855</v>
      </c>
      <c r="F431" s="24" t="s">
        <v>277</v>
      </c>
      <c r="G431" s="25">
        <v>1.589</v>
      </c>
      <c r="H431" s="26">
        <v>0</v>
      </c>
      <c r="I431" s="26">
        <f>ROUND(ROUND(H431,2)*ROUND(G431,3),2)</f>
        <v>0</v>
      </c>
      <c r="O431">
        <f>(I431*21)/100</f>
        <v>0</v>
      </c>
      <c r="P431" t="s">
        <v>26</v>
      </c>
    </row>
    <row r="432" spans="1:5" ht="51">
      <c r="A432" s="27" t="s">
        <v>51</v>
      </c>
      <c r="E432" s="28" t="s">
        <v>856</v>
      </c>
    </row>
    <row r="433" spans="1:5" ht="51">
      <c r="A433" s="29" t="s">
        <v>53</v>
      </c>
      <c r="E433" s="30" t="s">
        <v>857</v>
      </c>
    </row>
    <row r="434" spans="1:5" ht="89.25">
      <c r="A434" t="s">
        <v>54</v>
      </c>
      <c r="E434" s="28" t="s">
        <v>844</v>
      </c>
    </row>
    <row r="435" spans="1:16" ht="12.75">
      <c r="A435" s="17" t="s">
        <v>46</v>
      </c>
      <c r="B435" s="22" t="s">
        <v>858</v>
      </c>
      <c r="C435" s="22" t="s">
        <v>859</v>
      </c>
      <c r="D435" s="17" t="s">
        <v>48</v>
      </c>
      <c r="E435" s="23" t="s">
        <v>860</v>
      </c>
      <c r="F435" s="24" t="s">
        <v>147</v>
      </c>
      <c r="G435" s="25">
        <v>3</v>
      </c>
      <c r="H435" s="26">
        <v>0</v>
      </c>
      <c r="I435" s="26">
        <f>ROUND(ROUND(H435,2)*ROUND(G435,3),2)</f>
        <v>0</v>
      </c>
      <c r="O435">
        <f>(I435*21)/100</f>
        <v>0</v>
      </c>
      <c r="P435" t="s">
        <v>26</v>
      </c>
    </row>
    <row r="436" spans="1:5" ht="12.75">
      <c r="A436" s="27" t="s">
        <v>51</v>
      </c>
      <c r="E436" s="28" t="s">
        <v>861</v>
      </c>
    </row>
    <row r="437" spans="1:5" ht="12.75">
      <c r="A437" s="29" t="s">
        <v>53</v>
      </c>
      <c r="E437" s="30" t="s">
        <v>862</v>
      </c>
    </row>
    <row r="438" spans="1:5" ht="89.25">
      <c r="A438" t="s">
        <v>54</v>
      </c>
      <c r="E438" s="28" t="s">
        <v>863</v>
      </c>
    </row>
    <row r="439" spans="1:16" ht="12.75">
      <c r="A439" s="17" t="s">
        <v>46</v>
      </c>
      <c r="B439" s="22" t="s">
        <v>864</v>
      </c>
      <c r="C439" s="22" t="s">
        <v>865</v>
      </c>
      <c r="D439" s="17" t="s">
        <v>48</v>
      </c>
      <c r="E439" s="23" t="s">
        <v>866</v>
      </c>
      <c r="F439" s="24" t="s">
        <v>62</v>
      </c>
      <c r="G439" s="25">
        <v>92</v>
      </c>
      <c r="H439" s="26">
        <v>0</v>
      </c>
      <c r="I439" s="26">
        <f>ROUND(ROUND(H439,2)*ROUND(G439,3),2)</f>
        <v>0</v>
      </c>
      <c r="O439">
        <f>(I439*21)/100</f>
        <v>0</v>
      </c>
      <c r="P439" t="s">
        <v>26</v>
      </c>
    </row>
    <row r="440" spans="1:5" ht="12.75">
      <c r="A440" s="27" t="s">
        <v>51</v>
      </c>
      <c r="E440" s="28" t="s">
        <v>48</v>
      </c>
    </row>
    <row r="441" spans="1:5" ht="12.75">
      <c r="A441" s="29" t="s">
        <v>53</v>
      </c>
      <c r="E441" s="30" t="s">
        <v>867</v>
      </c>
    </row>
    <row r="442" spans="1:5" ht="89.25">
      <c r="A442" t="s">
        <v>54</v>
      </c>
      <c r="E442" s="28" t="s">
        <v>863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25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868</v>
      </c>
      <c r="I3" s="31">
        <f>0+I8</f>
        <v>0</v>
      </c>
      <c r="O3" t="s">
        <v>22</v>
      </c>
      <c r="P3" t="s">
        <v>26</v>
      </c>
    </row>
    <row r="4" spans="1:16" ht="15" customHeight="1">
      <c r="A4" t="s">
        <v>16</v>
      </c>
      <c r="B4" s="13" t="s">
        <v>21</v>
      </c>
      <c r="C4" s="39" t="s">
        <v>868</v>
      </c>
      <c r="D4" s="40"/>
      <c r="E4" s="14" t="s">
        <v>869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37" t="s">
        <v>27</v>
      </c>
      <c r="B5" s="37" t="s">
        <v>29</v>
      </c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37</v>
      </c>
      <c r="H5" s="37" t="s">
        <v>39</v>
      </c>
      <c r="I5" s="37"/>
      <c r="O5" t="s">
        <v>24</v>
      </c>
      <c r="P5" t="s">
        <v>26</v>
      </c>
    </row>
    <row r="6" spans="1:9" ht="12.75" customHeight="1">
      <c r="A6" s="37"/>
      <c r="B6" s="37"/>
      <c r="C6" s="37"/>
      <c r="D6" s="37"/>
      <c r="E6" s="37"/>
      <c r="F6" s="37"/>
      <c r="G6" s="37"/>
      <c r="H6" s="12" t="s">
        <v>40</v>
      </c>
      <c r="I6" s="12" t="s">
        <v>42</v>
      </c>
    </row>
    <row r="7" spans="1:9" ht="12.75" customHeight="1">
      <c r="A7" s="12" t="s">
        <v>28</v>
      </c>
      <c r="B7" s="12" t="s">
        <v>30</v>
      </c>
      <c r="C7" s="12" t="s">
        <v>26</v>
      </c>
      <c r="D7" s="12" t="s">
        <v>25</v>
      </c>
      <c r="E7" s="12" t="s">
        <v>34</v>
      </c>
      <c r="F7" s="12" t="s">
        <v>36</v>
      </c>
      <c r="G7" s="12" t="s">
        <v>38</v>
      </c>
      <c r="H7" s="12" t="s">
        <v>41</v>
      </c>
      <c r="I7" s="12" t="s">
        <v>43</v>
      </c>
    </row>
    <row r="8" spans="1:18" ht="12.75" customHeight="1">
      <c r="A8" s="18" t="s">
        <v>44</v>
      </c>
      <c r="B8" s="18"/>
      <c r="C8" s="19" t="s">
        <v>30</v>
      </c>
      <c r="D8" s="18"/>
      <c r="E8" s="20" t="s">
        <v>168</v>
      </c>
      <c r="F8" s="18"/>
      <c r="G8" s="18"/>
      <c r="H8" s="18"/>
      <c r="I8" s="21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46</v>
      </c>
      <c r="B9" s="22" t="s">
        <v>30</v>
      </c>
      <c r="C9" s="22" t="s">
        <v>511</v>
      </c>
      <c r="D9" s="17" t="s">
        <v>48</v>
      </c>
      <c r="E9" s="23" t="s">
        <v>512</v>
      </c>
      <c r="F9" s="24" t="s">
        <v>62</v>
      </c>
      <c r="G9" s="25">
        <v>160</v>
      </c>
      <c r="H9" s="26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5" ht="12.75">
      <c r="A10" s="27" t="s">
        <v>51</v>
      </c>
      <c r="E10" s="28" t="s">
        <v>48</v>
      </c>
    </row>
    <row r="11" spans="1:5" ht="12.75">
      <c r="A11" s="29" t="s">
        <v>53</v>
      </c>
      <c r="E11" s="30" t="s">
        <v>172</v>
      </c>
    </row>
    <row r="12" spans="1:5" ht="25.5">
      <c r="A12" t="s">
        <v>54</v>
      </c>
      <c r="E12" s="28" t="s">
        <v>514</v>
      </c>
    </row>
    <row r="13" spans="1:16" ht="12.75">
      <c r="A13" s="17" t="s">
        <v>46</v>
      </c>
      <c r="B13" s="22" t="s">
        <v>26</v>
      </c>
      <c r="C13" s="22" t="s">
        <v>515</v>
      </c>
      <c r="D13" s="17" t="s">
        <v>60</v>
      </c>
      <c r="E13" s="23" t="s">
        <v>516</v>
      </c>
      <c r="F13" s="24" t="s">
        <v>62</v>
      </c>
      <c r="G13" s="25">
        <v>160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5" ht="38.25">
      <c r="A14" s="27" t="s">
        <v>51</v>
      </c>
      <c r="E14" s="28" t="s">
        <v>870</v>
      </c>
    </row>
    <row r="15" spans="1:5" ht="12.75">
      <c r="A15" s="29" t="s">
        <v>53</v>
      </c>
      <c r="E15" s="30" t="s">
        <v>172</v>
      </c>
    </row>
    <row r="16" spans="1:5" ht="38.25">
      <c r="A16" t="s">
        <v>54</v>
      </c>
      <c r="E16" s="28" t="s">
        <v>517</v>
      </c>
    </row>
    <row r="17" spans="1:16" ht="12.75">
      <c r="A17" s="17" t="s">
        <v>46</v>
      </c>
      <c r="B17" s="22" t="s">
        <v>25</v>
      </c>
      <c r="C17" s="22" t="s">
        <v>871</v>
      </c>
      <c r="D17" s="17" t="s">
        <v>48</v>
      </c>
      <c r="E17" s="23" t="s">
        <v>872</v>
      </c>
      <c r="F17" s="24" t="s">
        <v>147</v>
      </c>
      <c r="G17" s="25">
        <v>2.4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26</v>
      </c>
    </row>
    <row r="18" spans="1:5" ht="12.75">
      <c r="A18" s="27" t="s">
        <v>51</v>
      </c>
      <c r="E18" s="28" t="s">
        <v>873</v>
      </c>
    </row>
    <row r="19" spans="1:5" ht="12.75">
      <c r="A19" s="29" t="s">
        <v>53</v>
      </c>
      <c r="E19" s="30" t="s">
        <v>874</v>
      </c>
    </row>
    <row r="20" spans="1:5" ht="38.25">
      <c r="A20" t="s">
        <v>54</v>
      </c>
      <c r="E20" s="28" t="s">
        <v>875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Ctibor</cp:lastModifiedBy>
  <dcterms:modified xsi:type="dcterms:W3CDTF">2022-03-22T13:20:33Z</dcterms:modified>
  <cp:category/>
  <cp:version/>
  <cp:contentType/>
  <cp:contentStatus/>
</cp:coreProperties>
</file>