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408201" reservationPassword="0"/>
  <workbookPr/>
  <bookViews>
    <workbookView xWindow="240" yWindow="120" windowWidth="14940" windowHeight="9225" activeTab="0"/>
  </bookViews>
  <sheets>
    <sheet name="SO 000" sheetId="1" r:id="rId1"/>
    <sheet name="SO 001" sheetId="2" r:id="rId2"/>
    <sheet name="SO 001.1" sheetId="3" r:id="rId3"/>
    <sheet name="SO 101" sheetId="4" r:id="rId4"/>
    <sheet name="SO 182" sheetId="5" r:id="rId5"/>
    <sheet name="SO 190" sheetId="6" r:id="rId6"/>
    <sheet name="SO 201" sheetId="7" r:id="rId7"/>
  </sheets>
  <definedNames/>
  <calcPr/>
  <webPublishing/>
</workbook>
</file>

<file path=xl/sharedStrings.xml><?xml version="1.0" encoding="utf-8"?>
<sst xmlns="http://schemas.openxmlformats.org/spreadsheetml/2006/main" count="2045" uniqueCount="634">
  <si>
    <t>ASPE10</t>
  </si>
  <si>
    <t>S</t>
  </si>
  <si>
    <t>Firma: AFRY CZ s.r.o.</t>
  </si>
  <si>
    <t>Soupis prací objektu</t>
  </si>
  <si>
    <t xml:space="preserve">Stavba: </t>
  </si>
  <si>
    <t>2018/0215</t>
  </si>
  <si>
    <t>Běleč rekonstrukce mostu</t>
  </si>
  <si>
    <t>O</t>
  </si>
  <si>
    <t>Rozpočet:</t>
  </si>
  <si>
    <t>0,00</t>
  </si>
  <si>
    <t>15,00</t>
  </si>
  <si>
    <t>21,00</t>
  </si>
  <si>
    <t>3</t>
  </si>
  <si>
    <t>2</t>
  </si>
  <si>
    <t>SO 000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</si>
  <si>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</si>
  <si>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</si>
  <si>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</si>
  <si>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</si>
  <si>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</si>
  <si>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</si>
  <si>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</si>
  <si>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</si>
  <si>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</si>
  <si>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</si>
  <si>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</si>
  <si>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</si>
  <si>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</si>
  <si>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</si>
  <si>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</si>
  <si>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</si>
  <si>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</si>
  <si>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</si>
  <si>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</si>
  <si>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</si>
  <si>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</si>
  <si>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</si>
  <si>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</si>
  <si>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</si>
  <si>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</si>
  <si>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</si>
  <si>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Zpracování kontrolního a zkušebního plánu, provádění a vyhodnocování  
nezbytných zkoušek vč. materiálových zkoušek a zkoušení integrity pilot (CHA,  
PIT)</t>
  </si>
  <si>
    <t>VV</t>
  </si>
  <si>
    <t>1=1.000 [A]</t>
  </si>
  <si>
    <t>TS</t>
  </si>
  <si>
    <t>zahrnuje veškeré náklady spojené s objednatelem požadovanými zkouškami</t>
  </si>
  <si>
    <t>02911</t>
  </si>
  <si>
    <t>OSTATNÍ POŽADAVKY - GEODETICKÉ ZAMĚŘENÍ</t>
  </si>
  <si>
    <t>HM</t>
  </si>
  <si>
    <t>Geodetická činnost v průběhu provádění stavebních prací (geodet zhotovitele  
stavby) včetně vytyčení stavby, vč. vytyčení hranic pozemků.  
Součástí je vybudování potřebné vytyčovací sítě.</t>
  </si>
  <si>
    <t>zahrnuje veškeré náklady spojené s objednatelem požadovanými pracemi</t>
  </si>
  <si>
    <t>Geodetické zaměření skutečného provedení stavby (bude sloužit jako podklad  
DSPS)</t>
  </si>
  <si>
    <t>02920</t>
  </si>
  <si>
    <t>OSTATNÍ POŽADAVKY - OCHRANA ŽIVOTNÍHO PROSTŘEDÍ</t>
  </si>
  <si>
    <t>Ochrana dřevin podél trasy dle místní prodlídky  
Čerpáno dle skutečnosti na pokyn TDI</t>
  </si>
  <si>
    <t>029412</t>
  </si>
  <si>
    <t>OSTATNÍ POŽADAVKY - VYPRACOVÁNÍ MOSTNÍHO LISTU</t>
  </si>
  <si>
    <t>KUS</t>
  </si>
  <si>
    <t>Vypracování mostního listu včetně 1. hlavní mostní prohlídky provedené  
oprávněnou osobou ( dle ČSN 736220 a ČSN 736221) včetně zápisu do BSM.</t>
  </si>
  <si>
    <t>02943</t>
  </si>
  <si>
    <t>OSTATNÍ POŽADAVKY - VYPRACOVÁNÍ RDS</t>
  </si>
  <si>
    <t>Realizační dokumentace stavby v rozsahu dle požadavků objednatele včetnězapracování všech podmínek stanovených zadávací dokumentací. Součástí je předání dokumentace v tištěné podobě a předání v elektonické podobě (rozsah a uspořádání odpovídající podobě tištěné) v uzavřeném (PDF) a otevřeném  
formátu (DWG, DGN,XLS, DOC, apod.)</t>
  </si>
  <si>
    <t>7</t>
  </si>
  <si>
    <t>02944</t>
  </si>
  <si>
    <t>OSTAT POŽADAVKY - DOKUMENTACE SKUTEČ PROVEDENÍ V DIGIT FORMĚ</t>
  </si>
  <si>
    <t>Dokumentace skutečného provedení stavby v rozsahu dle přílohy č. 14 k vyhlášce  
č. 499/2006 Sb.  
Čerpání na pokyn TDI</t>
  </si>
  <si>
    <t>8</t>
  </si>
  <si>
    <t>02945</t>
  </si>
  <si>
    <t>OSTAT POŽADAVKY - GEOMETRICKÝ PLÁN</t>
  </si>
  <si>
    <t>Zajištění geometrických plánů skutečného provedení objektů a  
geometrických plánů věcných břemen v požadovaném formátu s hranicemi  
pozemků jako podklad pro vklad do katastrální mapy pro evidenci změn na  
katastrálním úřadu. Tato dokumentace bude potvrzena příslušným katastrálním  
úřadem a předána v 6 ti vyhotovení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</si>
  <si>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</si>
  <si>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</si>
  <si>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</si>
  <si>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Pasport přístupových komunikací a objektů v okolí stavěniště vč. pasportu objízdných tras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</si>
  <si>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</si>
  <si>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</si>
  <si>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OSTATNÍ POŽADAVKY - POSUDKY A KONTROLY</t>
  </si>
  <si>
    <t>HOD</t>
  </si>
  <si>
    <t>Přítomnost geologa na stavbě, kontrola zastižené geologie, kontrola základové spáry. 
Případné doplňující posudky a kontroly vyplývající ze sitauce na steveništi.</t>
  </si>
  <si>
    <t>11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</si>
  <si>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</si>
  <si>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</si>
  <si>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</si>
  <si>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12</t>
  </si>
  <si>
    <t>02960</t>
  </si>
  <si>
    <t>OSTATNÍ POŽADAVKY - ODBORNÝ DOZOR</t>
  </si>
  <si>
    <t>Přejímka materiálu a nátěrového systému</t>
  </si>
  <si>
    <t>zahrnuje veškeré náklady spojené s objednatelem požadovaným dozorem</t>
  </si>
  <si>
    <t>13</t>
  </si>
  <si>
    <t>02991</t>
  </si>
  <si>
    <t>OSTATNÍ POŽADAVKY - INFORMAČNÍ TABULE</t>
  </si>
  <si>
    <t>Informační tabule dle TKP 1, čl. 1.8.3. Dodávka, montáž a následná demontáž  
včetně odvozu informační tabule (billboardu) o min. rozměrech 5,10×2,40 m.  
Kompletní provedení, včetně údržby po celou dobu stavby. Upevnění na nosiče z  
příhradové konstrukce, ukotvení do terénu.</t>
  </si>
  <si>
    <t>2=2.000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</si>
  <si>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</si>
  <si>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14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</si>
  <si>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</si>
  <si>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</si>
  <si>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</si>
  <si>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Zemní práce</t>
  </si>
  <si>
    <t>15</t>
  </si>
  <si>
    <t>11202</t>
  </si>
  <si>
    <t>KÁCENÍ STROMŮ D KMENE DO 0,9M S ODSTRANĚNÍM PAŘEZŮ</t>
  </si>
  <si>
    <t>vč. likvidace  
Počet odečten digitálně ze situace</t>
  </si>
  <si>
    <t>15=15.000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</si>
  <si>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</si>
  <si>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SO 001</t>
  </si>
  <si>
    <t>Demolice stávajícího mostu</t>
  </si>
  <si>
    <t>014102</t>
  </si>
  <si>
    <t>POPLATKY ZA SKLÁDKU</t>
  </si>
  <si>
    <t>T</t>
  </si>
  <si>
    <t>zemina (2,0t/m3) - přechodová oblast + přesypání konstrukce</t>
  </si>
  <si>
    <t>2*212,696=425.392 [A]</t>
  </si>
  <si>
    <t>zahrnuje veškeré poplatky provozovateli skládky související s uložením odpadu na skládce.</t>
  </si>
  <si>
    <t>ŽB konstrukce (2,5 t/m3)  
k položkám 96616.1 a 96616.2</t>
  </si>
  <si>
    <t>ŽB římsy: 8,701*2,5=21.753 [A] 
ŽB konstrukce mostu: 79,258*2,5=198.145 [B] 
Celkem: A+B=219.898 [C]</t>
  </si>
  <si>
    <t>nezpevněné vozovkové vrstvy (1,9 t/m3)  
k položce 11372</t>
  </si>
  <si>
    <t>7,755*1,9=14.735 [A]</t>
  </si>
  <si>
    <t>014132</t>
  </si>
  <si>
    <t>POPLATKY ZA SKLÁDKU TYP S-NO (NEBEZPEČNÝ ODPAD)</t>
  </si>
  <si>
    <t>mostní izolace tl. 5 mm (2,0 t/m3)</t>
  </si>
  <si>
    <t>0,005*5,9*7,1*2=0.419 [A]</t>
  </si>
  <si>
    <t>014201</t>
  </si>
  <si>
    <t>POPLATKY ZA ZEMNÍK - ZEMINA</t>
  </si>
  <si>
    <t>M3</t>
  </si>
  <si>
    <t>k položce 17110</t>
  </si>
  <si>
    <t>267=267.000 [A]</t>
  </si>
  <si>
    <t>zahrnuje veškeré poplatky majiteli zemníku související s nákupem zeminy (nikoliv s otvírkou zemníku)</t>
  </si>
  <si>
    <t>11130</t>
  </si>
  <si>
    <t>SEJMUTÍ DRNU</t>
  </si>
  <si>
    <t>M2</t>
  </si>
  <si>
    <t>Odstranění drnů tl. 200mm vč. odvozu a uložení na místo určené investorem  
Plocha odečtena digitálně ze situace</t>
  </si>
  <si>
    <t>62=62.000 [A]</t>
  </si>
  <si>
    <t>včetně vodorovné dopravy  a uložení na skládku</t>
  </si>
  <si>
    <t>11346</t>
  </si>
  <si>
    <t>ODSTRANĚNÍ KRYTU ZPEVNĚNÝCH PLOCH ZE SILNIČ DÍLCŮ (PANELŮ) VČET PODKL</t>
  </si>
  <si>
    <t>Odstranění silničních panelů vč. odvozu na trvalou skládku do dodavatelem určené vzdálenosti  
k položce 58300</t>
  </si>
  <si>
    <t>22=22.000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</si>
  <si>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</si>
  <si>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</si>
  <si>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</si>
  <si>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stávající komunikace na mostě</t>
  </si>
  <si>
    <t>5,5*6*0,235=7.755 [A]</t>
  </si>
  <si>
    <t>11511</t>
  </si>
  <si>
    <t>ČERPÁNÍ VODY DO 500 L/MIN</t>
  </si>
  <si>
    <t>vč. zřízení a odstranění čerpacích jímek  
Čerpání po dobu 1 měsíce</t>
  </si>
  <si>
    <t>30*24=720.000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</si>
  <si>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</si>
  <si>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</si>
  <si>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</si>
  <si>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odstranění zásypu vč. odvozu na skládku</t>
  </si>
  <si>
    <t>výkop pro vykopání základů včetně odstranění zásypu konstrukce pod komunikací: 15,558*12=186.696 [A] 
výkop pro rampy: 3,25*4*2=26.000 [B] 
Celkem: A+B=212.696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</si>
  <si>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</si>
  <si>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</si>
  <si>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ULOŽENÍ SYPANINY DO NÁSYPŮ SE ZHUTNĚNÍM</t>
  </si>
  <si>
    <t>Zásyp jámy nad úroveň zatrubnění</t>
  </si>
  <si>
    <t>22,25*12=267.000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</si>
  <si>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</si>
  <si>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</si>
  <si>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</si>
  <si>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výkopku na skládku  
k položce 131738</t>
  </si>
  <si>
    <t>131738: 212,696=212.696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</si>
  <si>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</si>
  <si>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17750</t>
  </si>
  <si>
    <t>ZEMNÍ HRÁZKY ZE ZEMIN NEPROPUSTNÝCH</t>
  </si>
  <si>
    <t>zemní hrázka pro svedení vodního koryta do zatrubnění</t>
  </si>
  <si>
    <t>zemní hrázka pro svedení vody  
2=2.000 [A]</t>
  </si>
  <si>
    <t>Komunikace</t>
  </si>
  <si>
    <t>58300</t>
  </si>
  <si>
    <t>KRYT ZE SINIČNÍCH DÍLCŮ (PANELŮ)</t>
  </si>
  <si>
    <t>ŽB. panely tl. 200 mm</t>
  </si>
  <si>
    <t>110*0,2=22.000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</si>
  <si>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</si>
  <si>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</si>
  <si>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87471</t>
  </si>
  <si>
    <t>POTRUBÍ Z TRUB PLAST ODPAD DN DO 1000MM</t>
  </si>
  <si>
    <t>M</t>
  </si>
  <si>
    <t>Dočasné zatrubnění potoka pri výstavbě mostu</t>
  </si>
  <si>
    <t>16=16.000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</si>
  <si>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</si>
  <si>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</si>
  <si>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16</t>
  </si>
  <si>
    <t>9112A3</t>
  </si>
  <si>
    <t>ZÁBRADLÍ MOSTNÍ S VODOR MADLY - DEMONTÁŽ S PŘESUNEM</t>
  </si>
  <si>
    <t>demontáž mostního zábradlí s vodorovnými madly  
délka odečtena ze zaměření</t>
  </si>
  <si>
    <t>12=12.000 [A]</t>
  </si>
  <si>
    <t>položka zahrnuje:  
- demontáž a odstranění zařízení  
- jeho odvoz na předepsané místo</t>
  </si>
  <si>
    <t>17</t>
  </si>
  <si>
    <t>9115C3</t>
  </si>
  <si>
    <t>SVODIDLO OCEL MOSTNÍ JEDNOSTR, ÚROVEŇ ZADRŽ H2 - DEMONTÁŽ S PŘESUNEM</t>
  </si>
  <si>
    <t>Odstranění mostního svodidla  
Délka odečtena ze zaměření</t>
  </si>
  <si>
    <t>20=20.000 [A]</t>
  </si>
  <si>
    <t>18</t>
  </si>
  <si>
    <t>919146</t>
  </si>
  <si>
    <t>ŘEZÁNÍ ŽELEZOBETONOVÝCH KONSTRUKCÍ TL DO 300MM</t>
  </si>
  <si>
    <t>Řezání římsy pro demolici vč. lividace a poplatku za skládku  
Délka odečtena digitálně ze situace</t>
  </si>
  <si>
    <t>9,6+11,3=20.900 [A]</t>
  </si>
  <si>
    <t>položka zahrnuje řezání železobetonových konstrukcí v předepsané tloušťce, včetně spotřeby vody</t>
  </si>
  <si>
    <t>19</t>
  </si>
  <si>
    <t>94895</t>
  </si>
  <si>
    <t>PODPĚRNÉ SKRUŽE ZE DŘEVA</t>
  </si>
  <si>
    <t>Podpory pro zatrubnění potoka</t>
  </si>
  <si>
    <t>12*2,5*0,15*0,15=0.675 [A]</t>
  </si>
  <si>
    <t>Položka zahrnuje dovoz, montáž, údržbu, opotřebení (nájemné), demontáž, konzervaci, odvoz.</t>
  </si>
  <si>
    <t>20</t>
  </si>
  <si>
    <t>96616</t>
  </si>
  <si>
    <t>BOURÁNÍ KONSTRUKCÍ ZE ŽELEZOBETONU</t>
  </si>
  <si>
    <t>bourací práce stávající železobetonové konstrukce mostu, bourání žb. říms</t>
  </si>
  <si>
    <t>základ: 2*2,2*7,3*1,5=48.180 [A] 
opěry: 2*1,84*7,1*1=26.128 [B] 
deska: 0,25*5,5*3,6=4.950 [C] 
pravá římsa: 9,6*0,55*0,7=3.696 [D] 
levá římsa: 13*0,55*0,7=5.005 [E] 
Celkem: A+B+C+D+E=87.959 [F]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</si>
  <si>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</si>
  <si>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</si>
  <si>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97817</t>
  </si>
  <si>
    <t>ODSTRANĚNÍ MOSTNÍ IZOLACE</t>
  </si>
  <si>
    <t>vč. odvozu na místo určené investorem, předpoklad do 20 km  
poplatek za skládku uveden v položce 014132</t>
  </si>
  <si>
    <t>5,9*7,1=41.890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</si>
  <si>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</si>
  <si>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001.1</t>
  </si>
  <si>
    <t>PŘÍPRAVA KOMUNIKACE II/201</t>
  </si>
  <si>
    <t>suť z podkladních vrstev 1,9 t/m3</t>
  </si>
  <si>
    <t>11332 84,184*1,9=159.950 [A]</t>
  </si>
  <si>
    <t>02520</t>
  </si>
  <si>
    <t>ZKOUŠENÍ MATERIÁLŮ NEZÁVISLOU ZKUŠEBNOU</t>
  </si>
  <si>
    <t>Laboratorní rozbor a zkouška frézovaného materiálu na přítomnost dehtu (PAU)  dle vyhlášky</t>
  </si>
  <si>
    <t>11332</t>
  </si>
  <si>
    <t>ODSTRANĚNÍ PODKLADŮ ZPEVNĚNÝCH PLOCH Z KAMENIVA NESTMELENÉHO</t>
  </si>
  <si>
    <t>DLE VÝKAZU HMOT</t>
  </si>
  <si>
    <t>podkladní nestmelené vrstvy tl. 340 mm 247,6*0,34=84.184 [A]</t>
  </si>
  <si>
    <t>Povinný odkup odfrézováného materiálu zhotovitelem stavby.  
DLE VÝKAZU HMOT</t>
  </si>
  <si>
    <t>asfaltové vrstvy tl. 110 mm 247,6*0,11=27.236 [A]</t>
  </si>
  <si>
    <t>12110</t>
  </si>
  <si>
    <t>SEJMUTÍ ORNICE NEBO LESNÍ PŮDY</t>
  </si>
  <si>
    <t>tl. 200 mm 117,356=117.356 [A]</t>
  </si>
  <si>
    <t>položka zahrnuje sejmutí ornice bez ohledu na tloušťku vrstvy a její vodorovnou dopravu  
nezahrnuje uložení na trvalou skládku</t>
  </si>
  <si>
    <t>12110 117,356=117.356 [A]</t>
  </si>
  <si>
    <t>18710</t>
  </si>
  <si>
    <t>OŠETŘENÍ ORNICE NA SKLÁDCE</t>
  </si>
  <si>
    <t>117,356=117.356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</si>
  <si>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</si>
  <si>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101</t>
  </si>
  <si>
    <t>ÚPRAVA KOMUNIKACE II/201</t>
  </si>
  <si>
    <t>zemina 2,0 t/m3</t>
  </si>
  <si>
    <t>12373 85,903*2,0=171.806 [A]</t>
  </si>
  <si>
    <t>12373</t>
  </si>
  <si>
    <t>ODKOP PRO SPOD STAVBU SILNIC A ŽELEZNIC TŘ. I</t>
  </si>
  <si>
    <t>DLE VÝKAZU HMOT  
včetně dopravy na místo uložení</t>
  </si>
  <si>
    <t>85,903=85.903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</si>
  <si>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</si>
  <si>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</si>
  <si>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</si>
  <si>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včetně dopravy na místo uložení</t>
  </si>
  <si>
    <t>17110 ZEMINA VHODNÁ DLE ČSN 736133 113,837=113.837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</si>
  <si>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</si>
  <si>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113,837=113.837 [A]</t>
  </si>
  <si>
    <t>17310</t>
  </si>
  <si>
    <t>ZEMNÍ KRAJNICE A DOSYPÁVKY SE ZHUTNĚNÍM</t>
  </si>
  <si>
    <t>DLE VÝKAZU VÝMĚR</t>
  </si>
  <si>
    <t>0,427=0.427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</si>
  <si>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</si>
  <si>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</si>
  <si>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</si>
  <si>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>25,077=25.077 [A]</t>
  </si>
  <si>
    <t>18110</t>
  </si>
  <si>
    <t>ÚPRAVA PLÁNĚ SE ZHUTNĚNÍM V HORNINĚ TŘ. I</t>
  </si>
  <si>
    <t>827,117*1,1=909.829 [A]</t>
  </si>
  <si>
    <t>položka zahrnuje úpravu pláně včetně vyrovnání výškových rozdílů. Míru zhutnění určuje projekt.</t>
  </si>
  <si>
    <t>18220</t>
  </si>
  <si>
    <t>ROZPROSTŘENÍ ORNICE VE SVAHU</t>
  </si>
  <si>
    <t>tl. 150 mm 73,616=73.616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</si>
  <si>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</si>
  <si>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</si>
  <si>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</si>
  <si>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73,616/0,15=490.773 [A]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</si>
  <si>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</si>
  <si>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</si>
  <si>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</si>
  <si>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</si>
  <si>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</si>
  <si>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</si>
  <si>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</si>
  <si>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562101</t>
  </si>
  <si>
    <t>VOZOVKOVÉ VRSTVY Z MATERIÁLŮ STABIL CEMENTEM TŘ I</t>
  </si>
  <si>
    <t>SC C8/10</t>
  </si>
  <si>
    <t>tl. 130 mm 616,539*0,13=80.150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</si>
  <si>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</si>
  <si>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56330</t>
  </si>
  <si>
    <t>VOZOVKOVÉ VRSTVY ZE ŠTĚRKODRTI</t>
  </si>
  <si>
    <t>ŠDA 0/63,   
štěrkodrť fr. 0/63, třída A</t>
  </si>
  <si>
    <t>tl. 200 mm 827,117*0,2=165.423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</si>
  <si>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</si>
  <si>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56962</t>
  </si>
  <si>
    <t>ZPEVNĚNÍ KRAJNIC Z RECYKLOVANÉHO MATERIÁLU TL DO 100MM</t>
  </si>
  <si>
    <t>R mat 0/22</t>
  </si>
  <si>
    <t>182,073=182.073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</si>
  <si>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</si>
  <si>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</si>
  <si>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</si>
  <si>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PI-CP 1,0  kg/m2  
infiltrační postřik z kationaktivní asfaltové emulze , zbytkové množství pojiva 0,6  kg/m2</t>
  </si>
  <si>
    <t>616,539=616.539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</si>
  <si>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</si>
  <si>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</si>
  <si>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</si>
  <si>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PS-C  
spojovací postřik z kationaktivní asfaltové emulze, zbytkové množství pojiva 0,4 kg/m2</t>
  </si>
  <si>
    <t>560,489=560.489 [A]</t>
  </si>
  <si>
    <t>574A33</t>
  </si>
  <si>
    <t>ASFALTOVÝ BETON PRO OBRUSNÉ VRSTVY ACO 11 TL. 40MM</t>
  </si>
  <si>
    <t>ACO 11 50/70, tl. 40 mm  
DLE VÝKAZU HMOT A VPŘ PŘÍLOH. 4D</t>
  </si>
  <si>
    <t>509,536=509.536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</si>
  <si>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</si>
  <si>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</si>
  <si>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</si>
  <si>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ACP 16+  50/70 tl. 70 mm</t>
  </si>
  <si>
    <t>SO 182</t>
  </si>
  <si>
    <t>DIO</t>
  </si>
  <si>
    <t>027111</t>
  </si>
  <si>
    <t>PROVIZORNÍ OBJÍŽĎKY - OPRAVA KOMUNIKACE</t>
  </si>
  <si>
    <t>Oprava objízdných tras (frézování do 50 mm, spojovací postřik, pokládka ACO11 do 50MM) - předpokládané množství 15% plochy objízné trasy. 
předpoklad 8700*7,5*0.15 = 9787 m2  
Vyřízení a zhotovení DIO a uzavírky 
Položka bude čerpána po odsouhlasení TDI.</t>
  </si>
  <si>
    <t>zahrnuje veškeré náklady spojené s objednatelem požadovanými zařízeními</t>
  </si>
  <si>
    <t>02720</t>
  </si>
  <si>
    <t>POMOC PRÁCE ZŘÍZ NEBO ZAJIŠŤ REGULACI A OCHRANU DOPRAVY</t>
  </si>
  <si>
    <t>dopravně inženýrská opatření v průběhu celé stavby (dle schváleného plánu ZOV  
a vyjádření DI PČR), zahrnuje osazení, přesuny a odvoz provizorního dopravního  
značení. Zahrnuje dočasné dopravní značení, semafory, dopravní zařízení (např  
citybloky, provizorní betonová a ocelová svodidla, ochranná zábradlí, světelné  
výstražné zařízení atd.) oplocení a všechny související práce po dobu trvání  
stavby Součástí položky je i údržba a péče o dopravně inženýrská opatření v  
průběhu celé stavby a zajištění a projednání DIR." údržba k zajištění bezpečného provozu   
komunikací po dobu stavby</t>
  </si>
  <si>
    <t>SO 190</t>
  </si>
  <si>
    <t>DOPRAVNÍ ZNAČENÍ</t>
  </si>
  <si>
    <t>9113C1</t>
  </si>
  <si>
    <t>SVODIDLO OCEL SILNIČ JEDNOSTR, ÚROVEŇ ZADRŽ H2 - DODÁVKA A MONTÁŽ</t>
  </si>
  <si>
    <t>včetně náběhů</t>
  </si>
  <si>
    <t>72+32=104.000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</si>
  <si>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</si>
  <si>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91228</t>
  </si>
  <si>
    <t>SMĚROVÉ SLOUPKY Z PLAST HMOT VČETNĚ ODRAZNÉHO PÁSKU</t>
  </si>
  <si>
    <t>Z 11a,b</t>
  </si>
  <si>
    <t>6=6.000 [A]</t>
  </si>
  <si>
    <t>položka zahrnuje:  
- dodání a osazení sloupku včetně nutných zemních prací  
- vnitrostaveništní a mimostaveništní doprava  
- odrazky plastové nebo z retroreflexní fólie</t>
  </si>
  <si>
    <t>914131</t>
  </si>
  <si>
    <t>DOPRAVNÍ ZNAČKY ZÁKLADNÍ VELIKOSTI OCELOVÉ FÓLIE TŘ 2 - DODÁVKA A MONTÁŽ</t>
  </si>
  <si>
    <t>položka zahrnuje:  
- dodávku a montáž značek v požadovaném provedení</t>
  </si>
  <si>
    <t>914133</t>
  </si>
  <si>
    <t>DOPRAVNÍ ZNAČKY ZÁKLADNÍ VELIKOSTI OCELOVÉ FÓLIE TŘ 2 - DEMONTÁŽ</t>
  </si>
  <si>
    <t>VČETNĚ ODVOZU NA MÍSTO URČENÉ INVESTOREM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</si>
  <si>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</si>
  <si>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</si>
  <si>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</si>
  <si>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4=4.000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</si>
  <si>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</si>
  <si>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</si>
  <si>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</si>
  <si>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7=7.000 [A]</t>
  </si>
  <si>
    <t>914A21</t>
  </si>
  <si>
    <t>EV ČÍSLO MOSTU OCEL S FÓLIÍ TŘ.1 DODÁVKA A MONTÁŽ</t>
  </si>
  <si>
    <t>914A23</t>
  </si>
  <si>
    <t>EV ČÍSLO MOSTU OCEL S FÓLIÍ TŘ.1 DEMONTÁŽ</t>
  </si>
  <si>
    <t>915111</t>
  </si>
  <si>
    <t>VODOROVNÉ DOPRAVNÍ ZNAČENÍ BARVOU HLADKÉ - DODÁVKA A POKLÁDKA</t>
  </si>
  <si>
    <t>Nové VDZ  
V4 (0.25) - 100 m ( vodící proužky)  
V1a (0.125) - 100 m</t>
  </si>
  <si>
    <t>2*100*0,25+100*0,125=62.500 [A]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</si>
  <si>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</si>
  <si>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</si>
  <si>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</si>
  <si>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(95,9144+95,1748)*0,125=23.886 [A]</t>
  </si>
  <si>
    <t>SO 201</t>
  </si>
  <si>
    <t>Most ev. č. 201-004</t>
  </si>
  <si>
    <t>Odvoz vykopaného materiálu na skládku (2,0t/m3)</t>
  </si>
  <si>
    <t>výkop na základovou spáru: 326,4*2=652.800 [B]</t>
  </si>
  <si>
    <t>014211</t>
  </si>
  <si>
    <t>POPLATKY ZA ZEMNÍK - ORNICE</t>
  </si>
  <si>
    <t>rozprostřen ornice</t>
  </si>
  <si>
    <t>40*0,4=16.000 [A]</t>
  </si>
  <si>
    <t>015570</t>
  </si>
  <si>
    <t>POPLATKY ZA LIKVIDACŮ ODPADŮ NEBEZPEČNÝCH - 17 03 03* ASFALTOVÉ STAVEBNÍ NÁTĚRY</t>
  </si>
  <si>
    <t>předpoklad ztráty 10% asfaltových nátěrů (2,0t/m3)</t>
  </si>
  <si>
    <t>0,1*109,413*0,05*2=1.094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</si>
  <si>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</si>
  <si>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12960</t>
  </si>
  <si>
    <t>ČIŠTĚNÍ VODOTEČÍ A MELIORAČ KANÁLŮ OD NÁNOSŮ</t>
  </si>
  <si>
    <t>očištění koryta v tl. 30 cm</t>
  </si>
  <si>
    <t>10*1,3*0,3=3.900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</si>
  <si>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</si>
  <si>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výkop na základovou spáru (uvažováno od zasypání provizorního zatrubnění)</t>
  </si>
  <si>
    <t>27,2*12=326.400 [B] 
Celkem: B=326.400 [C]</t>
  </si>
  <si>
    <t>17280</t>
  </si>
  <si>
    <t>ZŘÍZENÍ TĚSNĚNÍ Z NAKUPOVANÝCH MATERIÁLŮ</t>
  </si>
  <si>
    <t>Těsnění v přechodovém klínu dle ČSN 73 6244 čl. 5.2  
Vrstva ŠP  
Plocha odečtena digitálně ze situace a řezu</t>
  </si>
  <si>
    <t>2*0,15*7,5*2*3,5=15.750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</si>
  <si>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</si>
  <si>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Hutněný zásyp základu v přechodové oblasti dle ČSN 73 6244 čl. 5.1</t>
  </si>
  <si>
    <t>2*(4,9+4,9)*7,5=147.000 [A]</t>
  </si>
  <si>
    <t>samostatný zesílený přechodový klín v přechodové oblasti dle ČSN 73 6244 čl. 5.5</t>
  </si>
  <si>
    <t>2*(2,4+2,1)*7,5=67.500 [A]</t>
  </si>
  <si>
    <t>17411</t>
  </si>
  <si>
    <t>ZÁSYP JAM A RÝH ZEMINOU SE ZHUTNĚNÍM</t>
  </si>
  <si>
    <t>zásyp kuželů</t>
  </si>
  <si>
    <t>4*4=16.000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</si>
  <si>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</si>
  <si>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základů před opěrami</t>
  </si>
  <si>
    <t>2*1*9=18.000 [A]</t>
  </si>
  <si>
    <t>Základy</t>
  </si>
  <si>
    <t>21331</t>
  </si>
  <si>
    <t>DRENÁŽNÍ VRSTVY Z BETONU MEZEROVITÉHO (DRENÁŽNÍHO)</t>
  </si>
  <si>
    <t>Obetonování drenáže za rubem opěr mezerovitým drenážním betonem 0,3x0,3m</t>
  </si>
  <si>
    <t>0,3*0,3*8,1*2=1.458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</si>
  <si>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</si>
  <si>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</si>
  <si>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</si>
  <si>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podélná drenáž ve vozovce okolo říms</t>
  </si>
  <si>
    <t>0,04*0,15*2*12=0.144 [A]</t>
  </si>
  <si>
    <t>224324</t>
  </si>
  <si>
    <t>PILOTY ZE ŽELEZOBETONU C25/30</t>
  </si>
  <si>
    <t>včetně hluchého vrtání, které není vykázáno  
beton C25/30 - XC2; XA2 – Cl 0,20 Dmax 22 – S4</t>
  </si>
  <si>
    <t>Pilota O1 8*6*0,9*0,9*3,14/4=30.521 [A] 
Pilota O2 8*6*0,9*0,9*3,14/4=30.521 [B] 
Celkem: A+B=61.042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</si>
  <si>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</si>
  <si>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</si>
  <si>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</si>
  <si>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Výztuž pilot z oceli B500B  
hmotnost výztuže 0,15 t/m3</t>
  </si>
  <si>
    <t>2*30,521*0,15=9.156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</si>
  <si>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</si>
  <si>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264441</t>
  </si>
  <si>
    <t>VRTY PRO PILOTY TŘ. IV D DO 1000MM</t>
  </si>
  <si>
    <t>12*8=96.000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</si>
  <si>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</si>
  <si>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272325</t>
  </si>
  <si>
    <t>ZÁKLADY ZE ŽELEZOBETONU DO C30/37</t>
  </si>
  <si>
    <t>beton C30/37 – XC2; XF3; XF3; XA2 – Cl 0,20 Dmax 22 – S4</t>
  </si>
  <si>
    <t>zaklad O1 1,4*0,75*9,1=9.555 [A] 
zaklad křídel O1 2*0,75*0,8*1,1=1.320 [B] 
základ O2 1,4*0,75*9,1=9.555 [C] 
základ křídel O2 2*0,75*0,8*1,1=1.320 [D] 
Celkem: A+B+C+D=21.750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</si>
  <si>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</si>
  <si>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</si>
  <si>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</si>
  <si>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položka obsahuje nutné ochrany a úpravy výztuže ve smršťovacích a pracovních sparách  
180 kg/m3</t>
  </si>
  <si>
    <t>0,18*21,75=3.915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</si>
  <si>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</si>
  <si>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</si>
  <si>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</si>
  <si>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</si>
  <si>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</si>
  <si>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6kg/kotva</t>
  </si>
  <si>
    <t>2*6*6=72.000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</si>
  <si>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</si>
  <si>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</si>
  <si>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</si>
  <si>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Plocha římsy odečtena z vzorového příčného řezu a půdorysu  
beton C30/37 – XC4; XF4; XD3 – Cl 0,20 Dmax 16 – S4</t>
  </si>
  <si>
    <t>Pravá římsa 0,2686*12=3.223 [A] 
Levá římsa 0,2686*12=3.223 [B] 
Celkem: A+B=6.446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</si>
  <si>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</si>
  <si>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</si>
  <si>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</si>
  <si>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Položka obsahuje nutné ochrany a úravy výztuže ve smršťovacích a pracovních spárách.  
150 kg/m3</t>
  </si>
  <si>
    <t>6,45*0,15=0.968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</si>
  <si>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</si>
  <si>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22</t>
  </si>
  <si>
    <t>333325</t>
  </si>
  <si>
    <t>MOSTNÍ OPĚRY A KŘÍDLA ZE ŽELEZOVÉHO BETONU DO C30/37</t>
  </si>
  <si>
    <t>beton C30/37 – XC4; XF2; XD3; XA2 – Cl 0,20 Dmax 22 – S4</t>
  </si>
  <si>
    <t>Opěra O1 0,6*9,1*2,343=12.793 [A] 
Křídla O1 2*(0,5*2,4*2,34-0,5*0,5*1,5-1,5*1,34*0,5/2)=3.861 [C] 
Opěra O2 0,6*9,1*2,343=12.793 [B] 
Křídla O2 2*(0,5*2,4*2,34-0,5*0,5*1,5-1,5*1,34*0,5/2)=3.861 [D] 
Celkem: A+C+B+D=33.308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</si>
  <si>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</si>
  <si>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</si>
  <si>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333365</t>
  </si>
  <si>
    <t>VÝZTUŽ MOSTNÍCH OPĚR A KŘÍDEL Z OCELI 10505, B500B</t>
  </si>
  <si>
    <t>180 kg/m3</t>
  </si>
  <si>
    <t>0,18*33,308=5.995 [A]</t>
  </si>
  <si>
    <t>Vodorovné konstrukce</t>
  </si>
  <si>
    <t>24</t>
  </si>
  <si>
    <t>421325</t>
  </si>
  <si>
    <t>MOSTNÍ NOSNÉ DESKOVÉ KONSTRUKCE ZE ŽELEZOBETONU C30/37</t>
  </si>
  <si>
    <t>beton C30/37 – XC4; XF2; XD3 – Cl 0,20 Dmax 22 – S4  
rozměry odečteny z výkresů</t>
  </si>
  <si>
    <t>střed NK 3,2675*3=9.803 [A] 
náběhy ((4,9675+3,2675)/2)*2=8.235 [B] 
Celkem: A+B=18.038 [C]</t>
  </si>
  <si>
    <t>25</t>
  </si>
  <si>
    <t>421365</t>
  </si>
  <si>
    <t>VÝZTUŽ MOSTNÍ DESKOVÉ KONSTRUKCE Z OCELI 10505, B500B</t>
  </si>
  <si>
    <t>Položka obsahuje nutné ochrany a úravy výztuže ve smršťovacích a pracovních spárách.  
180 kg/m3</t>
  </si>
  <si>
    <t>18,03*0,18=3.245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</si>
  <si>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</si>
  <si>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26</t>
  </si>
  <si>
    <t>43111</t>
  </si>
  <si>
    <t>SCHODIŠŤ KONSTR Z DÍLCŮ BETON</t>
  </si>
  <si>
    <t>beton 30/37 - XF4</t>
  </si>
  <si>
    <t>11*0,6*0,75*0,18=0.891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</si>
  <si>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</si>
  <si>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</t>
  </si>
  <si>
    <t>451311</t>
  </si>
  <si>
    <t>PODKL A VÝPLŇ VRSTVY Z PROST BET DO C8/10</t>
  </si>
  <si>
    <t>Podkladní beton pod rubovou drenáží opěr.  
Plocha odečtena z výkresů</t>
  </si>
  <si>
    <t>0,36*7,2*2=5.184 [A]</t>
  </si>
  <si>
    <t>28</t>
  </si>
  <si>
    <t>451312</t>
  </si>
  <si>
    <t>PODKLADNÍ A VÝPLŇOVÉ VRSTVY Z PROSTÉHO BETONU C12/15</t>
  </si>
  <si>
    <t>Lože z betonu C12/15 tl. 200 mm</t>
  </si>
  <si>
    <t>Pod O1 a křídly O1 9,4*2,5*0,2-6,6*0,8*0,2=3.644 [A] 
Pod O2 a křídly O2 9,4*2,5*0,2-6,6*0,8*0,2=3.644 [B] 
Celkem: A+B=7.288 [C]</t>
  </si>
  <si>
    <t>29</t>
  </si>
  <si>
    <t>45131A</t>
  </si>
  <si>
    <t>PODKLADNÍ A VÝPLŇOVÉ VRSTVY Z PROSTÉHO BETONU C20/25</t>
  </si>
  <si>
    <t>Betonové lože tl. 200 mm z betonu C20/25-XF3 pod zpevněnými plochami, shodiště a betonovými žlabovkami.  
K položce 465512  
Plocha odečtena z výkresů</t>
  </si>
  <si>
    <t>Lože pod zpevněním koryta vodoteče 113*0,2=22.600 [A] 
Lože pod schody, zpevněnými plochami, obrubníky, betonovými žlabovkami 9,5*0,2+2,20*0,2+15*0,2=5.340 [B] 
Celkem: A+B=27.940 [C]</t>
  </si>
  <si>
    <t>30</t>
  </si>
  <si>
    <t>45745</t>
  </si>
  <si>
    <t>VYROVNÁVACÍ A SPÁD VRSTVY Z MALTY CEMENT</t>
  </si>
  <si>
    <t>Fabion z cementové malty drenážního betonu kolem odvodnění rubu opěr  
Plocha odečtena digitálně ze situace a řezu</t>
  </si>
  <si>
    <t>0.5=0.500 [A]</t>
  </si>
  <si>
    <t>položka zahrnuje:  
- dodání cementové malty předepsané kvality a její rozprostření v předepsané tloušťce a v předepsaném tvaru</t>
  </si>
  <si>
    <t>31</t>
  </si>
  <si>
    <t>46251</t>
  </si>
  <si>
    <t>ZÁHOZ Z LOMOVÉHO KAMENE</t>
  </si>
  <si>
    <t>kamenný zához betonového prahu  
rozměry odečteny z výkresů</t>
  </si>
  <si>
    <t>levá strana: 0,375*7,3=2.738 [A] 
pravá strana: 0,3711*7=2.598 [B] 
Celkem: A+B=5.336 [C]</t>
  </si>
  <si>
    <t>položka zahrnuje:  
- dodávku a zához lomového kamene předepsané frakce včetně mimostaveništní a vnitrostaveništní dopravy  
není-li v zadávací dokumentaci uvedeno jinak, jedná se o nakupovaný materiál</t>
  </si>
  <si>
    <t>32</t>
  </si>
  <si>
    <t>465512</t>
  </si>
  <si>
    <t>DLAŽBY Z LOMOVÉHO KAMENE NA MC</t>
  </si>
  <si>
    <t>Kamenná dlažba tl. 150 mm. do bet. lože, podél opěr, zádlažba za křídlem a v korytě  
Lože v položce 45131A  
Počet odečten digitálně ze situace</t>
  </si>
  <si>
    <t>Odláždění koryta vodoteče 113*0,15=16.950 [A] 
Odláždění podél křídel a za křídly 9,5*0,15+20*0,15+15*0,15=6.675 [B] 
Celkem: A+B=23.625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</si>
  <si>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</si>
  <si>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33</t>
  </si>
  <si>
    <t>467385</t>
  </si>
  <si>
    <t>STUPNĚ A PRAHY VOD KORYT ZE ŽELBET DO C30/37 VČET VÝZT</t>
  </si>
  <si>
    <t>Betonový práh vč. výztuže a zemních prací  
Plocha odečtena digitálně ze situace</t>
  </si>
  <si>
    <t>0,5*1*7+0,5*1*7,3=7.150 [A]</t>
  </si>
  <si>
    <t>položka zahrnuje:  
- nutné zemní práce (hloubení rýh apod.)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</si>
  <si>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34</t>
  </si>
  <si>
    <t>572211</t>
  </si>
  <si>
    <t>SPOJOVACÍ POSTŘIK Z ASFALTU DO 0,5KG/M2</t>
  </si>
  <si>
    <t>Plocha odečtena z výkresů</t>
  </si>
  <si>
    <t>6,2*7,5=46.500 [A]</t>
  </si>
  <si>
    <t>35</t>
  </si>
  <si>
    <t>574B34</t>
  </si>
  <si>
    <t>ASFALTOVÝ BETON PRO OBRUSNÉ VRSTVY MODIFIK ACO 11+, 11S TL. 40MM</t>
  </si>
  <si>
    <t>7,5*6,2=46.500 [A]</t>
  </si>
  <si>
    <t>36</t>
  </si>
  <si>
    <t>575C53</t>
  </si>
  <si>
    <t>LITÝ ASFALT MA IV (OCHRANA MOSTNÍ IZOLACE) 11 TL. 40MM</t>
  </si>
  <si>
    <t>Přidružená stavební výroba</t>
  </si>
  <si>
    <t>37</t>
  </si>
  <si>
    <t>711111</t>
  </si>
  <si>
    <t>IZOLACE BĚŽNÝCH KONSTRUKCÍ PROTI ZEMNÍ VLHKOSTI ASFALTOVÝMI NÁTĚRY</t>
  </si>
  <si>
    <t>izolace základů, opěr a křídel ALN + ALP  
odečteno z výkresů</t>
  </si>
  <si>
    <t>((4,58+5,01*0,5)*2+3,38*8,1+1,446*9,1)*2,2=120.355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</si>
  <si>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</si>
  <si>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</si>
  <si>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711132</t>
  </si>
  <si>
    <t>IZOLACE BĚŽNÝCH KONSTRUKCÍ PROTI VOLNĚ STÉKAJÍCÍ VODĚ ASFALTOVÝMI PÁSY</t>
  </si>
  <si>
    <t>izolace betonu NAIP tl. 5 mm nosné konstrukce  
Odečteno z výkresů</t>
  </si>
  <si>
    <t>izolace NK 8,1*6,2=50.220 [A] 
izolace rubu opěr 8,1*3=24.300 [B] 
Celkem: A+B=74.520 [C]</t>
  </si>
  <si>
    <t>39</t>
  </si>
  <si>
    <t>711137</t>
  </si>
  <si>
    <t>IZOLACE BĚŽN KONSTR PROTI VOL STÉK VODĚ Z PE FÓLIÍ</t>
  </si>
  <si>
    <t>Fólie v přechodové izolačním souvrství přechodových oblastí  
odečteno z výkresů</t>
  </si>
  <si>
    <t>O1 4,48*8,1=36.288 [A] 
O2 4,48*8,1=36.288 [B] 
Celkem: A+B=72.576 [C]</t>
  </si>
  <si>
    <t>40</t>
  </si>
  <si>
    <t>711462</t>
  </si>
  <si>
    <t>IZOLACE MOSTOVEK POD ŘÍMSOU ASFALTOVÝMI PÁSY S PEČETÍCÍ VRSTVOU</t>
  </si>
  <si>
    <t>zdvojená izolace u krajů nosné konstrukce</t>
  </si>
  <si>
    <t>zdvojená izolace říms 2*0,75*6,2=9.300 [B]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</si>
  <si>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</si>
  <si>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41</t>
  </si>
  <si>
    <t>711509</t>
  </si>
  <si>
    <t>OCHRANA IZOLACE NA POVRCHU TEXTILIÍ</t>
  </si>
  <si>
    <t>Ochranná vrstva izolace rubu opěr  
600 g/m2, tl. min 6 mm, tažnost min 70%  
odečteno z výkresů</t>
  </si>
  <si>
    <t>O1 8,1*2,43=19.683 [A] 
O2 8,1*2,43=19.683 [B] 
Celkem: A+B=39.366 [C]</t>
  </si>
  <si>
    <t>položka zahrnuje:  
- dodání  předepsaného ochranného materiálu  
- zřízení ochrany izolace</t>
  </si>
  <si>
    <t>42</t>
  </si>
  <si>
    <t>78382</t>
  </si>
  <si>
    <t>NÁTĚRY BETON KONSTR TYP S2 (OS-B)</t>
  </si>
  <si>
    <t>2*0,5*5=5.000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</si>
  <si>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</si>
  <si>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43</t>
  </si>
  <si>
    <t>78383</t>
  </si>
  <si>
    <t>NÁTĚRY BETON KONSTR TYP S4 (OS-C)</t>
  </si>
  <si>
    <t>2*0,45*12=10.800 [A]</t>
  </si>
  <si>
    <t>44</t>
  </si>
  <si>
    <t>87533</t>
  </si>
  <si>
    <t>POTRUBÍ DREN Z TRUB PLAST DN DO 150MM</t>
  </si>
  <si>
    <t>Drenáž za opěrou se zpětnou klapkou</t>
  </si>
  <si>
    <t>O1 8,1=8.100 [A] 
O2 8,1=8.100 [B] 
vyústění: 0,2*2=0.400 [D] 
Celkem: A+B=16.200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</si>
  <si>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</si>
  <si>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45</t>
  </si>
  <si>
    <t>87534</t>
  </si>
  <si>
    <t>POTRUBÍ DREN Z TRUB PLAST DN DO 200MM</t>
  </si>
  <si>
    <t>DN 180 - vyvedení rubové drenáře skrz opěru  
DN 200 - trubka vložená do bednění pro vyvedení drenáže</t>
  </si>
  <si>
    <t>DN 180 - vyústění: 0,75*2=1.500 [A] 
DN 200 - trubka vložená do bednění 0,6*2=1.200 [B] 
Celkem: A+B=2.700 [C]</t>
  </si>
  <si>
    <t>46</t>
  </si>
  <si>
    <t>9117C1</t>
  </si>
  <si>
    <t>SVOD OCEL ZÁBRADEL ÚROVEŇ ZADRŽ H2 - DODÁVKA A MONTÁŽ</t>
  </si>
  <si>
    <t>2*16=32.000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</si>
  <si>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</si>
  <si>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47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</si>
  <si>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</si>
  <si>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</si>
  <si>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</si>
  <si>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48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</si>
  <si>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</si>
  <si>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</si>
  <si>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</si>
  <si>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49</t>
  </si>
  <si>
    <t>Tabulky s evidenčním číslem mostu, pro každý směr 1 ks</t>
  </si>
  <si>
    <t>2*1=2.000 [A]</t>
  </si>
  <si>
    <t>50</t>
  </si>
  <si>
    <t>917223</t>
  </si>
  <si>
    <t>SILNIČNÍ A CHODNÍKOVÉ OBRUBY Z BETONOVÝCH OBRUBNÍKŮ ŠÍŘ 100MM</t>
  </si>
  <si>
    <t>O1 levá strana: 3,5=3.500 [A] 
O1 pravá strana: 9,1=9.100 [B] 
O2 levá strana: 3,5=3.500 [C] 
O2 pravá strana 3,5=3.500 [D] 
Celkem: A+B+C+D=19.600 [E]</t>
  </si>
  <si>
    <t>Položka zahrnuje:  
dodání a pokládku betonových obrubníků o rozměrech předepsaných zadávací dokumentací  
betonové lože i boční betonovou opěrku.</t>
  </si>
  <si>
    <t>51</t>
  </si>
  <si>
    <t>917224</t>
  </si>
  <si>
    <t>SILNIČNÍ A CHODNÍKOVÉ OBRUBY Z BETONOVÝCH OBRUBNÍKŮ ŠÍŘ 150MM</t>
  </si>
  <si>
    <t>4*2=8.000 [A]</t>
  </si>
  <si>
    <t>52</t>
  </si>
  <si>
    <t>919112</t>
  </si>
  <si>
    <t>ŘEZÁNÍ ASFALTOVÉHO KRYTU VOZOVEK TL DO 100MM</t>
  </si>
  <si>
    <t>řez vozovky pro zálivky podél říms</t>
  </si>
  <si>
    <t>podélné: 4*12=48.000 [A] 
příčné: 2*7,5=15.000 [B] 
Celkem: A+B=63.000 [C]</t>
  </si>
  <si>
    <t>položka zahrnuje řezání vozovkové vrstvy v předepsané tloušťce, včetně spotřeby vody</t>
  </si>
  <si>
    <t>53</t>
  </si>
  <si>
    <t>93118</t>
  </si>
  <si>
    <t>VÝPLŇ DILATAČNÍCH SPAR Z POLYSTYRENU</t>
  </si>
  <si>
    <t>výprl smršťovací spáry v římsách</t>
  </si>
  <si>
    <t>2*(0,3+0,55+0,8+0,2)*0,015*0,04=0.002 [A]</t>
  </si>
  <si>
    <t>položka zahrnuje dodávku a osazení předepsaného materiálu, očištění ploch spáry před úpravou, očištění okolí spáry po úpravě</t>
  </si>
  <si>
    <t>54</t>
  </si>
  <si>
    <t>931313</t>
  </si>
  <si>
    <t>TĚSNĚNÍ DILATAČ SPAR ASF ZÁLIVKOU PRŮŘ DO 300MM2</t>
  </si>
  <si>
    <t>podélné: 4*12=48.000 [A] 
příčné (prožíznutí vozovky v místě přechodu na těleso komunikace) : 2*7,5=15.000 [B] 
Celkem: A+B=63.000 [C]</t>
  </si>
  <si>
    <t>položka zahrnuje dodávku a osazení předepsaného materiálu, očištění ploch spáry před úpravou, očištění okolí spáry po úpravě  
nezahrnuje těsnící profil</t>
  </si>
  <si>
    <t>55</t>
  </si>
  <si>
    <t>93133</t>
  </si>
  <si>
    <t>TĚSNĚNÍ DILATAČNÍCH SPAR POLYURETANOVÝM TMELEM</t>
  </si>
  <si>
    <t>Elastický tmel smršťovací spáry říms</t>
  </si>
  <si>
    <t>2*(0,3+0,55+0,8+0,2)*0,015*0,015=0.001 [A]</t>
  </si>
  <si>
    <t>56</t>
  </si>
  <si>
    <t>93135</t>
  </si>
  <si>
    <t>TĚSNĚNÍ DILATAČ SPAR PRYŽ PÁSKOU NEBO KRUH PROFILEM</t>
  </si>
  <si>
    <t>předtěsnění ve smršťovací spáře říms</t>
  </si>
  <si>
    <t>2*(0,3+0,55+0,8+0,2)=3.700 [A]</t>
  </si>
  <si>
    <t>57</t>
  </si>
  <si>
    <t>935212</t>
  </si>
  <si>
    <t>PŘÍKOPOVÉ ŽLABY Z BETON TVÁRNIC ŠÍŘ DO 600MM DO BETONU TL 100MM</t>
  </si>
  <si>
    <t>2,8=2.800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</si>
  <si>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</si>
  <si>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58</t>
  </si>
  <si>
    <t>93631</t>
  </si>
  <si>
    <t>DROBNÉ DOPLŇK KONSTR BETON MONOLIT</t>
  </si>
  <si>
    <t>Letopočty</t>
  </si>
</sst>
</file>

<file path=xl/styles.xml><?xml version="1.0" encoding="utf-8"?>
<styleSheet xmlns="http://schemas.openxmlformats.org/spreadsheetml/2006/main">
  <numFmts count="1">
    <numFmt numFmtId="177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5">
        <f>0+I8+I65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ROUND(ROUND(H9,3)*ROUND(G9,3),3)</f>
      </c>
      <c r="O9">
        <f>(I9*21)/100</f>
      </c>
      <c t="s">
        <v>13</v>
      </c>
    </row>
    <row r="10" spans="1:5" ht="38.25">
      <c r="A10" s="27" t="s">
        <v>40</v>
      </c>
      <c r="E10" s="28" t="s">
        <v>41</v>
      </c>
    </row>
    <row r="11" spans="1:5" ht="12.75">
      <c r="A11" s="29" t="s">
        <v>42</v>
      </c>
      <c r="E11" s="30" t="s">
        <v>43</v>
      </c>
    </row>
    <row r="12" spans="1:5" ht="12.75">
      <c r="A12" t="s">
        <v>44</v>
      </c>
      <c r="E12" s="28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48</v>
      </c>
      <c s="26">
        <v>1</v>
      </c>
      <c s="26">
        <v>0</v>
      </c>
      <c s="26">
        <f>ROUND(ROUND(H13,3)*ROUND(G13,3),3)</f>
      </c>
      <c r="O13">
        <f>(I13*21)/100</f>
      </c>
      <c t="s">
        <v>13</v>
      </c>
    </row>
    <row r="14" spans="1:5" ht="38.25">
      <c r="A14" s="27" t="s">
        <v>40</v>
      </c>
      <c r="E14" s="28" t="s">
        <v>49</v>
      </c>
    </row>
    <row r="15" spans="1:5" ht="12.75">
      <c r="A15" s="29" t="s">
        <v>42</v>
      </c>
      <c r="E15" s="30" t="s">
        <v>43</v>
      </c>
    </row>
    <row r="16" spans="1:5" ht="12.75">
      <c r="A16" t="s">
        <v>44</v>
      </c>
      <c r="E16" s="28" t="s">
        <v>50</v>
      </c>
    </row>
    <row r="17" spans="1:16" ht="12.75">
      <c r="A17" s="19" t="s">
        <v>35</v>
      </c>
      <c s="23" t="s">
        <v>12</v>
      </c>
      <c s="23" t="s">
        <v>46</v>
      </c>
      <c s="19" t="s">
        <v>19</v>
      </c>
      <c s="24" t="s">
        <v>47</v>
      </c>
      <c s="25" t="s">
        <v>48</v>
      </c>
      <c s="26">
        <v>1</v>
      </c>
      <c s="26">
        <v>0</v>
      </c>
      <c s="26">
        <f>ROUND(ROUND(H17,3)*ROUND(G17,3),3)</f>
      </c>
      <c r="O17">
        <f>(I17*21)/100</f>
      </c>
      <c t="s">
        <v>13</v>
      </c>
    </row>
    <row r="18" spans="1:5" ht="25.5">
      <c r="A18" s="27" t="s">
        <v>40</v>
      </c>
      <c r="E18" s="28" t="s">
        <v>51</v>
      </c>
    </row>
    <row r="19" spans="1:5" ht="12.75">
      <c r="A19" s="29" t="s">
        <v>42</v>
      </c>
      <c r="E19" s="30" t="s">
        <v>43</v>
      </c>
    </row>
    <row r="20" spans="1:5" ht="12.75">
      <c r="A20" t="s">
        <v>44</v>
      </c>
      <c r="E20" s="28" t="s">
        <v>50</v>
      </c>
    </row>
    <row r="21" spans="1:16" ht="12.75">
      <c r="A21" s="19" t="s">
        <v>35</v>
      </c>
      <c s="23" t="s">
        <v>23</v>
      </c>
      <c s="23" t="s">
        <v>52</v>
      </c>
      <c s="19" t="s">
        <v>37</v>
      </c>
      <c s="24" t="s">
        <v>53</v>
      </c>
      <c s="25" t="s">
        <v>39</v>
      </c>
      <c s="26">
        <v>1</v>
      </c>
      <c s="26">
        <v>0</v>
      </c>
      <c s="26">
        <f>ROUND(ROUND(H21,3)*ROUND(G21,3),3)</f>
      </c>
      <c r="O21">
        <f>(I21*21)/100</f>
      </c>
      <c t="s">
        <v>13</v>
      </c>
    </row>
    <row r="22" spans="1:5" ht="25.5">
      <c r="A22" s="27" t="s">
        <v>40</v>
      </c>
      <c r="E22" s="28" t="s">
        <v>54</v>
      </c>
    </row>
    <row r="23" spans="1:5" ht="12.75">
      <c r="A23" s="29" t="s">
        <v>42</v>
      </c>
      <c r="E23" s="30" t="s">
        <v>43</v>
      </c>
    </row>
    <row r="24" spans="1:5" ht="12.75">
      <c r="A24" t="s">
        <v>44</v>
      </c>
      <c r="E24" s="28" t="s">
        <v>50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57</v>
      </c>
      <c s="26">
        <v>1</v>
      </c>
      <c s="26">
        <v>0</v>
      </c>
      <c s="26">
        <f>ROUND(ROUND(H25,3)*ROUND(G25,3),3)</f>
      </c>
      <c r="O25">
        <f>(I25*21)/100</f>
      </c>
      <c t="s">
        <v>13</v>
      </c>
    </row>
    <row r="26" spans="1:5" ht="25.5">
      <c r="A26" s="27" t="s">
        <v>40</v>
      </c>
      <c r="E26" s="28" t="s">
        <v>58</v>
      </c>
    </row>
    <row r="27" spans="1:5" ht="12.75">
      <c r="A27" s="29" t="s">
        <v>42</v>
      </c>
      <c r="E27" s="30" t="s">
        <v>43</v>
      </c>
    </row>
    <row r="28" spans="1:5" ht="12.75">
      <c r="A28" t="s">
        <v>44</v>
      </c>
      <c r="E28" s="28" t="s">
        <v>50</v>
      </c>
    </row>
    <row r="29" spans="1:16" ht="12.75">
      <c r="A29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6">
        <v>0</v>
      </c>
      <c s="26">
        <f>ROUND(ROUND(H29,3)*ROUND(G29,3),3)</f>
      </c>
      <c r="O29">
        <f>(I29*21)/100</f>
      </c>
      <c t="s">
        <v>13</v>
      </c>
    </row>
    <row r="30" spans="1:5" ht="63.75">
      <c r="A30" s="27" t="s">
        <v>40</v>
      </c>
      <c r="E30" s="28" t="s">
        <v>61</v>
      </c>
    </row>
    <row r="31" spans="1:5" ht="12.75">
      <c r="A31" s="29" t="s">
        <v>42</v>
      </c>
      <c r="E31" s="30" t="s">
        <v>43</v>
      </c>
    </row>
    <row r="32" spans="1:5" ht="12.75">
      <c r="A32" t="s">
        <v>44</v>
      </c>
      <c r="E32" s="28" t="s">
        <v>50</v>
      </c>
    </row>
    <row r="33" spans="1:16" ht="12.75">
      <c r="A33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6">
        <v>0</v>
      </c>
      <c s="26">
        <f>ROUND(ROUND(H33,3)*ROUND(G33,3),3)</f>
      </c>
      <c r="O33">
        <f>(I33*21)/100</f>
      </c>
      <c t="s">
        <v>13</v>
      </c>
    </row>
    <row r="34" spans="1:5" ht="38.25">
      <c r="A34" s="27" t="s">
        <v>40</v>
      </c>
      <c r="E34" s="28" t="s">
        <v>65</v>
      </c>
    </row>
    <row r="35" spans="1:5" ht="12.75">
      <c r="A35" s="29" t="s">
        <v>42</v>
      </c>
      <c r="E35" s="30" t="s">
        <v>43</v>
      </c>
    </row>
    <row r="36" spans="1:5" ht="12.75">
      <c r="A36" t="s">
        <v>44</v>
      </c>
      <c r="E36" s="28" t="s">
        <v>50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48</v>
      </c>
      <c s="26">
        <v>1</v>
      </c>
      <c s="26">
        <v>0</v>
      </c>
      <c s="26">
        <f>ROUND(ROUND(H37,3)*ROUND(G37,3),3)</f>
      </c>
      <c r="O37">
        <f>(I37*21)/100</f>
      </c>
      <c t="s">
        <v>13</v>
      </c>
    </row>
    <row r="38" spans="1:5" ht="63.75">
      <c r="A38" s="27" t="s">
        <v>40</v>
      </c>
      <c r="E38" s="28" t="s">
        <v>69</v>
      </c>
    </row>
    <row r="39" spans="1:5" ht="12.75">
      <c r="A39" s="29" t="s">
        <v>42</v>
      </c>
      <c r="E39" s="30" t="s">
        <v>43</v>
      </c>
    </row>
    <row r="40" spans="1:5" ht="76.5">
      <c r="A40" t="s">
        <v>44</v>
      </c>
      <c r="E40" s="28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6">
        <v>0</v>
      </c>
      <c s="26">
        <f>ROUND(ROUND(H41,3)*ROUND(G41,3),3)</f>
      </c>
      <c r="O41">
        <f>(I41*21)/100</f>
      </c>
      <c t="s">
        <v>13</v>
      </c>
    </row>
    <row r="42" spans="1:5" ht="25.5">
      <c r="A42" s="27" t="s">
        <v>40</v>
      </c>
      <c r="E42" s="28" t="s">
        <v>73</v>
      </c>
    </row>
    <row r="43" spans="1:5" ht="12.75">
      <c r="A43" s="29" t="s">
        <v>42</v>
      </c>
      <c r="E43" s="30" t="s">
        <v>43</v>
      </c>
    </row>
    <row r="44" spans="1:5" ht="63.75">
      <c r="A44" t="s">
        <v>44</v>
      </c>
      <c r="E44" s="28" t="s">
        <v>74</v>
      </c>
    </row>
    <row r="45" spans="1:16" ht="12.75">
      <c r="A45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77</v>
      </c>
      <c s="26">
        <v>40</v>
      </c>
      <c s="26">
        <v>0</v>
      </c>
      <c s="26">
        <f>ROUND(ROUND(H45,3)*ROUND(G45,3),3)</f>
      </c>
      <c r="O45">
        <f>(I45*21)/100</f>
      </c>
      <c t="s">
        <v>13</v>
      </c>
    </row>
    <row r="46" spans="1:5" ht="38.25">
      <c r="A46" s="27" t="s">
        <v>40</v>
      </c>
      <c r="E46" s="28" t="s">
        <v>78</v>
      </c>
    </row>
    <row r="47" spans="1:5" ht="12.75">
      <c r="A47" s="29" t="s">
        <v>42</v>
      </c>
      <c r="E47" s="30" t="s">
        <v>37</v>
      </c>
    </row>
    <row r="48" spans="1:5" ht="12.75">
      <c r="A48" t="s">
        <v>44</v>
      </c>
      <c r="E48" s="28" t="s">
        <v>50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57</v>
      </c>
      <c s="26">
        <v>1</v>
      </c>
      <c s="26">
        <v>0</v>
      </c>
      <c s="26">
        <f>ROUND(ROUND(H49,3)*ROUND(G49,3),3)</f>
      </c>
      <c r="O49">
        <f>(I49*21)/100</f>
      </c>
      <c t="s">
        <v>13</v>
      </c>
    </row>
    <row r="50" spans="1:5" ht="12.75">
      <c r="A50" s="27" t="s">
        <v>40</v>
      </c>
      <c r="E50" s="28" t="s">
        <v>37</v>
      </c>
    </row>
    <row r="51" spans="1:5" ht="12.75">
      <c r="A51" s="29" t="s">
        <v>42</v>
      </c>
      <c r="E51" s="30" t="s">
        <v>43</v>
      </c>
    </row>
    <row r="52" spans="1:5" ht="51">
      <c r="A52" t="s">
        <v>44</v>
      </c>
      <c r="E52" s="28" t="s">
        <v>82</v>
      </c>
    </row>
    <row r="53" spans="1:16" ht="12.75">
      <c r="A53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6">
        <v>0</v>
      </c>
      <c s="26">
        <f>ROUND(ROUND(H53,3)*ROUND(G53,3),3)</f>
      </c>
      <c r="O53">
        <f>(I53*21)/100</f>
      </c>
      <c t="s">
        <v>13</v>
      </c>
    </row>
    <row r="54" spans="1:5" ht="12.75">
      <c r="A54" s="27" t="s">
        <v>40</v>
      </c>
      <c r="E54" s="28" t="s">
        <v>86</v>
      </c>
    </row>
    <row r="55" spans="1:5" ht="12.75">
      <c r="A55" s="29" t="s">
        <v>42</v>
      </c>
      <c r="E55" s="30" t="s">
        <v>43</v>
      </c>
    </row>
    <row r="56" spans="1:5" ht="12.75">
      <c r="A56" t="s">
        <v>44</v>
      </c>
      <c r="E56" s="28" t="s">
        <v>87</v>
      </c>
    </row>
    <row r="57" spans="1:16" ht="12.75">
      <c r="A57" s="19" t="s">
        <v>35</v>
      </c>
      <c s="23" t="s">
        <v>88</v>
      </c>
      <c s="23" t="s">
        <v>89</v>
      </c>
      <c s="19" t="s">
        <v>37</v>
      </c>
      <c s="24" t="s">
        <v>90</v>
      </c>
      <c s="25" t="s">
        <v>57</v>
      </c>
      <c s="26">
        <v>2</v>
      </c>
      <c s="26">
        <v>0</v>
      </c>
      <c s="26">
        <f>ROUND(ROUND(H57,3)*ROUND(G57,3),3)</f>
      </c>
      <c r="O57">
        <f>(I57*21)/100</f>
      </c>
      <c t="s">
        <v>13</v>
      </c>
    </row>
    <row r="58" spans="1:5" ht="51">
      <c r="A58" s="27" t="s">
        <v>40</v>
      </c>
      <c r="E58" s="28" t="s">
        <v>91</v>
      </c>
    </row>
    <row r="59" spans="1:5" ht="12.75">
      <c r="A59" s="29" t="s">
        <v>42</v>
      </c>
      <c r="E59" s="30" t="s">
        <v>92</v>
      </c>
    </row>
    <row r="60" spans="1:5" ht="89.25">
      <c r="A60" t="s">
        <v>44</v>
      </c>
      <c r="E60" s="28" t="s">
        <v>93</v>
      </c>
    </row>
    <row r="61" spans="1:16" ht="12.75">
      <c r="A61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39</v>
      </c>
      <c s="26">
        <v>1</v>
      </c>
      <c s="26">
        <v>0</v>
      </c>
      <c s="26">
        <f>ROUND(ROUND(H61,3)*ROUND(G61,3),3)</f>
      </c>
      <c r="O61">
        <f>(I61*21)/100</f>
      </c>
      <c t="s">
        <v>13</v>
      </c>
    </row>
    <row r="62" spans="1:5" ht="12.75">
      <c r="A62" s="27" t="s">
        <v>40</v>
      </c>
      <c r="E62" s="28" t="s">
        <v>37</v>
      </c>
    </row>
    <row r="63" spans="1:5" ht="12.75">
      <c r="A63" s="29" t="s">
        <v>42</v>
      </c>
      <c r="E63" s="30" t="s">
        <v>43</v>
      </c>
    </row>
    <row r="64" spans="1:5" ht="25.5">
      <c r="A64" t="s">
        <v>44</v>
      </c>
      <c r="E64" s="28" t="s">
        <v>97</v>
      </c>
    </row>
    <row r="65" spans="1:18" ht="12.75" customHeight="1">
      <c r="A65" s="5" t="s">
        <v>33</v>
      </c>
      <c s="5"/>
      <c s="33" t="s">
        <v>19</v>
      </c>
      <c s="5"/>
      <c s="21" t="s">
        <v>98</v>
      </c>
      <c s="5"/>
      <c s="5"/>
      <c s="5"/>
      <c s="34">
        <f>0+Q65</f>
      </c>
      <c r="O65">
        <f>0+R65</f>
      </c>
      <c r="Q65">
        <f>0+I66</f>
      </c>
      <c>
        <f>0+O66</f>
      </c>
    </row>
    <row r="66" spans="1:16" ht="12.75">
      <c r="A66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57</v>
      </c>
      <c s="26">
        <v>15</v>
      </c>
      <c s="26">
        <v>0</v>
      </c>
      <c s="26">
        <f>ROUND(ROUND(H66,3)*ROUND(G66,3),3)</f>
      </c>
      <c r="O66">
        <f>(I66*21)/100</f>
      </c>
      <c t="s">
        <v>13</v>
      </c>
    </row>
    <row r="67" spans="1:5" ht="25.5">
      <c r="A67" s="27" t="s">
        <v>40</v>
      </c>
      <c r="E67" s="28" t="s">
        <v>102</v>
      </c>
    </row>
    <row r="68" spans="1:5" ht="12.75">
      <c r="A68" s="29" t="s">
        <v>42</v>
      </c>
      <c r="E68" s="30" t="s">
        <v>103</v>
      </c>
    </row>
    <row r="69" spans="1:5" ht="165.75">
      <c r="A69" t="s">
        <v>44</v>
      </c>
      <c r="E69" s="28" t="s">
        <v>104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0+O8+O29+O62+O67+O72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105</v>
      </c>
      <c s="35">
        <f>0+I8+I29+I62+I67+I72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105</v>
      </c>
      <c s="5"/>
      <c s="14" t="s">
        <v>106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107</v>
      </c>
      <c s="19" t="s">
        <v>37</v>
      </c>
      <c s="24" t="s">
        <v>108</v>
      </c>
      <c s="25" t="s">
        <v>109</v>
      </c>
      <c s="26">
        <v>425.392</v>
      </c>
      <c s="26">
        <v>0</v>
      </c>
      <c s="26">
        <f>ROUND(ROUND(H9,3)*ROUND(G9,3),3)</f>
      </c>
      <c r="O9">
        <f>(I9*21)/100</f>
      </c>
      <c t="s">
        <v>13</v>
      </c>
    </row>
    <row r="10" spans="1:5" ht="12.75">
      <c r="A10" s="27" t="s">
        <v>40</v>
      </c>
      <c r="E10" s="28" t="s">
        <v>110</v>
      </c>
    </row>
    <row r="11" spans="1:5" ht="12.75">
      <c r="A11" s="29" t="s">
        <v>42</v>
      </c>
      <c r="E11" s="30" t="s">
        <v>111</v>
      </c>
    </row>
    <row r="12" spans="1:5" ht="25.5">
      <c r="A12" t="s">
        <v>44</v>
      </c>
      <c r="E12" s="28" t="s">
        <v>112</v>
      </c>
    </row>
    <row r="13" spans="1:16" ht="12.75">
      <c r="A13" s="19" t="s">
        <v>35</v>
      </c>
      <c s="23" t="s">
        <v>13</v>
      </c>
      <c s="23" t="s">
        <v>107</v>
      </c>
      <c s="19" t="s">
        <v>19</v>
      </c>
      <c s="24" t="s">
        <v>108</v>
      </c>
      <c s="25" t="s">
        <v>109</v>
      </c>
      <c s="26">
        <v>219.898</v>
      </c>
      <c s="26">
        <v>0</v>
      </c>
      <c s="26">
        <f>ROUND(ROUND(H13,3)*ROUND(G13,3),3)</f>
      </c>
      <c r="O13">
        <f>(I13*21)/100</f>
      </c>
      <c t="s">
        <v>13</v>
      </c>
    </row>
    <row r="14" spans="1:5" ht="25.5">
      <c r="A14" s="27" t="s">
        <v>40</v>
      </c>
      <c r="E14" s="28" t="s">
        <v>113</v>
      </c>
    </row>
    <row r="15" spans="1:5" ht="38.25">
      <c r="A15" s="29" t="s">
        <v>42</v>
      </c>
      <c r="E15" s="30" t="s">
        <v>114</v>
      </c>
    </row>
    <row r="16" spans="1:5" ht="25.5">
      <c r="A16" t="s">
        <v>44</v>
      </c>
      <c r="E16" s="28" t="s">
        <v>112</v>
      </c>
    </row>
    <row r="17" spans="1:16" ht="12.75">
      <c r="A17" s="19" t="s">
        <v>35</v>
      </c>
      <c s="23" t="s">
        <v>12</v>
      </c>
      <c s="23" t="s">
        <v>107</v>
      </c>
      <c s="19" t="s">
        <v>13</v>
      </c>
      <c s="24" t="s">
        <v>108</v>
      </c>
      <c s="25" t="s">
        <v>109</v>
      </c>
      <c s="26">
        <v>14.735</v>
      </c>
      <c s="26">
        <v>0</v>
      </c>
      <c s="26">
        <f>ROUND(ROUND(H17,3)*ROUND(G17,3),3)</f>
      </c>
      <c r="O17">
        <f>(I17*21)/100</f>
      </c>
      <c t="s">
        <v>13</v>
      </c>
    </row>
    <row r="18" spans="1:5" ht="25.5">
      <c r="A18" s="27" t="s">
        <v>40</v>
      </c>
      <c r="E18" s="28" t="s">
        <v>115</v>
      </c>
    </row>
    <row r="19" spans="1:5" ht="12.75">
      <c r="A19" s="29" t="s">
        <v>42</v>
      </c>
      <c r="E19" s="30" t="s">
        <v>116</v>
      </c>
    </row>
    <row r="20" spans="1:5" ht="25.5">
      <c r="A20" t="s">
        <v>44</v>
      </c>
      <c r="E20" s="28" t="s">
        <v>112</v>
      </c>
    </row>
    <row r="21" spans="1:16" ht="12.75">
      <c r="A21" s="19" t="s">
        <v>35</v>
      </c>
      <c s="23" t="s">
        <v>23</v>
      </c>
      <c s="23" t="s">
        <v>117</v>
      </c>
      <c s="19" t="s">
        <v>37</v>
      </c>
      <c s="24" t="s">
        <v>118</v>
      </c>
      <c s="25" t="s">
        <v>109</v>
      </c>
      <c s="26">
        <v>0.419</v>
      </c>
      <c s="26">
        <v>0</v>
      </c>
      <c s="26">
        <f>ROUND(ROUND(H21,3)*ROUND(G21,3),3)</f>
      </c>
      <c r="O21">
        <f>(I21*21)/100</f>
      </c>
      <c t="s">
        <v>13</v>
      </c>
    </row>
    <row r="22" spans="1:5" ht="12.75">
      <c r="A22" s="27" t="s">
        <v>40</v>
      </c>
      <c r="E22" s="28" t="s">
        <v>119</v>
      </c>
    </row>
    <row r="23" spans="1:5" ht="12.75">
      <c r="A23" s="29" t="s">
        <v>42</v>
      </c>
      <c r="E23" s="30" t="s">
        <v>120</v>
      </c>
    </row>
    <row r="24" spans="1:5" ht="25.5">
      <c r="A24" t="s">
        <v>44</v>
      </c>
      <c r="E24" s="28" t="s">
        <v>112</v>
      </c>
    </row>
    <row r="25" spans="1:16" ht="12.75">
      <c r="A25" s="19" t="s">
        <v>35</v>
      </c>
      <c s="23" t="s">
        <v>25</v>
      </c>
      <c s="23" t="s">
        <v>121</v>
      </c>
      <c s="19" t="s">
        <v>37</v>
      </c>
      <c s="24" t="s">
        <v>122</v>
      </c>
      <c s="25" t="s">
        <v>123</v>
      </c>
      <c s="26">
        <v>267</v>
      </c>
      <c s="26">
        <v>0</v>
      </c>
      <c s="26">
        <f>ROUND(ROUND(H25,3)*ROUND(G25,3),3)</f>
      </c>
      <c r="O25">
        <f>(I25*21)/100</f>
      </c>
      <c t="s">
        <v>13</v>
      </c>
    </row>
    <row r="26" spans="1:5" ht="12.75">
      <c r="A26" s="27" t="s">
        <v>40</v>
      </c>
      <c r="E26" s="28" t="s">
        <v>124</v>
      </c>
    </row>
    <row r="27" spans="1:5" ht="12.75">
      <c r="A27" s="29" t="s">
        <v>42</v>
      </c>
      <c r="E27" s="30" t="s">
        <v>125</v>
      </c>
    </row>
    <row r="28" spans="1:5" ht="25.5">
      <c r="A28" t="s">
        <v>44</v>
      </c>
      <c r="E28" s="28" t="s">
        <v>126</v>
      </c>
    </row>
    <row r="29" spans="1:18" ht="12.75" customHeight="1">
      <c r="A29" s="5" t="s">
        <v>33</v>
      </c>
      <c s="5"/>
      <c s="33" t="s">
        <v>19</v>
      </c>
      <c s="5"/>
      <c s="21" t="s">
        <v>98</v>
      </c>
      <c s="5"/>
      <c s="5"/>
      <c s="5"/>
      <c s="34">
        <f>0+Q29</f>
      </c>
      <c r="O29">
        <f>0+R29</f>
      </c>
      <c r="Q29">
        <f>0+I30+I34+I38+I42+I46+I50+I54+I58</f>
      </c>
      <c>
        <f>0+O30+O34+O38+O42+O46+O50+O54+O58</f>
      </c>
    </row>
    <row r="30" spans="1:16" ht="12.75">
      <c r="A30" s="19" t="s">
        <v>35</v>
      </c>
      <c s="23" t="s">
        <v>27</v>
      </c>
      <c s="23" t="s">
        <v>127</v>
      </c>
      <c s="19" t="s">
        <v>37</v>
      </c>
      <c s="24" t="s">
        <v>128</v>
      </c>
      <c s="25" t="s">
        <v>129</v>
      </c>
      <c s="26">
        <v>62</v>
      </c>
      <c s="26">
        <v>0</v>
      </c>
      <c s="26">
        <f>ROUND(ROUND(H30,3)*ROUND(G30,3),3)</f>
      </c>
      <c r="O30">
        <f>(I30*21)/100</f>
      </c>
      <c t="s">
        <v>13</v>
      </c>
    </row>
    <row r="31" spans="1:5" ht="25.5">
      <c r="A31" s="27" t="s">
        <v>40</v>
      </c>
      <c r="E31" s="28" t="s">
        <v>130</v>
      </c>
    </row>
    <row r="32" spans="1:5" ht="12.75">
      <c r="A32" s="29" t="s">
        <v>42</v>
      </c>
      <c r="E32" s="30" t="s">
        <v>131</v>
      </c>
    </row>
    <row r="33" spans="1:5" ht="12.75">
      <c r="A33" t="s">
        <v>44</v>
      </c>
      <c r="E33" s="28" t="s">
        <v>132</v>
      </c>
    </row>
    <row r="34" spans="1:16" ht="25.5">
      <c r="A34" s="19" t="s">
        <v>35</v>
      </c>
      <c s="23" t="s">
        <v>62</v>
      </c>
      <c s="23" t="s">
        <v>133</v>
      </c>
      <c s="19" t="s">
        <v>37</v>
      </c>
      <c s="24" t="s">
        <v>134</v>
      </c>
      <c s="25" t="s">
        <v>123</v>
      </c>
      <c s="26">
        <v>22</v>
      </c>
      <c s="26">
        <v>0</v>
      </c>
      <c s="26">
        <f>ROUND(ROUND(H34,3)*ROUND(G34,3),3)</f>
      </c>
      <c r="O34">
        <f>(I34*21)/100</f>
      </c>
      <c t="s">
        <v>13</v>
      </c>
    </row>
    <row r="35" spans="1:5" ht="38.25">
      <c r="A35" s="27" t="s">
        <v>40</v>
      </c>
      <c r="E35" s="28" t="s">
        <v>135</v>
      </c>
    </row>
    <row r="36" spans="1:5" ht="12.75">
      <c r="A36" s="29" t="s">
        <v>42</v>
      </c>
      <c r="E36" s="30" t="s">
        <v>136</v>
      </c>
    </row>
    <row r="37" spans="1:5" ht="63.75">
      <c r="A37" t="s">
        <v>44</v>
      </c>
      <c r="E37" s="28" t="s">
        <v>137</v>
      </c>
    </row>
    <row r="38" spans="1:16" ht="12.75">
      <c r="A38" s="19" t="s">
        <v>35</v>
      </c>
      <c s="23" t="s">
        <v>66</v>
      </c>
      <c s="23" t="s">
        <v>138</v>
      </c>
      <c s="19" t="s">
        <v>37</v>
      </c>
      <c s="24" t="s">
        <v>139</v>
      </c>
      <c s="25" t="s">
        <v>123</v>
      </c>
      <c s="26">
        <v>7.755</v>
      </c>
      <c s="26">
        <v>0</v>
      </c>
      <c s="26">
        <f>ROUND(ROUND(H38,3)*ROUND(G38,3),3)</f>
      </c>
      <c r="O38">
        <f>(I38*21)/100</f>
      </c>
      <c t="s">
        <v>13</v>
      </c>
    </row>
    <row r="39" spans="1:5" ht="12.75">
      <c r="A39" s="27" t="s">
        <v>40</v>
      </c>
      <c r="E39" s="28" t="s">
        <v>140</v>
      </c>
    </row>
    <row r="40" spans="1:5" ht="12.75">
      <c r="A40" s="29" t="s">
        <v>42</v>
      </c>
      <c r="E40" s="30" t="s">
        <v>141</v>
      </c>
    </row>
    <row r="41" spans="1:5" ht="63.75">
      <c r="A41" t="s">
        <v>44</v>
      </c>
      <c r="E41" s="28" t="s">
        <v>137</v>
      </c>
    </row>
    <row r="42" spans="1:16" ht="12.75">
      <c r="A42" s="19" t="s">
        <v>35</v>
      </c>
      <c s="23" t="s">
        <v>30</v>
      </c>
      <c s="23" t="s">
        <v>142</v>
      </c>
      <c s="19" t="s">
        <v>37</v>
      </c>
      <c s="24" t="s">
        <v>143</v>
      </c>
      <c s="25" t="s">
        <v>77</v>
      </c>
      <c s="26">
        <v>720</v>
      </c>
      <c s="26">
        <v>0</v>
      </c>
      <c s="26">
        <f>ROUND(ROUND(H42,3)*ROUND(G42,3),3)</f>
      </c>
      <c r="O42">
        <f>(I42*21)/100</f>
      </c>
      <c t="s">
        <v>13</v>
      </c>
    </row>
    <row r="43" spans="1:5" ht="25.5">
      <c r="A43" s="27" t="s">
        <v>40</v>
      </c>
      <c r="E43" s="28" t="s">
        <v>144</v>
      </c>
    </row>
    <row r="44" spans="1:5" ht="12.75">
      <c r="A44" s="29" t="s">
        <v>42</v>
      </c>
      <c r="E44" s="30" t="s">
        <v>145</v>
      </c>
    </row>
    <row r="45" spans="1:5" ht="38.25">
      <c r="A45" t="s">
        <v>44</v>
      </c>
      <c r="E45" s="28" t="s">
        <v>146</v>
      </c>
    </row>
    <row r="46" spans="1:16" ht="12.75">
      <c r="A46" s="19" t="s">
        <v>35</v>
      </c>
      <c s="23" t="s">
        <v>32</v>
      </c>
      <c s="23" t="s">
        <v>147</v>
      </c>
      <c s="19" t="s">
        <v>37</v>
      </c>
      <c s="24" t="s">
        <v>148</v>
      </c>
      <c s="25" t="s">
        <v>123</v>
      </c>
      <c s="26">
        <v>212.696</v>
      </c>
      <c s="26">
        <v>0</v>
      </c>
      <c s="26">
        <f>ROUND(ROUND(H46,3)*ROUND(G46,3),3)</f>
      </c>
      <c r="O46">
        <f>(I46*21)/100</f>
      </c>
      <c t="s">
        <v>13</v>
      </c>
    </row>
    <row r="47" spans="1:5" ht="12.75">
      <c r="A47" s="27" t="s">
        <v>40</v>
      </c>
      <c r="E47" s="28" t="s">
        <v>149</v>
      </c>
    </row>
    <row r="48" spans="1:5" ht="51">
      <c r="A48" s="29" t="s">
        <v>42</v>
      </c>
      <c r="E48" s="30" t="s">
        <v>150</v>
      </c>
    </row>
    <row r="49" spans="1:5" ht="318.75">
      <c r="A49" t="s">
        <v>44</v>
      </c>
      <c r="E49" s="28" t="s">
        <v>151</v>
      </c>
    </row>
    <row r="50" spans="1:16" ht="12.75">
      <c r="A50" s="19" t="s">
        <v>35</v>
      </c>
      <c s="23" t="s">
        <v>79</v>
      </c>
      <c s="23" t="s">
        <v>152</v>
      </c>
      <c s="19" t="s">
        <v>37</v>
      </c>
      <c s="24" t="s">
        <v>153</v>
      </c>
      <c s="25" t="s">
        <v>123</v>
      </c>
      <c s="26">
        <v>267</v>
      </c>
      <c s="26">
        <v>0</v>
      </c>
      <c s="26">
        <f>ROUND(ROUND(H50,3)*ROUND(G50,3),3)</f>
      </c>
      <c r="O50">
        <f>(I50*21)/100</f>
      </c>
      <c t="s">
        <v>13</v>
      </c>
    </row>
    <row r="51" spans="1:5" ht="12.75">
      <c r="A51" s="27" t="s">
        <v>40</v>
      </c>
      <c r="E51" s="28" t="s">
        <v>154</v>
      </c>
    </row>
    <row r="52" spans="1:5" ht="12.75">
      <c r="A52" s="29" t="s">
        <v>42</v>
      </c>
      <c r="E52" s="30" t="s">
        <v>155</v>
      </c>
    </row>
    <row r="53" spans="1:5" ht="267.75">
      <c r="A53" t="s">
        <v>44</v>
      </c>
      <c r="E53" s="28" t="s">
        <v>156</v>
      </c>
    </row>
    <row r="54" spans="1:16" ht="12.75">
      <c r="A54" s="19" t="s">
        <v>35</v>
      </c>
      <c s="23" t="s">
        <v>83</v>
      </c>
      <c s="23" t="s">
        <v>157</v>
      </c>
      <c s="19" t="s">
        <v>37</v>
      </c>
      <c s="24" t="s">
        <v>158</v>
      </c>
      <c s="25" t="s">
        <v>123</v>
      </c>
      <c s="26">
        <v>212.696</v>
      </c>
      <c s="26">
        <v>0</v>
      </c>
      <c s="26">
        <f>ROUND(ROUND(H54,3)*ROUND(G54,3),3)</f>
      </c>
      <c r="O54">
        <f>(I54*21)/100</f>
      </c>
      <c t="s">
        <v>13</v>
      </c>
    </row>
    <row r="55" spans="1:5" ht="25.5">
      <c r="A55" s="27" t="s">
        <v>40</v>
      </c>
      <c r="E55" s="28" t="s">
        <v>159</v>
      </c>
    </row>
    <row r="56" spans="1:5" ht="12.75">
      <c r="A56" s="29" t="s">
        <v>42</v>
      </c>
      <c r="E56" s="30" t="s">
        <v>160</v>
      </c>
    </row>
    <row r="57" spans="1:5" ht="191.25">
      <c r="A57" t="s">
        <v>44</v>
      </c>
      <c r="E57" s="28" t="s">
        <v>161</v>
      </c>
    </row>
    <row r="58" spans="1:16" ht="12.75">
      <c r="A58" s="19" t="s">
        <v>35</v>
      </c>
      <c s="23" t="s">
        <v>88</v>
      </c>
      <c s="23" t="s">
        <v>162</v>
      </c>
      <c s="19" t="s">
        <v>37</v>
      </c>
      <c s="24" t="s">
        <v>163</v>
      </c>
      <c s="25" t="s">
        <v>123</v>
      </c>
      <c s="26">
        <v>2</v>
      </c>
      <c s="26">
        <v>0</v>
      </c>
      <c s="26">
        <f>ROUND(ROUND(H58,3)*ROUND(G58,3),3)</f>
      </c>
      <c r="O58">
        <f>(I58*21)/100</f>
      </c>
      <c t="s">
        <v>13</v>
      </c>
    </row>
    <row r="59" spans="1:5" ht="12.75">
      <c r="A59" s="27" t="s">
        <v>40</v>
      </c>
      <c r="E59" s="28" t="s">
        <v>164</v>
      </c>
    </row>
    <row r="60" spans="1:5" ht="25.5">
      <c r="A60" s="29" t="s">
        <v>42</v>
      </c>
      <c r="E60" s="30" t="s">
        <v>165</v>
      </c>
    </row>
    <row r="61" spans="1:5" ht="267.75">
      <c r="A61" t="s">
        <v>44</v>
      </c>
      <c r="E61" s="28" t="s">
        <v>156</v>
      </c>
    </row>
    <row r="62" spans="1:18" ht="12.75" customHeight="1">
      <c r="A62" s="5" t="s">
        <v>33</v>
      </c>
      <c s="5"/>
      <c s="33" t="s">
        <v>25</v>
      </c>
      <c s="5"/>
      <c s="21" t="s">
        <v>166</v>
      </c>
      <c s="5"/>
      <c s="5"/>
      <c s="5"/>
      <c s="34">
        <f>0+Q62</f>
      </c>
      <c r="O62">
        <f>0+R62</f>
      </c>
      <c r="Q62">
        <f>0+I63</f>
      </c>
      <c>
        <f>0+O63</f>
      </c>
    </row>
    <row r="63" spans="1:16" ht="12.75">
      <c r="A63" s="19" t="s">
        <v>35</v>
      </c>
      <c s="23" t="s">
        <v>94</v>
      </c>
      <c s="23" t="s">
        <v>167</v>
      </c>
      <c s="19" t="s">
        <v>37</v>
      </c>
      <c s="24" t="s">
        <v>168</v>
      </c>
      <c s="25" t="s">
        <v>123</v>
      </c>
      <c s="26">
        <v>22</v>
      </c>
      <c s="26">
        <v>0</v>
      </c>
      <c s="26">
        <f>ROUND(ROUND(H63,3)*ROUND(G63,3),3)</f>
      </c>
      <c r="O63">
        <f>(I63*21)/100</f>
      </c>
      <c t="s">
        <v>13</v>
      </c>
    </row>
    <row r="64" spans="1:5" ht="12.75">
      <c r="A64" s="27" t="s">
        <v>40</v>
      </c>
      <c r="E64" s="28" t="s">
        <v>169</v>
      </c>
    </row>
    <row r="65" spans="1:5" ht="12.75">
      <c r="A65" s="29" t="s">
        <v>42</v>
      </c>
      <c r="E65" s="30" t="s">
        <v>170</v>
      </c>
    </row>
    <row r="66" spans="1:5" ht="153">
      <c r="A66" t="s">
        <v>44</v>
      </c>
      <c r="E66" s="28" t="s">
        <v>171</v>
      </c>
    </row>
    <row r="67" spans="1:18" ht="12.75" customHeight="1">
      <c r="A67" s="5" t="s">
        <v>33</v>
      </c>
      <c s="5"/>
      <c s="33" t="s">
        <v>66</v>
      </c>
      <c s="5"/>
      <c s="21" t="s">
        <v>172</v>
      </c>
      <c s="5"/>
      <c s="5"/>
      <c s="5"/>
      <c s="34">
        <f>0+Q67</f>
      </c>
      <c r="O67">
        <f>0+R67</f>
      </c>
      <c r="Q67">
        <f>0+I68</f>
      </c>
      <c>
        <f>0+O68</f>
      </c>
    </row>
    <row r="68" spans="1:16" ht="12.75">
      <c r="A68" s="19" t="s">
        <v>35</v>
      </c>
      <c s="23" t="s">
        <v>99</v>
      </c>
      <c s="23" t="s">
        <v>173</v>
      </c>
      <c s="19" t="s">
        <v>37</v>
      </c>
      <c s="24" t="s">
        <v>174</v>
      </c>
      <c s="25" t="s">
        <v>175</v>
      </c>
      <c s="26">
        <v>16</v>
      </c>
      <c s="26">
        <v>0</v>
      </c>
      <c s="26">
        <f>ROUND(ROUND(H68,3)*ROUND(G68,3),3)</f>
      </c>
      <c r="O68">
        <f>(I68*21)/100</f>
      </c>
      <c t="s">
        <v>13</v>
      </c>
    </row>
    <row r="69" spans="1:5" ht="12.75">
      <c r="A69" s="27" t="s">
        <v>40</v>
      </c>
      <c r="E69" s="28" t="s">
        <v>176</v>
      </c>
    </row>
    <row r="70" spans="1:5" ht="12.75">
      <c r="A70" s="29" t="s">
        <v>42</v>
      </c>
      <c r="E70" s="30" t="s">
        <v>177</v>
      </c>
    </row>
    <row r="71" spans="1:5" ht="255">
      <c r="A71" t="s">
        <v>44</v>
      </c>
      <c r="E71" s="28" t="s">
        <v>178</v>
      </c>
    </row>
    <row r="72" spans="1:18" ht="12.75" customHeight="1">
      <c r="A72" s="5" t="s">
        <v>33</v>
      </c>
      <c s="5"/>
      <c s="33" t="s">
        <v>30</v>
      </c>
      <c s="5"/>
      <c s="21" t="s">
        <v>179</v>
      </c>
      <c s="5"/>
      <c s="5"/>
      <c s="5"/>
      <c s="34">
        <f>0+Q72</f>
      </c>
      <c r="O72">
        <f>0+R72</f>
      </c>
      <c r="Q72">
        <f>0+I73+I77+I81+I85+I89+I93</f>
      </c>
      <c>
        <f>0+O73+O77+O81+O85+O89+O93</f>
      </c>
    </row>
    <row r="73" spans="1:16" ht="12.75">
      <c r="A73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175</v>
      </c>
      <c s="26">
        <v>12</v>
      </c>
      <c s="26">
        <v>0</v>
      </c>
      <c s="26">
        <f>ROUND(ROUND(H73,3)*ROUND(G73,3),3)</f>
      </c>
      <c r="O73">
        <f>(I73*21)/100</f>
      </c>
      <c t="s">
        <v>13</v>
      </c>
    </row>
    <row r="74" spans="1:5" ht="25.5">
      <c r="A74" s="27" t="s">
        <v>40</v>
      </c>
      <c r="E74" s="28" t="s">
        <v>183</v>
      </c>
    </row>
    <row r="75" spans="1:5" ht="12.75">
      <c r="A75" s="29" t="s">
        <v>42</v>
      </c>
      <c r="E75" s="30" t="s">
        <v>184</v>
      </c>
    </row>
    <row r="76" spans="1:5" ht="38.25">
      <c r="A76" t="s">
        <v>44</v>
      </c>
      <c r="E76" s="28" t="s">
        <v>185</v>
      </c>
    </row>
    <row r="77" spans="1:16" ht="25.5">
      <c r="A77" s="19" t="s">
        <v>35</v>
      </c>
      <c s="23" t="s">
        <v>186</v>
      </c>
      <c s="23" t="s">
        <v>187</v>
      </c>
      <c s="19" t="s">
        <v>37</v>
      </c>
      <c s="24" t="s">
        <v>188</v>
      </c>
      <c s="25" t="s">
        <v>175</v>
      </c>
      <c s="26">
        <v>20</v>
      </c>
      <c s="26">
        <v>0</v>
      </c>
      <c s="26">
        <f>ROUND(ROUND(H77,3)*ROUND(G77,3),3)</f>
      </c>
      <c r="O77">
        <f>(I77*21)/100</f>
      </c>
      <c t="s">
        <v>13</v>
      </c>
    </row>
    <row r="78" spans="1:5" ht="25.5">
      <c r="A78" s="27" t="s">
        <v>40</v>
      </c>
      <c r="E78" s="28" t="s">
        <v>189</v>
      </c>
    </row>
    <row r="79" spans="1:5" ht="12.75">
      <c r="A79" s="29" t="s">
        <v>42</v>
      </c>
      <c r="E79" s="30" t="s">
        <v>190</v>
      </c>
    </row>
    <row r="80" spans="1:5" ht="38.25">
      <c r="A80" t="s">
        <v>44</v>
      </c>
      <c r="E80" s="28" t="s">
        <v>185</v>
      </c>
    </row>
    <row r="81" spans="1:16" ht="12.75">
      <c r="A81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175</v>
      </c>
      <c s="26">
        <v>20.9</v>
      </c>
      <c s="26">
        <v>0</v>
      </c>
      <c s="26">
        <f>ROUND(ROUND(H81,3)*ROUND(G81,3),3)</f>
      </c>
      <c r="O81">
        <f>(I81*21)/100</f>
      </c>
      <c t="s">
        <v>13</v>
      </c>
    </row>
    <row r="82" spans="1:5" ht="25.5">
      <c r="A82" s="27" t="s">
        <v>40</v>
      </c>
      <c r="E82" s="28" t="s">
        <v>194</v>
      </c>
    </row>
    <row r="83" spans="1:5" ht="12.75">
      <c r="A83" s="29" t="s">
        <v>42</v>
      </c>
      <c r="E83" s="30" t="s">
        <v>195</v>
      </c>
    </row>
    <row r="84" spans="1:5" ht="25.5">
      <c r="A84" t="s">
        <v>44</v>
      </c>
      <c r="E84" s="28" t="s">
        <v>196</v>
      </c>
    </row>
    <row r="85" spans="1:16" ht="12.75">
      <c r="A85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123</v>
      </c>
      <c s="26">
        <v>0.675</v>
      </c>
      <c s="26">
        <v>0</v>
      </c>
      <c s="26">
        <f>ROUND(ROUND(H85,3)*ROUND(G85,3),3)</f>
      </c>
      <c r="O85">
        <f>(I85*21)/100</f>
      </c>
      <c t="s">
        <v>13</v>
      </c>
    </row>
    <row r="86" spans="1:5" ht="12.75">
      <c r="A86" s="27" t="s">
        <v>40</v>
      </c>
      <c r="E86" s="28" t="s">
        <v>200</v>
      </c>
    </row>
    <row r="87" spans="1:5" ht="12.75">
      <c r="A87" s="29" t="s">
        <v>42</v>
      </c>
      <c r="E87" s="30" t="s">
        <v>201</v>
      </c>
    </row>
    <row r="88" spans="1:5" ht="25.5">
      <c r="A88" t="s">
        <v>44</v>
      </c>
      <c r="E88" s="28" t="s">
        <v>202</v>
      </c>
    </row>
    <row r="89" spans="1:16" ht="12.75">
      <c r="A89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123</v>
      </c>
      <c s="26">
        <v>87.959</v>
      </c>
      <c s="26">
        <v>0</v>
      </c>
      <c s="26">
        <f>ROUND(ROUND(H89,3)*ROUND(G89,3),3)</f>
      </c>
      <c r="O89">
        <f>(I89*21)/100</f>
      </c>
      <c t="s">
        <v>13</v>
      </c>
    </row>
    <row r="90" spans="1:5" ht="12.75">
      <c r="A90" s="27" t="s">
        <v>40</v>
      </c>
      <c r="E90" s="28" t="s">
        <v>206</v>
      </c>
    </row>
    <row r="91" spans="1:5" ht="76.5">
      <c r="A91" s="29" t="s">
        <v>42</v>
      </c>
      <c r="E91" s="30" t="s">
        <v>207</v>
      </c>
    </row>
    <row r="92" spans="1:5" ht="102">
      <c r="A92" t="s">
        <v>44</v>
      </c>
      <c r="E92" s="28" t="s">
        <v>208</v>
      </c>
    </row>
    <row r="93" spans="1:16" ht="12.75">
      <c r="A93" s="19" t="s">
        <v>35</v>
      </c>
      <c s="23" t="s">
        <v>209</v>
      </c>
      <c s="23" t="s">
        <v>210</v>
      </c>
      <c s="19" t="s">
        <v>37</v>
      </c>
      <c s="24" t="s">
        <v>211</v>
      </c>
      <c s="25" t="s">
        <v>129</v>
      </c>
      <c s="26">
        <v>41.89</v>
      </c>
      <c s="26">
        <v>0</v>
      </c>
      <c s="26">
        <f>ROUND(ROUND(H93,3)*ROUND(G93,3),3)</f>
      </c>
      <c r="O93">
        <f>(I93*21)/100</f>
      </c>
      <c t="s">
        <v>13</v>
      </c>
    </row>
    <row r="94" spans="1:5" ht="25.5">
      <c r="A94" s="27" t="s">
        <v>40</v>
      </c>
      <c r="E94" s="28" t="s">
        <v>212</v>
      </c>
    </row>
    <row r="95" spans="1:5" ht="12.75">
      <c r="A95" s="29" t="s">
        <v>42</v>
      </c>
      <c r="E95" s="30" t="s">
        <v>213</v>
      </c>
    </row>
    <row r="96" spans="1:5" ht="76.5">
      <c r="A96" t="s">
        <v>44</v>
      </c>
      <c r="E96" s="28" t="s">
        <v>214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215</v>
      </c>
      <c s="35">
        <f>0+I8+I17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215</v>
      </c>
      <c s="5"/>
      <c s="14" t="s">
        <v>216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107</v>
      </c>
      <c s="19" t="s">
        <v>13</v>
      </c>
      <c s="24" t="s">
        <v>108</v>
      </c>
      <c s="25" t="s">
        <v>109</v>
      </c>
      <c s="26">
        <v>159.95</v>
      </c>
      <c s="26">
        <v>0</v>
      </c>
      <c s="26">
        <f>ROUND(ROUND(H9,3)*ROUND(G9,3),3)</f>
      </c>
      <c r="O9">
        <f>(I9*21)/100</f>
      </c>
      <c t="s">
        <v>13</v>
      </c>
    </row>
    <row r="10" spans="1:5" ht="12.75">
      <c r="A10" s="27" t="s">
        <v>40</v>
      </c>
      <c r="E10" s="28" t="s">
        <v>217</v>
      </c>
    </row>
    <row r="11" spans="1:5" ht="12.75">
      <c r="A11" s="29" t="s">
        <v>42</v>
      </c>
      <c r="E11" s="30" t="s">
        <v>218</v>
      </c>
    </row>
    <row r="12" spans="1:5" ht="25.5">
      <c r="A12" t="s">
        <v>44</v>
      </c>
      <c r="E12" s="28" t="s">
        <v>112</v>
      </c>
    </row>
    <row r="13" spans="1:16" ht="12.75">
      <c r="A13" s="19" t="s">
        <v>35</v>
      </c>
      <c s="23" t="s">
        <v>13</v>
      </c>
      <c s="23" t="s">
        <v>219</v>
      </c>
      <c s="19" t="s">
        <v>37</v>
      </c>
      <c s="24" t="s">
        <v>220</v>
      </c>
      <c s="25" t="s">
        <v>39</v>
      </c>
      <c s="26">
        <v>1</v>
      </c>
      <c s="26">
        <v>0</v>
      </c>
      <c s="26">
        <f>ROUND(ROUND(H13,3)*ROUND(G13,3),3)</f>
      </c>
      <c r="O13">
        <f>(I13*0)/100</f>
      </c>
      <c t="s">
        <v>17</v>
      </c>
    </row>
    <row r="14" spans="1:5" ht="25.5">
      <c r="A14" s="27" t="s">
        <v>40</v>
      </c>
      <c r="E14" s="28" t="s">
        <v>221</v>
      </c>
    </row>
    <row r="15" spans="1:5" ht="12.75">
      <c r="A15" s="29" t="s">
        <v>42</v>
      </c>
      <c r="E15" s="30" t="s">
        <v>43</v>
      </c>
    </row>
    <row r="16" spans="1:5" ht="12.75">
      <c r="A16" t="s">
        <v>44</v>
      </c>
      <c r="E16" s="28" t="s">
        <v>45</v>
      </c>
    </row>
    <row r="17" spans="1:18" ht="12.75" customHeight="1">
      <c r="A17" s="5" t="s">
        <v>33</v>
      </c>
      <c s="5"/>
      <c s="33" t="s">
        <v>19</v>
      </c>
      <c s="5"/>
      <c s="21" t="s">
        <v>98</v>
      </c>
      <c s="5"/>
      <c s="5"/>
      <c s="5"/>
      <c s="34">
        <f>0+Q17</f>
      </c>
      <c r="O17">
        <f>0+R17</f>
      </c>
      <c r="Q17">
        <f>0+I18+I22+I26+I30+I34</f>
      </c>
      <c>
        <f>0+O18+O22+O26+O30+O34</f>
      </c>
    </row>
    <row r="18" spans="1:16" ht="25.5">
      <c r="A18" s="19" t="s">
        <v>35</v>
      </c>
      <c s="23" t="s">
        <v>12</v>
      </c>
      <c s="23" t="s">
        <v>222</v>
      </c>
      <c s="19" t="s">
        <v>37</v>
      </c>
      <c s="24" t="s">
        <v>223</v>
      </c>
      <c s="25" t="s">
        <v>123</v>
      </c>
      <c s="26">
        <v>84.184</v>
      </c>
      <c s="26">
        <v>0</v>
      </c>
      <c s="26">
        <f>ROUND(ROUND(H18,3)*ROUND(G18,3),3)</f>
      </c>
      <c r="O18">
        <f>(I18*21)/100</f>
      </c>
      <c t="s">
        <v>13</v>
      </c>
    </row>
    <row r="19" spans="1:5" ht="12.75">
      <c r="A19" s="27" t="s">
        <v>40</v>
      </c>
      <c r="E19" s="28" t="s">
        <v>224</v>
      </c>
    </row>
    <row r="20" spans="1:5" ht="12.75">
      <c r="A20" s="29" t="s">
        <v>42</v>
      </c>
      <c r="E20" s="30" t="s">
        <v>225</v>
      </c>
    </row>
    <row r="21" spans="1:5" ht="63.75">
      <c r="A21" t="s">
        <v>44</v>
      </c>
      <c r="E21" s="28" t="s">
        <v>137</v>
      </c>
    </row>
    <row r="22" spans="1:16" ht="12.75">
      <c r="A22" s="19" t="s">
        <v>35</v>
      </c>
      <c s="23" t="s">
        <v>23</v>
      </c>
      <c s="23" t="s">
        <v>138</v>
      </c>
      <c s="19" t="s">
        <v>37</v>
      </c>
      <c s="24" t="s">
        <v>139</v>
      </c>
      <c s="25" t="s">
        <v>123</v>
      </c>
      <c s="26">
        <v>27.236</v>
      </c>
      <c s="26">
        <v>0</v>
      </c>
      <c s="26">
        <f>ROUND(ROUND(H22,3)*ROUND(G22,3),3)</f>
      </c>
      <c r="O22">
        <f>(I22*21)/100</f>
      </c>
      <c t="s">
        <v>13</v>
      </c>
    </row>
    <row r="23" spans="1:5" ht="25.5">
      <c r="A23" s="27" t="s">
        <v>40</v>
      </c>
      <c r="E23" s="28" t="s">
        <v>226</v>
      </c>
    </row>
    <row r="24" spans="1:5" ht="12.75">
      <c r="A24" s="29" t="s">
        <v>42</v>
      </c>
      <c r="E24" s="30" t="s">
        <v>227</v>
      </c>
    </row>
    <row r="25" spans="1:5" ht="63.75">
      <c r="A25" t="s">
        <v>44</v>
      </c>
      <c r="E25" s="28" t="s">
        <v>137</v>
      </c>
    </row>
    <row r="26" spans="1:16" ht="12.75">
      <c r="A26" s="19" t="s">
        <v>35</v>
      </c>
      <c s="23" t="s">
        <v>25</v>
      </c>
      <c s="23" t="s">
        <v>228</v>
      </c>
      <c s="19" t="s">
        <v>37</v>
      </c>
      <c s="24" t="s">
        <v>229</v>
      </c>
      <c s="25" t="s">
        <v>123</v>
      </c>
      <c s="26">
        <v>117.356</v>
      </c>
      <c s="26">
        <v>0</v>
      </c>
      <c s="26">
        <f>ROUND(ROUND(H26,3)*ROUND(G26,3),3)</f>
      </c>
      <c r="O26">
        <f>(I26*21)/100</f>
      </c>
      <c t="s">
        <v>13</v>
      </c>
    </row>
    <row r="27" spans="1:5" ht="12.75">
      <c r="A27" s="27" t="s">
        <v>40</v>
      </c>
      <c r="E27" s="28" t="s">
        <v>224</v>
      </c>
    </row>
    <row r="28" spans="1:5" ht="12.75">
      <c r="A28" s="29" t="s">
        <v>42</v>
      </c>
      <c r="E28" s="30" t="s">
        <v>230</v>
      </c>
    </row>
    <row r="29" spans="1:5" ht="38.25">
      <c r="A29" t="s">
        <v>44</v>
      </c>
      <c r="E29" s="28" t="s">
        <v>231</v>
      </c>
    </row>
    <row r="30" spans="1:16" ht="12.75">
      <c r="A30" s="19" t="s">
        <v>35</v>
      </c>
      <c s="23" t="s">
        <v>27</v>
      </c>
      <c s="23" t="s">
        <v>157</v>
      </c>
      <c s="19" t="s">
        <v>37</v>
      </c>
      <c s="24" t="s">
        <v>158</v>
      </c>
      <c s="25" t="s">
        <v>123</v>
      </c>
      <c s="26">
        <v>117.356</v>
      </c>
      <c s="26">
        <v>0</v>
      </c>
      <c s="26">
        <f>ROUND(ROUND(H30,3)*ROUND(G30,3),3)</f>
      </c>
      <c r="O30">
        <f>(I30*21)/100</f>
      </c>
      <c t="s">
        <v>13</v>
      </c>
    </row>
    <row r="31" spans="1:5" ht="12.75">
      <c r="A31" s="27" t="s">
        <v>40</v>
      </c>
      <c r="E31" s="28" t="s">
        <v>37</v>
      </c>
    </row>
    <row r="32" spans="1:5" ht="12.75">
      <c r="A32" s="29" t="s">
        <v>42</v>
      </c>
      <c r="E32" s="30" t="s">
        <v>232</v>
      </c>
    </row>
    <row r="33" spans="1:5" ht="191.25">
      <c r="A33" t="s">
        <v>44</v>
      </c>
      <c r="E33" s="28" t="s">
        <v>161</v>
      </c>
    </row>
    <row r="34" spans="1:16" ht="12.75">
      <c r="A34" s="19" t="s">
        <v>35</v>
      </c>
      <c s="23" t="s">
        <v>62</v>
      </c>
      <c s="23" t="s">
        <v>233</v>
      </c>
      <c s="19" t="s">
        <v>37</v>
      </c>
      <c s="24" t="s">
        <v>234</v>
      </c>
      <c s="25" t="s">
        <v>123</v>
      </c>
      <c s="26">
        <v>117.356</v>
      </c>
      <c s="26">
        <v>0</v>
      </c>
      <c s="26">
        <f>ROUND(ROUND(H34,3)*ROUND(G34,3),3)</f>
      </c>
      <c r="O34">
        <f>(I34*21)/100</f>
      </c>
      <c t="s">
        <v>13</v>
      </c>
    </row>
    <row r="35" spans="1:5" ht="12.75">
      <c r="A35" s="27" t="s">
        <v>40</v>
      </c>
      <c r="E35" s="28" t="s">
        <v>37</v>
      </c>
    </row>
    <row r="36" spans="1:5" ht="12.75">
      <c r="A36" s="29" t="s">
        <v>42</v>
      </c>
      <c r="E36" s="30" t="s">
        <v>235</v>
      </c>
    </row>
    <row r="37" spans="1:5" ht="51">
      <c r="A37" t="s">
        <v>44</v>
      </c>
      <c r="E37" s="28" t="s">
        <v>236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237</v>
      </c>
      <c s="35">
        <f>0+I8+I13+I54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237</v>
      </c>
      <c s="5"/>
      <c s="14" t="s">
        <v>238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107</v>
      </c>
      <c s="19" t="s">
        <v>37</v>
      </c>
      <c s="24" t="s">
        <v>108</v>
      </c>
      <c s="25" t="s">
        <v>109</v>
      </c>
      <c s="26">
        <v>171.806</v>
      </c>
      <c s="26">
        <v>0</v>
      </c>
      <c s="26">
        <f>ROUND(ROUND(H9,3)*ROUND(G9,3),3)</f>
      </c>
      <c r="O9">
        <f>(I9*21)/100</f>
      </c>
      <c t="s">
        <v>13</v>
      </c>
    </row>
    <row r="10" spans="1:5" ht="12.75">
      <c r="A10" s="27" t="s">
        <v>40</v>
      </c>
      <c r="E10" s="28" t="s">
        <v>239</v>
      </c>
    </row>
    <row r="11" spans="1:5" ht="12.75">
      <c r="A11" s="29" t="s">
        <v>42</v>
      </c>
      <c r="E11" s="30" t="s">
        <v>240</v>
      </c>
    </row>
    <row r="12" spans="1:5" ht="25.5">
      <c r="A12" t="s">
        <v>44</v>
      </c>
      <c r="E12" s="28" t="s">
        <v>112</v>
      </c>
    </row>
    <row r="13" spans="1:18" ht="12.75" customHeight="1">
      <c r="A13" s="5" t="s">
        <v>33</v>
      </c>
      <c s="5"/>
      <c s="33" t="s">
        <v>19</v>
      </c>
      <c s="5"/>
      <c s="21" t="s">
        <v>98</v>
      </c>
      <c s="5"/>
      <c s="5"/>
      <c s="5"/>
      <c s="34">
        <f>0+Q13</f>
      </c>
      <c r="O13">
        <f>0+R13</f>
      </c>
      <c r="Q13">
        <f>0+I14+I18+I22+I26+I30+I34+I38+I42+I46+I50</f>
      </c>
      <c>
        <f>0+O14+O18+O22+O26+O30+O34+O38+O42+O46+O50</f>
      </c>
    </row>
    <row r="14" spans="1:16" ht="12.75">
      <c r="A14" s="19" t="s">
        <v>35</v>
      </c>
      <c s="23" t="s">
        <v>13</v>
      </c>
      <c s="23" t="s">
        <v>241</v>
      </c>
      <c s="19" t="s">
        <v>37</v>
      </c>
      <c s="24" t="s">
        <v>242</v>
      </c>
      <c s="25" t="s">
        <v>123</v>
      </c>
      <c s="26">
        <v>85.903</v>
      </c>
      <c s="26">
        <v>0</v>
      </c>
      <c s="26">
        <f>ROUND(ROUND(H14,3)*ROUND(G14,3),3)</f>
      </c>
      <c r="O14">
        <f>(I14*21)/100</f>
      </c>
      <c t="s">
        <v>13</v>
      </c>
    </row>
    <row r="15" spans="1:5" ht="25.5">
      <c r="A15" s="27" t="s">
        <v>40</v>
      </c>
      <c r="E15" s="28" t="s">
        <v>243</v>
      </c>
    </row>
    <row r="16" spans="1:5" ht="12.75">
      <c r="A16" s="29" t="s">
        <v>42</v>
      </c>
      <c r="E16" s="30" t="s">
        <v>244</v>
      </c>
    </row>
    <row r="17" spans="1:5" ht="369.75">
      <c r="A17" t="s">
        <v>44</v>
      </c>
      <c r="E17" s="28" t="s">
        <v>245</v>
      </c>
    </row>
    <row r="18" spans="1:16" ht="12.75">
      <c r="A18" s="19" t="s">
        <v>35</v>
      </c>
      <c s="23" t="s">
        <v>12</v>
      </c>
      <c s="23" t="s">
        <v>246</v>
      </c>
      <c s="19" t="s">
        <v>37</v>
      </c>
      <c s="24" t="s">
        <v>247</v>
      </c>
      <c s="25" t="s">
        <v>123</v>
      </c>
      <c s="26">
        <v>113.837</v>
      </c>
      <c s="26">
        <v>0</v>
      </c>
      <c s="26">
        <f>ROUND(ROUND(H18,3)*ROUND(G18,3),3)</f>
      </c>
      <c r="O18">
        <f>(I18*21)/100</f>
      </c>
      <c t="s">
        <v>13</v>
      </c>
    </row>
    <row r="19" spans="1:5" ht="12.75">
      <c r="A19" s="27" t="s">
        <v>40</v>
      </c>
      <c r="E19" s="28" t="s">
        <v>248</v>
      </c>
    </row>
    <row r="20" spans="1:5" ht="12.75">
      <c r="A20" s="29" t="s">
        <v>42</v>
      </c>
      <c r="E20" s="30" t="s">
        <v>249</v>
      </c>
    </row>
    <row r="21" spans="1:5" ht="306">
      <c r="A21" t="s">
        <v>44</v>
      </c>
      <c r="E21" s="28" t="s">
        <v>250</v>
      </c>
    </row>
    <row r="22" spans="1:16" ht="12.75">
      <c r="A22" s="19" t="s">
        <v>35</v>
      </c>
      <c s="23" t="s">
        <v>23</v>
      </c>
      <c s="23" t="s">
        <v>152</v>
      </c>
      <c s="19" t="s">
        <v>37</v>
      </c>
      <c s="24" t="s">
        <v>153</v>
      </c>
      <c s="25" t="s">
        <v>123</v>
      </c>
      <c s="26">
        <v>113.837</v>
      </c>
      <c s="26">
        <v>0</v>
      </c>
      <c s="26">
        <f>ROUND(ROUND(H22,3)*ROUND(G22,3),3)</f>
      </c>
      <c r="O22">
        <f>(I22*21)/100</f>
      </c>
      <c t="s">
        <v>13</v>
      </c>
    </row>
    <row r="23" spans="1:5" ht="12.75">
      <c r="A23" s="27" t="s">
        <v>40</v>
      </c>
      <c r="E23" s="28" t="s">
        <v>224</v>
      </c>
    </row>
    <row r="24" spans="1:5" ht="12.75">
      <c r="A24" s="29" t="s">
        <v>42</v>
      </c>
      <c r="E24" s="30" t="s">
        <v>251</v>
      </c>
    </row>
    <row r="25" spans="1:5" ht="267.75">
      <c r="A25" t="s">
        <v>44</v>
      </c>
      <c r="E25" s="28" t="s">
        <v>156</v>
      </c>
    </row>
    <row r="26" spans="1:16" ht="12.75">
      <c r="A26" s="19" t="s">
        <v>35</v>
      </c>
      <c s="23" t="s">
        <v>25</v>
      </c>
      <c s="23" t="s">
        <v>252</v>
      </c>
      <c s="19" t="s">
        <v>37</v>
      </c>
      <c s="24" t="s">
        <v>253</v>
      </c>
      <c s="25" t="s">
        <v>123</v>
      </c>
      <c s="26">
        <v>0.427</v>
      </c>
      <c s="26">
        <v>0</v>
      </c>
      <c s="26">
        <f>ROUND(ROUND(H26,3)*ROUND(G26,3),3)</f>
      </c>
      <c r="O26">
        <f>(I26*21)/100</f>
      </c>
      <c t="s">
        <v>13</v>
      </c>
    </row>
    <row r="27" spans="1:5" ht="12.75">
      <c r="A27" s="27" t="s">
        <v>40</v>
      </c>
      <c r="E27" s="28" t="s">
        <v>254</v>
      </c>
    </row>
    <row r="28" spans="1:5" ht="12.75">
      <c r="A28" s="29" t="s">
        <v>42</v>
      </c>
      <c r="E28" s="30" t="s">
        <v>255</v>
      </c>
    </row>
    <row r="29" spans="1:5" ht="242.25">
      <c r="A29" t="s">
        <v>44</v>
      </c>
      <c r="E29" s="28" t="s">
        <v>256</v>
      </c>
    </row>
    <row r="30" spans="1:16" ht="12.75">
      <c r="A30" s="19" t="s">
        <v>35</v>
      </c>
      <c s="23" t="s">
        <v>27</v>
      </c>
      <c s="23" t="s">
        <v>257</v>
      </c>
      <c s="19" t="s">
        <v>37</v>
      </c>
      <c s="24" t="s">
        <v>258</v>
      </c>
      <c s="25" t="s">
        <v>123</v>
      </c>
      <c s="26">
        <v>25.077</v>
      </c>
      <c s="26">
        <v>0</v>
      </c>
      <c s="26">
        <f>ROUND(ROUND(H30,3)*ROUND(G30,3),3)</f>
      </c>
      <c r="O30">
        <f>(I30*21)/100</f>
      </c>
      <c t="s">
        <v>13</v>
      </c>
    </row>
    <row r="31" spans="1:5" ht="12.75">
      <c r="A31" s="27" t="s">
        <v>40</v>
      </c>
      <c r="E31" s="28" t="s">
        <v>224</v>
      </c>
    </row>
    <row r="32" spans="1:5" ht="12.75">
      <c r="A32" s="29" t="s">
        <v>42</v>
      </c>
      <c r="E32" s="30" t="s">
        <v>259</v>
      </c>
    </row>
    <row r="33" spans="1:5" ht="242.25">
      <c r="A33" t="s">
        <v>44</v>
      </c>
      <c r="E33" s="28" t="s">
        <v>256</v>
      </c>
    </row>
    <row r="34" spans="1:16" ht="12.75">
      <c r="A34" s="19" t="s">
        <v>35</v>
      </c>
      <c s="23" t="s">
        <v>62</v>
      </c>
      <c s="23" t="s">
        <v>260</v>
      </c>
      <c s="19" t="s">
        <v>37</v>
      </c>
      <c s="24" t="s">
        <v>261</v>
      </c>
      <c s="25" t="s">
        <v>129</v>
      </c>
      <c s="26">
        <v>909.829</v>
      </c>
      <c s="26">
        <v>0</v>
      </c>
      <c s="26">
        <f>ROUND(ROUND(H34,3)*ROUND(G34,3),3)</f>
      </c>
      <c r="O34">
        <f>(I34*21)/100</f>
      </c>
      <c t="s">
        <v>13</v>
      </c>
    </row>
    <row r="35" spans="1:5" ht="12.75">
      <c r="A35" s="27" t="s">
        <v>40</v>
      </c>
      <c r="E35" s="28" t="s">
        <v>37</v>
      </c>
    </row>
    <row r="36" spans="1:5" ht="12.75">
      <c r="A36" s="29" t="s">
        <v>42</v>
      </c>
      <c r="E36" s="30" t="s">
        <v>262</v>
      </c>
    </row>
    <row r="37" spans="1:5" ht="25.5">
      <c r="A37" t="s">
        <v>44</v>
      </c>
      <c r="E37" s="28" t="s">
        <v>263</v>
      </c>
    </row>
    <row r="38" spans="1:16" ht="12.75">
      <c r="A38" s="19" t="s">
        <v>35</v>
      </c>
      <c s="23" t="s">
        <v>66</v>
      </c>
      <c s="23" t="s">
        <v>264</v>
      </c>
      <c s="19" t="s">
        <v>37</v>
      </c>
      <c s="24" t="s">
        <v>265</v>
      </c>
      <c s="25" t="s">
        <v>123</v>
      </c>
      <c s="26">
        <v>73.616</v>
      </c>
      <c s="26">
        <v>0</v>
      </c>
      <c s="26">
        <f>ROUND(ROUND(H38,3)*ROUND(G38,3),3)</f>
      </c>
      <c r="O38">
        <f>(I38*21)/100</f>
      </c>
      <c t="s">
        <v>13</v>
      </c>
    </row>
    <row r="39" spans="1:5" ht="12.75">
      <c r="A39" s="27" t="s">
        <v>40</v>
      </c>
      <c r="E39" s="28" t="s">
        <v>37</v>
      </c>
    </row>
    <row r="40" spans="1:5" ht="12.75">
      <c r="A40" s="29" t="s">
        <v>42</v>
      </c>
      <c r="E40" s="30" t="s">
        <v>266</v>
      </c>
    </row>
    <row r="41" spans="1:5" ht="38.25">
      <c r="A41" t="s">
        <v>44</v>
      </c>
      <c r="E41" s="28" t="s">
        <v>267</v>
      </c>
    </row>
    <row r="42" spans="1:16" ht="12.75">
      <c r="A42" s="19" t="s">
        <v>35</v>
      </c>
      <c s="23" t="s">
        <v>30</v>
      </c>
      <c s="23" t="s">
        <v>268</v>
      </c>
      <c s="19" t="s">
        <v>37</v>
      </c>
      <c s="24" t="s">
        <v>269</v>
      </c>
      <c s="25" t="s">
        <v>129</v>
      </c>
      <c s="26">
        <v>490.773</v>
      </c>
      <c s="26">
        <v>0</v>
      </c>
      <c s="26">
        <f>ROUND(ROUND(H42,3)*ROUND(G42,3),3)</f>
      </c>
      <c r="O42">
        <f>(I42*21)/100</f>
      </c>
      <c t="s">
        <v>13</v>
      </c>
    </row>
    <row r="43" spans="1:5" ht="12.75">
      <c r="A43" s="27" t="s">
        <v>40</v>
      </c>
      <c r="E43" s="28" t="s">
        <v>37</v>
      </c>
    </row>
    <row r="44" spans="1:5" ht="12.75">
      <c r="A44" s="29" t="s">
        <v>42</v>
      </c>
      <c r="E44" s="30" t="s">
        <v>270</v>
      </c>
    </row>
    <row r="45" spans="1:5" ht="25.5">
      <c r="A45" t="s">
        <v>44</v>
      </c>
      <c r="E45" s="28" t="s">
        <v>271</v>
      </c>
    </row>
    <row r="46" spans="1:16" ht="12.75">
      <c r="A46" s="19" t="s">
        <v>35</v>
      </c>
      <c s="23" t="s">
        <v>32</v>
      </c>
      <c s="23" t="s">
        <v>272</v>
      </c>
      <c s="19" t="s">
        <v>37</v>
      </c>
      <c s="24" t="s">
        <v>273</v>
      </c>
      <c s="25" t="s">
        <v>129</v>
      </c>
      <c s="26">
        <v>490.773</v>
      </c>
      <c s="26">
        <v>0</v>
      </c>
      <c s="26">
        <f>ROUND(ROUND(H46,3)*ROUND(G46,3),3)</f>
      </c>
      <c r="O46">
        <f>(I46*21)/100</f>
      </c>
      <c t="s">
        <v>13</v>
      </c>
    </row>
    <row r="47" spans="1:5" ht="12.75">
      <c r="A47" s="27" t="s">
        <v>40</v>
      </c>
      <c r="E47" s="28" t="s">
        <v>37</v>
      </c>
    </row>
    <row r="48" spans="1:5" ht="12.75">
      <c r="A48" s="29" t="s">
        <v>42</v>
      </c>
      <c r="E48" s="30" t="s">
        <v>270</v>
      </c>
    </row>
    <row r="49" spans="1:5" ht="38.25">
      <c r="A49" t="s">
        <v>44</v>
      </c>
      <c r="E49" s="28" t="s">
        <v>274</v>
      </c>
    </row>
    <row r="50" spans="1:16" ht="12.75">
      <c r="A50" s="19" t="s">
        <v>35</v>
      </c>
      <c s="23" t="s">
        <v>79</v>
      </c>
      <c s="23" t="s">
        <v>275</v>
      </c>
      <c s="19" t="s">
        <v>37</v>
      </c>
      <c s="24" t="s">
        <v>276</v>
      </c>
      <c s="25" t="s">
        <v>129</v>
      </c>
      <c s="26">
        <v>490.773</v>
      </c>
      <c s="26">
        <v>0</v>
      </c>
      <c s="26">
        <f>ROUND(ROUND(H50,3)*ROUND(G50,3),3)</f>
      </c>
      <c r="O50">
        <f>(I50*21)/100</f>
      </c>
      <c t="s">
        <v>13</v>
      </c>
    </row>
    <row r="51" spans="1:5" ht="12.75">
      <c r="A51" s="27" t="s">
        <v>40</v>
      </c>
      <c r="E51" s="28" t="s">
        <v>37</v>
      </c>
    </row>
    <row r="52" spans="1:5" ht="12.75">
      <c r="A52" s="29" t="s">
        <v>42</v>
      </c>
      <c r="E52" s="30" t="s">
        <v>270</v>
      </c>
    </row>
    <row r="53" spans="1:5" ht="25.5">
      <c r="A53" t="s">
        <v>44</v>
      </c>
      <c r="E53" s="28" t="s">
        <v>277</v>
      </c>
    </row>
    <row r="54" spans="1:18" ht="12.75" customHeight="1">
      <c r="A54" s="5" t="s">
        <v>33</v>
      </c>
      <c s="5"/>
      <c s="33" t="s">
        <v>25</v>
      </c>
      <c s="5"/>
      <c s="21" t="s">
        <v>166</v>
      </c>
      <c s="5"/>
      <c s="5"/>
      <c s="5"/>
      <c s="34">
        <f>0+Q54</f>
      </c>
      <c r="O54">
        <f>0+R54</f>
      </c>
      <c r="Q54">
        <f>0+I55+I59+I63+I67+I71+I75+I79</f>
      </c>
      <c>
        <f>0+O55+O59+O63+O67+O71+O75+O79</f>
      </c>
    </row>
    <row r="55" spans="1:16" ht="12.75">
      <c r="A55" s="19" t="s">
        <v>35</v>
      </c>
      <c s="23" t="s">
        <v>83</v>
      </c>
      <c s="23" t="s">
        <v>278</v>
      </c>
      <c s="19" t="s">
        <v>37</v>
      </c>
      <c s="24" t="s">
        <v>279</v>
      </c>
      <c s="25" t="s">
        <v>123</v>
      </c>
      <c s="26">
        <v>80.15</v>
      </c>
      <c s="26">
        <v>0</v>
      </c>
      <c s="26">
        <f>ROUND(ROUND(H55,3)*ROUND(G55,3),3)</f>
      </c>
      <c r="O55">
        <f>(I55*21)/100</f>
      </c>
      <c t="s">
        <v>13</v>
      </c>
    </row>
    <row r="56" spans="1:5" ht="12.75">
      <c r="A56" s="27" t="s">
        <v>40</v>
      </c>
      <c r="E56" s="28" t="s">
        <v>280</v>
      </c>
    </row>
    <row r="57" spans="1:5" ht="12.75">
      <c r="A57" s="29" t="s">
        <v>42</v>
      </c>
      <c r="E57" s="30" t="s">
        <v>281</v>
      </c>
    </row>
    <row r="58" spans="1:5" ht="127.5">
      <c r="A58" t="s">
        <v>44</v>
      </c>
      <c r="E58" s="28" t="s">
        <v>282</v>
      </c>
    </row>
    <row r="59" spans="1:16" ht="12.75">
      <c r="A59" s="19" t="s">
        <v>35</v>
      </c>
      <c s="23" t="s">
        <v>88</v>
      </c>
      <c s="23" t="s">
        <v>283</v>
      </c>
      <c s="19" t="s">
        <v>13</v>
      </c>
      <c s="24" t="s">
        <v>284</v>
      </c>
      <c s="25" t="s">
        <v>123</v>
      </c>
      <c s="26">
        <v>165.423</v>
      </c>
      <c s="26">
        <v>0</v>
      </c>
      <c s="26">
        <f>ROUND(ROUND(H59,3)*ROUND(G59,3),3)</f>
      </c>
      <c r="O59">
        <f>(I59*21)/100</f>
      </c>
      <c t="s">
        <v>13</v>
      </c>
    </row>
    <row r="60" spans="1:5" ht="25.5">
      <c r="A60" s="27" t="s">
        <v>40</v>
      </c>
      <c r="E60" s="28" t="s">
        <v>285</v>
      </c>
    </row>
    <row r="61" spans="1:5" ht="12.75">
      <c r="A61" s="29" t="s">
        <v>42</v>
      </c>
      <c r="E61" s="30" t="s">
        <v>286</v>
      </c>
    </row>
    <row r="62" spans="1:5" ht="51">
      <c r="A62" t="s">
        <v>44</v>
      </c>
      <c r="E62" s="28" t="s">
        <v>287</v>
      </c>
    </row>
    <row r="63" spans="1:16" ht="12.75">
      <c r="A63" s="19" t="s">
        <v>35</v>
      </c>
      <c s="23" t="s">
        <v>94</v>
      </c>
      <c s="23" t="s">
        <v>288</v>
      </c>
      <c s="19" t="s">
        <v>37</v>
      </c>
      <c s="24" t="s">
        <v>289</v>
      </c>
      <c s="25" t="s">
        <v>129</v>
      </c>
      <c s="26">
        <v>182.073</v>
      </c>
      <c s="26">
        <v>0</v>
      </c>
      <c s="26">
        <f>ROUND(ROUND(H63,3)*ROUND(G63,3),3)</f>
      </c>
      <c r="O63">
        <f>(I63*21)/100</f>
      </c>
      <c t="s">
        <v>13</v>
      </c>
    </row>
    <row r="64" spans="1:5" ht="12.75">
      <c r="A64" s="27" t="s">
        <v>40</v>
      </c>
      <c r="E64" s="28" t="s">
        <v>290</v>
      </c>
    </row>
    <row r="65" spans="1:5" ht="12.75">
      <c r="A65" s="29" t="s">
        <v>42</v>
      </c>
      <c r="E65" s="30" t="s">
        <v>291</v>
      </c>
    </row>
    <row r="66" spans="1:5" ht="102">
      <c r="A66" t="s">
        <v>44</v>
      </c>
      <c r="E66" s="28" t="s">
        <v>292</v>
      </c>
    </row>
    <row r="67" spans="1:16" ht="12.75">
      <c r="A67" s="19" t="s">
        <v>35</v>
      </c>
      <c s="23" t="s">
        <v>99</v>
      </c>
      <c s="23" t="s">
        <v>293</v>
      </c>
      <c s="19" t="s">
        <v>37</v>
      </c>
      <c s="24" t="s">
        <v>294</v>
      </c>
      <c s="25" t="s">
        <v>129</v>
      </c>
      <c s="26">
        <v>616.539</v>
      </c>
      <c s="26">
        <v>0</v>
      </c>
      <c s="26">
        <f>ROUND(ROUND(H67,3)*ROUND(G67,3),3)</f>
      </c>
      <c r="O67">
        <f>(I67*21)/100</f>
      </c>
      <c t="s">
        <v>13</v>
      </c>
    </row>
    <row r="68" spans="1:5" ht="38.25">
      <c r="A68" s="27" t="s">
        <v>40</v>
      </c>
      <c r="E68" s="28" t="s">
        <v>295</v>
      </c>
    </row>
    <row r="69" spans="1:5" ht="12.75">
      <c r="A69" s="29" t="s">
        <v>42</v>
      </c>
      <c r="E69" s="30" t="s">
        <v>296</v>
      </c>
    </row>
    <row r="70" spans="1:5" ht="51">
      <c r="A70" t="s">
        <v>44</v>
      </c>
      <c r="E70" s="28" t="s">
        <v>297</v>
      </c>
    </row>
    <row r="71" spans="1:16" ht="12.75">
      <c r="A71" s="19" t="s">
        <v>35</v>
      </c>
      <c s="23" t="s">
        <v>180</v>
      </c>
      <c s="23" t="s">
        <v>298</v>
      </c>
      <c s="19" t="s">
        <v>37</v>
      </c>
      <c s="24" t="s">
        <v>299</v>
      </c>
      <c s="25" t="s">
        <v>129</v>
      </c>
      <c s="26">
        <v>560.489</v>
      </c>
      <c s="26">
        <v>0</v>
      </c>
      <c s="26">
        <f>ROUND(ROUND(H71,3)*ROUND(G71,3),3)</f>
      </c>
      <c r="O71">
        <f>(I71*21)/100</f>
      </c>
      <c t="s">
        <v>13</v>
      </c>
    </row>
    <row r="72" spans="1:5" ht="38.25">
      <c r="A72" s="27" t="s">
        <v>40</v>
      </c>
      <c r="E72" s="28" t="s">
        <v>300</v>
      </c>
    </row>
    <row r="73" spans="1:5" ht="12.75">
      <c r="A73" s="29" t="s">
        <v>42</v>
      </c>
      <c r="E73" s="30" t="s">
        <v>301</v>
      </c>
    </row>
    <row r="74" spans="1:5" ht="51">
      <c r="A74" t="s">
        <v>44</v>
      </c>
      <c r="E74" s="28" t="s">
        <v>297</v>
      </c>
    </row>
    <row r="75" spans="1:16" ht="12.75">
      <c r="A75" s="19" t="s">
        <v>35</v>
      </c>
      <c s="23" t="s">
        <v>186</v>
      </c>
      <c s="23" t="s">
        <v>302</v>
      </c>
      <c s="19" t="s">
        <v>37</v>
      </c>
      <c s="24" t="s">
        <v>303</v>
      </c>
      <c s="25" t="s">
        <v>129</v>
      </c>
      <c s="26">
        <v>509.536</v>
      </c>
      <c s="26">
        <v>0</v>
      </c>
      <c s="26">
        <f>ROUND(ROUND(H75,3)*ROUND(G75,3),3)</f>
      </c>
      <c r="O75">
        <f>(I75*21)/100</f>
      </c>
      <c t="s">
        <v>13</v>
      </c>
    </row>
    <row r="76" spans="1:5" ht="25.5">
      <c r="A76" s="27" t="s">
        <v>40</v>
      </c>
      <c r="E76" s="28" t="s">
        <v>304</v>
      </c>
    </row>
    <row r="77" spans="1:5" ht="12.75">
      <c r="A77" s="29" t="s">
        <v>42</v>
      </c>
      <c r="E77" s="30" t="s">
        <v>305</v>
      </c>
    </row>
    <row r="78" spans="1:5" ht="140.25">
      <c r="A78" t="s">
        <v>44</v>
      </c>
      <c r="E78" s="28" t="s">
        <v>306</v>
      </c>
    </row>
    <row r="79" spans="1:16" ht="12.75">
      <c r="A79" s="19" t="s">
        <v>35</v>
      </c>
      <c s="23" t="s">
        <v>191</v>
      </c>
      <c s="23" t="s">
        <v>307</v>
      </c>
      <c s="19" t="s">
        <v>37</v>
      </c>
      <c s="24" t="s">
        <v>308</v>
      </c>
      <c s="25" t="s">
        <v>129</v>
      </c>
      <c s="26">
        <v>560.489</v>
      </c>
      <c s="26">
        <v>0</v>
      </c>
      <c s="26">
        <f>ROUND(ROUND(H79,3)*ROUND(G79,3),3)</f>
      </c>
      <c r="O79">
        <f>(I79*21)/100</f>
      </c>
      <c t="s">
        <v>13</v>
      </c>
    </row>
    <row r="80" spans="1:5" ht="12.75">
      <c r="A80" s="27" t="s">
        <v>40</v>
      </c>
      <c r="E80" s="28" t="s">
        <v>309</v>
      </c>
    </row>
    <row r="81" spans="1:5" ht="12.75">
      <c r="A81" s="29" t="s">
        <v>42</v>
      </c>
      <c r="E81" s="30" t="s">
        <v>301</v>
      </c>
    </row>
    <row r="82" spans="1:5" ht="140.25">
      <c r="A82" t="s">
        <v>44</v>
      </c>
      <c r="E82" s="28" t="s">
        <v>306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310</v>
      </c>
      <c s="35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310</v>
      </c>
      <c s="5"/>
      <c s="14" t="s">
        <v>311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312</v>
      </c>
      <c s="19" t="s">
        <v>37</v>
      </c>
      <c s="24" t="s">
        <v>313</v>
      </c>
      <c s="25" t="s">
        <v>39</v>
      </c>
      <c s="26">
        <v>1</v>
      </c>
      <c s="26">
        <v>0</v>
      </c>
      <c s="26">
        <f>ROUND(ROUND(H9,3)*ROUND(G9,3),3)</f>
      </c>
      <c r="O9">
        <f>(I9*0)/100</f>
      </c>
      <c t="s">
        <v>17</v>
      </c>
    </row>
    <row r="10" spans="1:5" ht="63.75">
      <c r="A10" s="27" t="s">
        <v>40</v>
      </c>
      <c r="E10" s="28" t="s">
        <v>314</v>
      </c>
    </row>
    <row r="11" spans="1:5" ht="12.75">
      <c r="A11" s="29" t="s">
        <v>42</v>
      </c>
      <c r="E11" s="30" t="s">
        <v>43</v>
      </c>
    </row>
    <row r="12" spans="1:5" ht="12.75">
      <c r="A12" t="s">
        <v>44</v>
      </c>
      <c r="E12" s="28" t="s">
        <v>315</v>
      </c>
    </row>
    <row r="13" spans="1:16" ht="12.75">
      <c r="A13" s="19" t="s">
        <v>35</v>
      </c>
      <c s="23" t="s">
        <v>13</v>
      </c>
      <c s="23" t="s">
        <v>316</v>
      </c>
      <c s="19" t="s">
        <v>37</v>
      </c>
      <c s="24" t="s">
        <v>317</v>
      </c>
      <c s="25" t="s">
        <v>39</v>
      </c>
      <c s="26">
        <v>1</v>
      </c>
      <c s="26">
        <v>0</v>
      </c>
      <c s="26">
        <f>ROUND(ROUND(H13,3)*ROUND(G13,3),3)</f>
      </c>
      <c r="O13">
        <f>(I13*21)/100</f>
      </c>
      <c t="s">
        <v>13</v>
      </c>
    </row>
    <row r="14" spans="1:5" ht="114.75">
      <c r="A14" s="27" t="s">
        <v>40</v>
      </c>
      <c r="E14" s="28" t="s">
        <v>318</v>
      </c>
    </row>
    <row r="15" spans="1:5" ht="12.75">
      <c r="A15" s="29" t="s">
        <v>42</v>
      </c>
      <c r="E15" s="30" t="s">
        <v>43</v>
      </c>
    </row>
    <row r="16" spans="1:5" ht="12.75">
      <c r="A16" t="s">
        <v>44</v>
      </c>
      <c r="E16" s="28" t="s">
        <v>315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319</v>
      </c>
      <c s="35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319</v>
      </c>
      <c s="5"/>
      <c s="14" t="s">
        <v>320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179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19" t="s">
        <v>35</v>
      </c>
      <c s="23" t="s">
        <v>19</v>
      </c>
      <c s="23" t="s">
        <v>321</v>
      </c>
      <c s="19" t="s">
        <v>37</v>
      </c>
      <c s="24" t="s">
        <v>322</v>
      </c>
      <c s="25" t="s">
        <v>175</v>
      </c>
      <c s="26">
        <v>104</v>
      </c>
      <c s="26">
        <v>0</v>
      </c>
      <c s="26">
        <f>ROUND(ROUND(H9,3)*ROUND(G9,3),3)</f>
      </c>
      <c r="O9">
        <f>(I9*21)/100</f>
      </c>
      <c t="s">
        <v>13</v>
      </c>
    </row>
    <row r="10" spans="1:5" ht="12.75">
      <c r="A10" s="27" t="s">
        <v>40</v>
      </c>
      <c r="E10" s="28" t="s">
        <v>323</v>
      </c>
    </row>
    <row r="11" spans="1:5" ht="12.75">
      <c r="A11" s="29" t="s">
        <v>42</v>
      </c>
      <c r="E11" s="30" t="s">
        <v>324</v>
      </c>
    </row>
    <row r="12" spans="1:5" ht="127.5">
      <c r="A12" t="s">
        <v>44</v>
      </c>
      <c r="E12" s="28" t="s">
        <v>325</v>
      </c>
    </row>
    <row r="13" spans="1:16" ht="12.75">
      <c r="A13" s="19" t="s">
        <v>35</v>
      </c>
      <c s="23" t="s">
        <v>13</v>
      </c>
      <c s="23" t="s">
        <v>326</v>
      </c>
      <c s="19" t="s">
        <v>19</v>
      </c>
      <c s="24" t="s">
        <v>327</v>
      </c>
      <c s="25" t="s">
        <v>57</v>
      </c>
      <c s="26">
        <v>6</v>
      </c>
      <c s="26">
        <v>0</v>
      </c>
      <c s="26">
        <f>ROUND(ROUND(H13,3)*ROUND(G13,3),3)</f>
      </c>
      <c r="O13">
        <f>(I13*21)/100</f>
      </c>
      <c t="s">
        <v>13</v>
      </c>
    </row>
    <row r="14" spans="1:5" ht="12.75">
      <c r="A14" s="27" t="s">
        <v>40</v>
      </c>
      <c r="E14" s="28" t="s">
        <v>328</v>
      </c>
    </row>
    <row r="15" spans="1:5" ht="12.75">
      <c r="A15" s="29" t="s">
        <v>42</v>
      </c>
      <c r="E15" s="30" t="s">
        <v>329</v>
      </c>
    </row>
    <row r="16" spans="1:5" ht="51">
      <c r="A16" t="s">
        <v>44</v>
      </c>
      <c r="E16" s="28" t="s">
        <v>330</v>
      </c>
    </row>
    <row r="17" spans="1:16" ht="25.5">
      <c r="A17" s="19" t="s">
        <v>35</v>
      </c>
      <c s="23" t="s">
        <v>12</v>
      </c>
      <c s="23" t="s">
        <v>331</v>
      </c>
      <c s="19" t="s">
        <v>37</v>
      </c>
      <c s="24" t="s">
        <v>332</v>
      </c>
      <c s="25" t="s">
        <v>57</v>
      </c>
      <c s="26">
        <v>2</v>
      </c>
      <c s="26">
        <v>0</v>
      </c>
      <c s="26">
        <f>ROUND(ROUND(H17,3)*ROUND(G17,3),3)</f>
      </c>
      <c r="O17">
        <f>(I17*21)/100</f>
      </c>
      <c t="s">
        <v>13</v>
      </c>
    </row>
    <row r="18" spans="1:5" ht="12.75">
      <c r="A18" s="27" t="s">
        <v>40</v>
      </c>
      <c r="E18" s="28" t="s">
        <v>37</v>
      </c>
    </row>
    <row r="19" spans="1:5" ht="12.75">
      <c r="A19" s="29" t="s">
        <v>42</v>
      </c>
      <c r="E19" s="30" t="s">
        <v>92</v>
      </c>
    </row>
    <row r="20" spans="1:5" ht="25.5">
      <c r="A20" t="s">
        <v>44</v>
      </c>
      <c r="E20" s="28" t="s">
        <v>333</v>
      </c>
    </row>
    <row r="21" spans="1:16" ht="12.75">
      <c r="A21" s="19" t="s">
        <v>35</v>
      </c>
      <c s="23" t="s">
        <v>23</v>
      </c>
      <c s="23" t="s">
        <v>334</v>
      </c>
      <c s="19" t="s">
        <v>37</v>
      </c>
      <c s="24" t="s">
        <v>335</v>
      </c>
      <c s="25" t="s">
        <v>57</v>
      </c>
      <c s="26">
        <v>6</v>
      </c>
      <c s="26">
        <v>0</v>
      </c>
      <c s="26">
        <f>ROUND(ROUND(H21,3)*ROUND(G21,3),3)</f>
      </c>
      <c r="O21">
        <f>(I21*21)/100</f>
      </c>
      <c t="s">
        <v>13</v>
      </c>
    </row>
    <row r="22" spans="1:5" ht="12.75">
      <c r="A22" s="27" t="s">
        <v>40</v>
      </c>
      <c r="E22" s="28" t="s">
        <v>336</v>
      </c>
    </row>
    <row r="23" spans="1:5" ht="12.75">
      <c r="A23" s="29" t="s">
        <v>42</v>
      </c>
      <c r="E23" s="30" t="s">
        <v>329</v>
      </c>
    </row>
    <row r="24" spans="1:5" ht="25.5">
      <c r="A24" t="s">
        <v>44</v>
      </c>
      <c r="E24" s="28" t="s">
        <v>337</v>
      </c>
    </row>
    <row r="25" spans="1:16" ht="25.5">
      <c r="A25" s="19" t="s">
        <v>35</v>
      </c>
      <c s="23" t="s">
        <v>25</v>
      </c>
      <c s="23" t="s">
        <v>338</v>
      </c>
      <c s="19" t="s">
        <v>37</v>
      </c>
      <c s="24" t="s">
        <v>339</v>
      </c>
      <c s="25" t="s">
        <v>57</v>
      </c>
      <c s="26">
        <v>4</v>
      </c>
      <c s="26">
        <v>0</v>
      </c>
      <c s="26">
        <f>ROUND(ROUND(H25,3)*ROUND(G25,3),3)</f>
      </c>
      <c r="O25">
        <f>(I25*21)/100</f>
      </c>
      <c t="s">
        <v>13</v>
      </c>
    </row>
    <row r="26" spans="1:5" ht="12.75">
      <c r="A26" s="27" t="s">
        <v>40</v>
      </c>
      <c r="E26" s="28" t="s">
        <v>37</v>
      </c>
    </row>
    <row r="27" spans="1:5" ht="12.75">
      <c r="A27" s="29" t="s">
        <v>42</v>
      </c>
      <c r="E27" s="30" t="s">
        <v>340</v>
      </c>
    </row>
    <row r="28" spans="1:5" ht="25.5">
      <c r="A28" t="s">
        <v>44</v>
      </c>
      <c r="E28" s="28" t="s">
        <v>341</v>
      </c>
    </row>
    <row r="29" spans="1:16" ht="12.75">
      <c r="A29" s="19" t="s">
        <v>35</v>
      </c>
      <c s="23" t="s">
        <v>27</v>
      </c>
      <c s="23" t="s">
        <v>342</v>
      </c>
      <c s="19" t="s">
        <v>37</v>
      </c>
      <c s="24" t="s">
        <v>343</v>
      </c>
      <c s="25" t="s">
        <v>57</v>
      </c>
      <c s="26">
        <v>7</v>
      </c>
      <c s="26">
        <v>0</v>
      </c>
      <c s="26">
        <f>ROUND(ROUND(H29,3)*ROUND(G29,3),3)</f>
      </c>
      <c r="O29">
        <f>(I29*21)/100</f>
      </c>
      <c t="s">
        <v>13</v>
      </c>
    </row>
    <row r="30" spans="1:5" ht="12.75">
      <c r="A30" s="27" t="s">
        <v>40</v>
      </c>
      <c r="E30" s="28" t="s">
        <v>336</v>
      </c>
    </row>
    <row r="31" spans="1:5" ht="12.75">
      <c r="A31" s="29" t="s">
        <v>42</v>
      </c>
      <c r="E31" s="30" t="s">
        <v>344</v>
      </c>
    </row>
    <row r="32" spans="1:5" ht="25.5">
      <c r="A32" t="s">
        <v>44</v>
      </c>
      <c r="E32" s="28" t="s">
        <v>337</v>
      </c>
    </row>
    <row r="33" spans="1:16" ht="12.75">
      <c r="A33" s="19" t="s">
        <v>35</v>
      </c>
      <c s="23" t="s">
        <v>62</v>
      </c>
      <c s="23" t="s">
        <v>345</v>
      </c>
      <c s="19" t="s">
        <v>37</v>
      </c>
      <c s="24" t="s">
        <v>346</v>
      </c>
      <c s="25" t="s">
        <v>57</v>
      </c>
      <c s="26">
        <v>2</v>
      </c>
      <c s="26">
        <v>0</v>
      </c>
      <c s="26">
        <f>ROUND(ROUND(H33,3)*ROUND(G33,3),3)</f>
      </c>
      <c r="O33">
        <f>(I33*21)/100</f>
      </c>
      <c t="s">
        <v>13</v>
      </c>
    </row>
    <row r="34" spans="1:5" ht="12.75">
      <c r="A34" s="27" t="s">
        <v>40</v>
      </c>
      <c r="E34" s="28" t="s">
        <v>37</v>
      </c>
    </row>
    <row r="35" spans="1:5" ht="12.75">
      <c r="A35" s="29" t="s">
        <v>42</v>
      </c>
      <c r="E35" s="30" t="s">
        <v>92</v>
      </c>
    </row>
    <row r="36" spans="1:5" ht="25.5">
      <c r="A36" t="s">
        <v>44</v>
      </c>
      <c r="E36" s="28" t="s">
        <v>333</v>
      </c>
    </row>
    <row r="37" spans="1:16" ht="12.75">
      <c r="A37" s="19" t="s">
        <v>35</v>
      </c>
      <c s="23" t="s">
        <v>66</v>
      </c>
      <c s="23" t="s">
        <v>347</v>
      </c>
      <c s="19" t="s">
        <v>37</v>
      </c>
      <c s="24" t="s">
        <v>348</v>
      </c>
      <c s="25" t="s">
        <v>57</v>
      </c>
      <c s="26">
        <v>1</v>
      </c>
      <c s="26">
        <v>0</v>
      </c>
      <c s="26">
        <f>ROUND(ROUND(H37,3)*ROUND(G37,3),3)</f>
      </c>
      <c r="O37">
        <f>(I37*21)/100</f>
      </c>
      <c t="s">
        <v>13</v>
      </c>
    </row>
    <row r="38" spans="1:5" ht="12.75">
      <c r="A38" s="27" t="s">
        <v>40</v>
      </c>
      <c r="E38" s="28" t="s">
        <v>336</v>
      </c>
    </row>
    <row r="39" spans="1:5" ht="12.75">
      <c r="A39" s="29" t="s">
        <v>42</v>
      </c>
      <c r="E39" s="30" t="s">
        <v>43</v>
      </c>
    </row>
    <row r="40" spans="1:5" ht="25.5">
      <c r="A40" t="s">
        <v>44</v>
      </c>
      <c r="E40" s="28" t="s">
        <v>337</v>
      </c>
    </row>
    <row r="41" spans="1:16" ht="25.5">
      <c r="A41" s="19" t="s">
        <v>35</v>
      </c>
      <c s="23" t="s">
        <v>30</v>
      </c>
      <c s="23" t="s">
        <v>349</v>
      </c>
      <c s="19" t="s">
        <v>37</v>
      </c>
      <c s="24" t="s">
        <v>350</v>
      </c>
      <c s="25" t="s">
        <v>129</v>
      </c>
      <c s="26">
        <v>62.5</v>
      </c>
      <c s="26">
        <v>0</v>
      </c>
      <c s="26">
        <f>ROUND(ROUND(H41,3)*ROUND(G41,3),3)</f>
      </c>
      <c r="O41">
        <f>(I41*21)/100</f>
      </c>
      <c t="s">
        <v>13</v>
      </c>
    </row>
    <row r="42" spans="1:5" ht="38.25">
      <c r="A42" s="27" t="s">
        <v>40</v>
      </c>
      <c r="E42" s="28" t="s">
        <v>351</v>
      </c>
    </row>
    <row r="43" spans="1:5" ht="12.75">
      <c r="A43" s="29" t="s">
        <v>42</v>
      </c>
      <c r="E43" s="30" t="s">
        <v>352</v>
      </c>
    </row>
    <row r="44" spans="1:5" ht="38.25">
      <c r="A44" t="s">
        <v>44</v>
      </c>
      <c r="E44" s="28" t="s">
        <v>353</v>
      </c>
    </row>
    <row r="45" spans="1:16" ht="25.5">
      <c r="A45" s="19" t="s">
        <v>35</v>
      </c>
      <c s="23" t="s">
        <v>32</v>
      </c>
      <c s="23" t="s">
        <v>354</v>
      </c>
      <c s="19" t="s">
        <v>37</v>
      </c>
      <c s="24" t="s">
        <v>355</v>
      </c>
      <c s="25" t="s">
        <v>129</v>
      </c>
      <c s="26">
        <v>23.886</v>
      </c>
      <c s="26">
        <v>0</v>
      </c>
      <c s="26">
        <f>ROUND(ROUND(H45,3)*ROUND(G45,3),3)</f>
      </c>
      <c r="O45">
        <f>(I45*21)/100</f>
      </c>
      <c t="s">
        <v>13</v>
      </c>
    </row>
    <row r="46" spans="1:5" ht="12.75">
      <c r="A46" s="27" t="s">
        <v>40</v>
      </c>
      <c r="E46" s="28" t="s">
        <v>37</v>
      </c>
    </row>
    <row r="47" spans="1:5" ht="12.75">
      <c r="A47" s="29" t="s">
        <v>42</v>
      </c>
      <c r="E47" s="30" t="s">
        <v>356</v>
      </c>
    </row>
    <row r="48" spans="1:5" ht="38.25">
      <c r="A48" t="s">
        <v>44</v>
      </c>
      <c r="E48" s="28" t="s">
        <v>353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0+O8+O21+O54+O83+O104+O145+O158+O187+O196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357</v>
      </c>
      <c s="35">
        <f>0+I8+I21+I54+I83+I104+I145+I158+I187+I196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357</v>
      </c>
      <c s="5"/>
      <c s="14" t="s">
        <v>358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107</v>
      </c>
      <c s="19" t="s">
        <v>37</v>
      </c>
      <c s="24" t="s">
        <v>108</v>
      </c>
      <c s="25" t="s">
        <v>109</v>
      </c>
      <c s="26">
        <v>652.8</v>
      </c>
      <c s="26">
        <v>0</v>
      </c>
      <c s="26">
        <f>ROUND(ROUND(H9,3)*ROUND(G9,3),3)</f>
      </c>
      <c r="O9">
        <f>(I9*21)/100</f>
      </c>
      <c t="s">
        <v>13</v>
      </c>
    </row>
    <row r="10" spans="1:5" ht="12.75">
      <c r="A10" s="27" t="s">
        <v>40</v>
      </c>
      <c r="E10" s="28" t="s">
        <v>359</v>
      </c>
    </row>
    <row r="11" spans="1:5" ht="12.75">
      <c r="A11" s="29" t="s">
        <v>42</v>
      </c>
      <c r="E11" s="30" t="s">
        <v>360</v>
      </c>
    </row>
    <row r="12" spans="1:5" ht="25.5">
      <c r="A12" t="s">
        <v>44</v>
      </c>
      <c r="E12" s="28" t="s">
        <v>112</v>
      </c>
    </row>
    <row r="13" spans="1:16" ht="12.75">
      <c r="A13" s="19" t="s">
        <v>35</v>
      </c>
      <c s="23" t="s">
        <v>13</v>
      </c>
      <c s="23" t="s">
        <v>361</v>
      </c>
      <c s="19" t="s">
        <v>37</v>
      </c>
      <c s="24" t="s">
        <v>362</v>
      </c>
      <c s="25" t="s">
        <v>123</v>
      </c>
      <c s="26">
        <v>16</v>
      </c>
      <c s="26">
        <v>0</v>
      </c>
      <c s="26">
        <f>ROUND(ROUND(H13,3)*ROUND(G13,3),3)</f>
      </c>
      <c r="O13">
        <f>(I13*21)/100</f>
      </c>
      <c t="s">
        <v>13</v>
      </c>
    </row>
    <row r="14" spans="1:5" ht="12.75">
      <c r="A14" s="27" t="s">
        <v>40</v>
      </c>
      <c r="E14" s="28" t="s">
        <v>363</v>
      </c>
    </row>
    <row r="15" spans="1:5" ht="12.75">
      <c r="A15" s="29" t="s">
        <v>42</v>
      </c>
      <c r="E15" s="30" t="s">
        <v>364</v>
      </c>
    </row>
    <row r="16" spans="1:5" ht="25.5">
      <c r="A16" t="s">
        <v>44</v>
      </c>
      <c r="E16" s="28" t="s">
        <v>126</v>
      </c>
    </row>
    <row r="17" spans="1:16" ht="25.5">
      <c r="A17" s="19" t="s">
        <v>35</v>
      </c>
      <c s="23" t="s">
        <v>12</v>
      </c>
      <c s="23" t="s">
        <v>365</v>
      </c>
      <c s="19" t="s">
        <v>37</v>
      </c>
      <c s="24" t="s">
        <v>366</v>
      </c>
      <c s="25" t="s">
        <v>109</v>
      </c>
      <c s="26">
        <v>1.094</v>
      </c>
      <c s="26">
        <v>0</v>
      </c>
      <c s="26">
        <f>ROUND(ROUND(H17,3)*ROUND(G17,3),3)</f>
      </c>
      <c r="O17">
        <f>(I17*21)/100</f>
      </c>
      <c t="s">
        <v>13</v>
      </c>
    </row>
    <row r="18" spans="1:5" ht="12.75">
      <c r="A18" s="27" t="s">
        <v>40</v>
      </c>
      <c r="E18" s="28" t="s">
        <v>367</v>
      </c>
    </row>
    <row r="19" spans="1:5" ht="12.75">
      <c r="A19" s="29" t="s">
        <v>42</v>
      </c>
      <c r="E19" s="30" t="s">
        <v>368</v>
      </c>
    </row>
    <row r="20" spans="1:5" ht="140.25">
      <c r="A20" t="s">
        <v>44</v>
      </c>
      <c r="E20" s="28" t="s">
        <v>369</v>
      </c>
    </row>
    <row r="21" spans="1:18" ht="12.75" customHeight="1">
      <c r="A21" s="5" t="s">
        <v>33</v>
      </c>
      <c s="5"/>
      <c s="33" t="s">
        <v>19</v>
      </c>
      <c s="5"/>
      <c s="21" t="s">
        <v>98</v>
      </c>
      <c s="5"/>
      <c s="5"/>
      <c s="5"/>
      <c s="34">
        <f>0+Q21</f>
      </c>
      <c r="O21">
        <f>0+R21</f>
      </c>
      <c r="Q21">
        <f>0+I22+I26+I30+I34+I38+I42+I46+I50</f>
      </c>
      <c>
        <f>0+O22+O26+O30+O34+O38+O42+O46+O50</f>
      </c>
    </row>
    <row r="22" spans="1:16" ht="12.75">
      <c r="A22" s="19" t="s">
        <v>35</v>
      </c>
      <c s="23" t="s">
        <v>23</v>
      </c>
      <c s="23" t="s">
        <v>142</v>
      </c>
      <c s="19" t="s">
        <v>37</v>
      </c>
      <c s="24" t="s">
        <v>143</v>
      </c>
      <c s="25" t="s">
        <v>77</v>
      </c>
      <c s="26">
        <v>720</v>
      </c>
      <c s="26">
        <v>0</v>
      </c>
      <c s="26">
        <f>ROUND(ROUND(H22,3)*ROUND(G22,3),3)</f>
      </c>
      <c r="O22">
        <f>(I22*21)/100</f>
      </c>
      <c t="s">
        <v>13</v>
      </c>
    </row>
    <row r="23" spans="1:5" ht="12.75">
      <c r="A23" s="27" t="s">
        <v>40</v>
      </c>
      <c r="E23" s="28" t="s">
        <v>37</v>
      </c>
    </row>
    <row r="24" spans="1:5" ht="12.75">
      <c r="A24" s="29" t="s">
        <v>42</v>
      </c>
      <c r="E24" s="30" t="s">
        <v>145</v>
      </c>
    </row>
    <row r="25" spans="1:5" ht="38.25">
      <c r="A25" t="s">
        <v>44</v>
      </c>
      <c r="E25" s="28" t="s">
        <v>146</v>
      </c>
    </row>
    <row r="26" spans="1:16" ht="12.75">
      <c r="A26" s="19" t="s">
        <v>35</v>
      </c>
      <c s="23" t="s">
        <v>25</v>
      </c>
      <c s="23" t="s">
        <v>370</v>
      </c>
      <c s="19" t="s">
        <v>37</v>
      </c>
      <c s="24" t="s">
        <v>371</v>
      </c>
      <c s="25" t="s">
        <v>123</v>
      </c>
      <c s="26">
        <v>3.9</v>
      </c>
      <c s="26">
        <v>0</v>
      </c>
      <c s="26">
        <f>ROUND(ROUND(H26,3)*ROUND(G26,3),3)</f>
      </c>
      <c r="O26">
        <f>(I26*21)/100</f>
      </c>
      <c t="s">
        <v>13</v>
      </c>
    </row>
    <row r="27" spans="1:5" ht="12.75">
      <c r="A27" s="27" t="s">
        <v>40</v>
      </c>
      <c r="E27" s="28" t="s">
        <v>372</v>
      </c>
    </row>
    <row r="28" spans="1:5" ht="12.75">
      <c r="A28" s="29" t="s">
        <v>42</v>
      </c>
      <c r="E28" s="30" t="s">
        <v>373</v>
      </c>
    </row>
    <row r="29" spans="1:5" ht="63.75">
      <c r="A29" t="s">
        <v>44</v>
      </c>
      <c r="E29" s="28" t="s">
        <v>374</v>
      </c>
    </row>
    <row r="30" spans="1:16" ht="12.75">
      <c r="A30" s="19" t="s">
        <v>35</v>
      </c>
      <c s="23" t="s">
        <v>27</v>
      </c>
      <c s="23" t="s">
        <v>147</v>
      </c>
      <c s="19" t="s">
        <v>37</v>
      </c>
      <c s="24" t="s">
        <v>148</v>
      </c>
      <c s="25" t="s">
        <v>123</v>
      </c>
      <c s="26">
        <v>326.4</v>
      </c>
      <c s="26">
        <v>0</v>
      </c>
      <c s="26">
        <f>ROUND(ROUND(H30,3)*ROUND(G30,3),3)</f>
      </c>
      <c r="O30">
        <f>(I30*21)/100</f>
      </c>
      <c t="s">
        <v>13</v>
      </c>
    </row>
    <row r="31" spans="1:5" ht="12.75">
      <c r="A31" s="27" t="s">
        <v>40</v>
      </c>
      <c r="E31" s="28" t="s">
        <v>375</v>
      </c>
    </row>
    <row r="32" spans="1:5" ht="25.5">
      <c r="A32" s="29" t="s">
        <v>42</v>
      </c>
      <c r="E32" s="30" t="s">
        <v>376</v>
      </c>
    </row>
    <row r="33" spans="1:5" ht="318.75">
      <c r="A33" t="s">
        <v>44</v>
      </c>
      <c r="E33" s="28" t="s">
        <v>151</v>
      </c>
    </row>
    <row r="34" spans="1:16" ht="12.75">
      <c r="A34" s="19" t="s">
        <v>35</v>
      </c>
      <c s="23" t="s">
        <v>62</v>
      </c>
      <c s="23" t="s">
        <v>377</v>
      </c>
      <c s="19" t="s">
        <v>37</v>
      </c>
      <c s="24" t="s">
        <v>378</v>
      </c>
      <c s="25" t="s">
        <v>123</v>
      </c>
      <c s="26">
        <v>15.75</v>
      </c>
      <c s="26">
        <v>0</v>
      </c>
      <c s="26">
        <f>ROUND(ROUND(H34,3)*ROUND(G34,3),3)</f>
      </c>
      <c r="O34">
        <f>(I34*21)/100</f>
      </c>
      <c t="s">
        <v>13</v>
      </c>
    </row>
    <row r="35" spans="1:5" ht="38.25">
      <c r="A35" s="27" t="s">
        <v>40</v>
      </c>
      <c r="E35" s="28" t="s">
        <v>379</v>
      </c>
    </row>
    <row r="36" spans="1:5" ht="12.75">
      <c r="A36" s="29" t="s">
        <v>42</v>
      </c>
      <c r="E36" s="30" t="s">
        <v>380</v>
      </c>
    </row>
    <row r="37" spans="1:5" ht="280.5">
      <c r="A37" t="s">
        <v>44</v>
      </c>
      <c r="E37" s="28" t="s">
        <v>381</v>
      </c>
    </row>
    <row r="38" spans="1:16" ht="12.75">
      <c r="A38" s="19" t="s">
        <v>35</v>
      </c>
      <c s="23" t="s">
        <v>66</v>
      </c>
      <c s="23" t="s">
        <v>377</v>
      </c>
      <c s="19" t="s">
        <v>19</v>
      </c>
      <c s="24" t="s">
        <v>378</v>
      </c>
      <c s="25" t="s">
        <v>123</v>
      </c>
      <c s="26">
        <v>147</v>
      </c>
      <c s="26">
        <v>0</v>
      </c>
      <c s="26">
        <f>ROUND(ROUND(H38,3)*ROUND(G38,3),3)</f>
      </c>
      <c r="O38">
        <f>(I38*21)/100</f>
      </c>
      <c t="s">
        <v>13</v>
      </c>
    </row>
    <row r="39" spans="1:5" ht="12.75">
      <c r="A39" s="27" t="s">
        <v>40</v>
      </c>
      <c r="E39" s="28" t="s">
        <v>382</v>
      </c>
    </row>
    <row r="40" spans="1:5" ht="12.75">
      <c r="A40" s="29" t="s">
        <v>42</v>
      </c>
      <c r="E40" s="30" t="s">
        <v>383</v>
      </c>
    </row>
    <row r="41" spans="1:5" ht="280.5">
      <c r="A41" t="s">
        <v>44</v>
      </c>
      <c r="E41" s="28" t="s">
        <v>381</v>
      </c>
    </row>
    <row r="42" spans="1:16" ht="12.75">
      <c r="A42" s="19" t="s">
        <v>35</v>
      </c>
      <c s="23" t="s">
        <v>30</v>
      </c>
      <c s="23" t="s">
        <v>377</v>
      </c>
      <c s="19" t="s">
        <v>13</v>
      </c>
      <c s="24" t="s">
        <v>378</v>
      </c>
      <c s="25" t="s">
        <v>123</v>
      </c>
      <c s="26">
        <v>67.5</v>
      </c>
      <c s="26">
        <v>0</v>
      </c>
      <c s="26">
        <f>ROUND(ROUND(H42,3)*ROUND(G42,3),3)</f>
      </c>
      <c r="O42">
        <f>(I42*21)/100</f>
      </c>
      <c t="s">
        <v>13</v>
      </c>
    </row>
    <row r="43" spans="1:5" ht="12.75">
      <c r="A43" s="27" t="s">
        <v>40</v>
      </c>
      <c r="E43" s="28" t="s">
        <v>384</v>
      </c>
    </row>
    <row r="44" spans="1:5" ht="12.75">
      <c r="A44" s="29" t="s">
        <v>42</v>
      </c>
      <c r="E44" s="30" t="s">
        <v>385</v>
      </c>
    </row>
    <row r="45" spans="1:5" ht="280.5">
      <c r="A45" t="s">
        <v>44</v>
      </c>
      <c r="E45" s="28" t="s">
        <v>381</v>
      </c>
    </row>
    <row r="46" spans="1:16" ht="12.75">
      <c r="A46" s="19" t="s">
        <v>35</v>
      </c>
      <c s="23" t="s">
        <v>32</v>
      </c>
      <c s="23" t="s">
        <v>386</v>
      </c>
      <c s="19" t="s">
        <v>37</v>
      </c>
      <c s="24" t="s">
        <v>387</v>
      </c>
      <c s="25" t="s">
        <v>123</v>
      </c>
      <c s="26">
        <v>16</v>
      </c>
      <c s="26">
        <v>0</v>
      </c>
      <c s="26">
        <f>ROUND(ROUND(H46,3)*ROUND(G46,3),3)</f>
      </c>
      <c r="O46">
        <f>(I46*21)/100</f>
      </c>
      <c t="s">
        <v>13</v>
      </c>
    </row>
    <row r="47" spans="1:5" ht="12.75">
      <c r="A47" s="27" t="s">
        <v>40</v>
      </c>
      <c r="E47" s="28" t="s">
        <v>388</v>
      </c>
    </row>
    <row r="48" spans="1:5" ht="12.75">
      <c r="A48" s="29" t="s">
        <v>42</v>
      </c>
      <c r="E48" s="30" t="s">
        <v>389</v>
      </c>
    </row>
    <row r="49" spans="1:5" ht="229.5">
      <c r="A49" t="s">
        <v>44</v>
      </c>
      <c r="E49" s="28" t="s">
        <v>390</v>
      </c>
    </row>
    <row r="50" spans="1:16" ht="12.75">
      <c r="A50" s="19" t="s">
        <v>35</v>
      </c>
      <c s="23" t="s">
        <v>79</v>
      </c>
      <c s="23" t="s">
        <v>386</v>
      </c>
      <c s="19" t="s">
        <v>19</v>
      </c>
      <c s="24" t="s">
        <v>387</v>
      </c>
      <c s="25" t="s">
        <v>123</v>
      </c>
      <c s="26">
        <v>18</v>
      </c>
      <c s="26">
        <v>0</v>
      </c>
      <c s="26">
        <f>ROUND(ROUND(H50,3)*ROUND(G50,3),3)</f>
      </c>
      <c r="O50">
        <f>(I50*21)/100</f>
      </c>
      <c t="s">
        <v>13</v>
      </c>
    </row>
    <row r="51" spans="1:5" ht="12.75">
      <c r="A51" s="27" t="s">
        <v>40</v>
      </c>
      <c r="E51" s="28" t="s">
        <v>391</v>
      </c>
    </row>
    <row r="52" spans="1:5" ht="12.75">
      <c r="A52" s="29" t="s">
        <v>42</v>
      </c>
      <c r="E52" s="30" t="s">
        <v>392</v>
      </c>
    </row>
    <row r="53" spans="1:5" ht="229.5">
      <c r="A53" t="s">
        <v>44</v>
      </c>
      <c r="E53" s="28" t="s">
        <v>390</v>
      </c>
    </row>
    <row r="54" spans="1:18" ht="12.75" customHeight="1">
      <c r="A54" s="5" t="s">
        <v>33</v>
      </c>
      <c s="5"/>
      <c s="33" t="s">
        <v>13</v>
      </c>
      <c s="5"/>
      <c s="21" t="s">
        <v>393</v>
      </c>
      <c s="5"/>
      <c s="5"/>
      <c s="5"/>
      <c s="34">
        <f>0+Q54</f>
      </c>
      <c r="O54">
        <f>0+R54</f>
      </c>
      <c r="Q54">
        <f>0+I55+I59+I63+I67+I71+I75+I79</f>
      </c>
      <c>
        <f>0+O55+O59+O63+O67+O71+O75+O79</f>
      </c>
    </row>
    <row r="55" spans="1:16" ht="12.75">
      <c r="A55" s="19" t="s">
        <v>35</v>
      </c>
      <c s="23" t="s">
        <v>83</v>
      </c>
      <c s="23" t="s">
        <v>394</v>
      </c>
      <c s="19" t="s">
        <v>37</v>
      </c>
      <c s="24" t="s">
        <v>395</v>
      </c>
      <c s="25" t="s">
        <v>123</v>
      </c>
      <c s="26">
        <v>1.458</v>
      </c>
      <c s="26">
        <v>0</v>
      </c>
      <c s="26">
        <f>ROUND(ROUND(H55,3)*ROUND(G55,3),3)</f>
      </c>
      <c r="O55">
        <f>(I55*21)/100</f>
      </c>
      <c t="s">
        <v>13</v>
      </c>
    </row>
    <row r="56" spans="1:5" ht="12.75">
      <c r="A56" s="27" t="s">
        <v>40</v>
      </c>
      <c r="E56" s="28" t="s">
        <v>396</v>
      </c>
    </row>
    <row r="57" spans="1:5" ht="12.75">
      <c r="A57" s="29" t="s">
        <v>42</v>
      </c>
      <c r="E57" s="30" t="s">
        <v>397</v>
      </c>
    </row>
    <row r="58" spans="1:5" ht="51">
      <c r="A58" t="s">
        <v>44</v>
      </c>
      <c r="E58" s="28" t="s">
        <v>398</v>
      </c>
    </row>
    <row r="59" spans="1:16" ht="12.75">
      <c r="A59" s="19" t="s">
        <v>35</v>
      </c>
      <c s="23" t="s">
        <v>88</v>
      </c>
      <c s="23" t="s">
        <v>399</v>
      </c>
      <c s="19" t="s">
        <v>37</v>
      </c>
      <c s="24" t="s">
        <v>400</v>
      </c>
      <c s="25" t="s">
        <v>123</v>
      </c>
      <c s="26">
        <v>0.144</v>
      </c>
      <c s="26">
        <v>0</v>
      </c>
      <c s="26">
        <f>ROUND(ROUND(H59,3)*ROUND(G59,3),3)</f>
      </c>
      <c r="O59">
        <f>(I59*21)/100</f>
      </c>
      <c t="s">
        <v>13</v>
      </c>
    </row>
    <row r="60" spans="1:5" ht="12.75">
      <c r="A60" s="27" t="s">
        <v>40</v>
      </c>
      <c r="E60" s="28" t="s">
        <v>401</v>
      </c>
    </row>
    <row r="61" spans="1:5" ht="12.75">
      <c r="A61" s="29" t="s">
        <v>42</v>
      </c>
      <c r="E61" s="30" t="s">
        <v>402</v>
      </c>
    </row>
    <row r="62" spans="1:5" ht="51">
      <c r="A62" t="s">
        <v>44</v>
      </c>
      <c r="E62" s="28" t="s">
        <v>398</v>
      </c>
    </row>
    <row r="63" spans="1:16" ht="12.75">
      <c r="A63" s="19" t="s">
        <v>35</v>
      </c>
      <c s="23" t="s">
        <v>94</v>
      </c>
      <c s="23" t="s">
        <v>403</v>
      </c>
      <c s="19" t="s">
        <v>37</v>
      </c>
      <c s="24" t="s">
        <v>404</v>
      </c>
      <c s="25" t="s">
        <v>123</v>
      </c>
      <c s="26">
        <v>61.042</v>
      </c>
      <c s="26">
        <v>0</v>
      </c>
      <c s="26">
        <f>ROUND(ROUND(H63,3)*ROUND(G63,3),3)</f>
      </c>
      <c r="O63">
        <f>(I63*21)/100</f>
      </c>
      <c t="s">
        <v>13</v>
      </c>
    </row>
    <row r="64" spans="1:5" ht="25.5">
      <c r="A64" s="27" t="s">
        <v>40</v>
      </c>
      <c r="E64" s="28" t="s">
        <v>405</v>
      </c>
    </row>
    <row r="65" spans="1:5" ht="38.25">
      <c r="A65" s="29" t="s">
        <v>42</v>
      </c>
      <c r="E65" s="30" t="s">
        <v>406</v>
      </c>
    </row>
    <row r="66" spans="1:5" ht="409.5">
      <c r="A66" t="s">
        <v>44</v>
      </c>
      <c r="E66" s="28" t="s">
        <v>407</v>
      </c>
    </row>
    <row r="67" spans="1:16" ht="12.75">
      <c r="A67" s="19" t="s">
        <v>35</v>
      </c>
      <c s="23" t="s">
        <v>99</v>
      </c>
      <c s="23" t="s">
        <v>408</v>
      </c>
      <c s="19" t="s">
        <v>37</v>
      </c>
      <c s="24" t="s">
        <v>409</v>
      </c>
      <c s="25" t="s">
        <v>109</v>
      </c>
      <c s="26">
        <v>9.156</v>
      </c>
      <c s="26">
        <v>0</v>
      </c>
      <c s="26">
        <f>ROUND(ROUND(H67,3)*ROUND(G67,3),3)</f>
      </c>
      <c r="O67">
        <f>(I67*21)/100</f>
      </c>
      <c t="s">
        <v>13</v>
      </c>
    </row>
    <row r="68" spans="1:5" ht="25.5">
      <c r="A68" s="27" t="s">
        <v>40</v>
      </c>
      <c r="E68" s="28" t="s">
        <v>410</v>
      </c>
    </row>
    <row r="69" spans="1:5" ht="12.75">
      <c r="A69" s="29" t="s">
        <v>42</v>
      </c>
      <c r="E69" s="30" t="s">
        <v>411</v>
      </c>
    </row>
    <row r="70" spans="1:5" ht="267.75">
      <c r="A70" t="s">
        <v>44</v>
      </c>
      <c r="E70" s="28" t="s">
        <v>412</v>
      </c>
    </row>
    <row r="71" spans="1:16" ht="12.75">
      <c r="A71" s="19" t="s">
        <v>35</v>
      </c>
      <c s="23" t="s">
        <v>180</v>
      </c>
      <c s="23" t="s">
        <v>413</v>
      </c>
      <c s="19" t="s">
        <v>37</v>
      </c>
      <c s="24" t="s">
        <v>414</v>
      </c>
      <c s="25" t="s">
        <v>175</v>
      </c>
      <c s="26">
        <v>96</v>
      </c>
      <c s="26">
        <v>0</v>
      </c>
      <c s="26">
        <f>ROUND(ROUND(H71,3)*ROUND(G71,3),3)</f>
      </c>
      <c r="O71">
        <f>(I71*21)/100</f>
      </c>
      <c t="s">
        <v>13</v>
      </c>
    </row>
    <row r="72" spans="1:5" ht="12.75">
      <c r="A72" s="27" t="s">
        <v>40</v>
      </c>
      <c r="E72" s="28" t="s">
        <v>37</v>
      </c>
    </row>
    <row r="73" spans="1:5" ht="12.75">
      <c r="A73" s="29" t="s">
        <v>42</v>
      </c>
      <c r="E73" s="30" t="s">
        <v>415</v>
      </c>
    </row>
    <row r="74" spans="1:5" ht="191.25">
      <c r="A74" t="s">
        <v>44</v>
      </c>
      <c r="E74" s="28" t="s">
        <v>416</v>
      </c>
    </row>
    <row r="75" spans="1:16" ht="12.75">
      <c r="A75" s="19" t="s">
        <v>35</v>
      </c>
      <c s="23" t="s">
        <v>186</v>
      </c>
      <c s="23" t="s">
        <v>417</v>
      </c>
      <c s="19" t="s">
        <v>37</v>
      </c>
      <c s="24" t="s">
        <v>418</v>
      </c>
      <c s="25" t="s">
        <v>123</v>
      </c>
      <c s="26">
        <v>21.75</v>
      </c>
      <c s="26">
        <v>0</v>
      </c>
      <c s="26">
        <f>ROUND(ROUND(H75,3)*ROUND(G75,3),3)</f>
      </c>
      <c r="O75">
        <f>(I75*21)/100</f>
      </c>
      <c t="s">
        <v>13</v>
      </c>
    </row>
    <row r="76" spans="1:5" ht="12.75">
      <c r="A76" s="27" t="s">
        <v>40</v>
      </c>
      <c r="E76" s="28" t="s">
        <v>419</v>
      </c>
    </row>
    <row r="77" spans="1:5" ht="89.25">
      <c r="A77" s="29" t="s">
        <v>42</v>
      </c>
      <c r="E77" s="30" t="s">
        <v>420</v>
      </c>
    </row>
    <row r="78" spans="1:5" ht="369.75">
      <c r="A78" t="s">
        <v>44</v>
      </c>
      <c r="E78" s="28" t="s">
        <v>421</v>
      </c>
    </row>
    <row r="79" spans="1:16" ht="12.75">
      <c r="A79" s="19" t="s">
        <v>35</v>
      </c>
      <c s="23" t="s">
        <v>191</v>
      </c>
      <c s="23" t="s">
        <v>422</v>
      </c>
      <c s="19" t="s">
        <v>37</v>
      </c>
      <c s="24" t="s">
        <v>423</v>
      </c>
      <c s="25" t="s">
        <v>109</v>
      </c>
      <c s="26">
        <v>3.915</v>
      </c>
      <c s="26">
        <v>0</v>
      </c>
      <c s="26">
        <f>ROUND(ROUND(H79,3)*ROUND(G79,3),3)</f>
      </c>
      <c r="O79">
        <f>(I79*21)/100</f>
      </c>
      <c t="s">
        <v>13</v>
      </c>
    </row>
    <row r="80" spans="1:5" ht="38.25">
      <c r="A80" s="27" t="s">
        <v>40</v>
      </c>
      <c r="E80" s="28" t="s">
        <v>424</v>
      </c>
    </row>
    <row r="81" spans="1:5" ht="12.75">
      <c r="A81" s="29" t="s">
        <v>42</v>
      </c>
      <c r="E81" s="30" t="s">
        <v>425</v>
      </c>
    </row>
    <row r="82" spans="1:5" ht="267.75">
      <c r="A82" t="s">
        <v>44</v>
      </c>
      <c r="E82" s="28" t="s">
        <v>426</v>
      </c>
    </row>
    <row r="83" spans="1:18" ht="12.75" customHeight="1">
      <c r="A83" s="5" t="s">
        <v>33</v>
      </c>
      <c s="5"/>
      <c s="33" t="s">
        <v>12</v>
      </c>
      <c s="5"/>
      <c s="21" t="s">
        <v>427</v>
      </c>
      <c s="5"/>
      <c s="5"/>
      <c s="5"/>
      <c s="34">
        <f>0+Q83</f>
      </c>
      <c r="O83">
        <f>0+R83</f>
      </c>
      <c r="Q83">
        <f>0+I84+I88+I92+I96+I100</f>
      </c>
      <c>
        <f>0+O84+O88+O92+O96+O100</f>
      </c>
    </row>
    <row r="84" spans="1:16" ht="12.75">
      <c r="A84" s="19" t="s">
        <v>35</v>
      </c>
      <c s="23" t="s">
        <v>197</v>
      </c>
      <c s="23" t="s">
        <v>428</v>
      </c>
      <c s="19" t="s">
        <v>37</v>
      </c>
      <c s="24" t="s">
        <v>429</v>
      </c>
      <c s="25" t="s">
        <v>430</v>
      </c>
      <c s="26">
        <v>72</v>
      </c>
      <c s="26">
        <v>0</v>
      </c>
      <c s="26">
        <f>ROUND(ROUND(H84,3)*ROUND(G84,3),3)</f>
      </c>
      <c r="O84">
        <f>(I84*21)/100</f>
      </c>
      <c t="s">
        <v>13</v>
      </c>
    </row>
    <row r="85" spans="1:5" ht="12.75">
      <c r="A85" s="27" t="s">
        <v>40</v>
      </c>
      <c r="E85" s="28" t="s">
        <v>431</v>
      </c>
    </row>
    <row r="86" spans="1:5" ht="12.75">
      <c r="A86" s="29" t="s">
        <v>42</v>
      </c>
      <c r="E86" s="30" t="s">
        <v>432</v>
      </c>
    </row>
    <row r="87" spans="1:5" ht="25.5">
      <c r="A87" t="s">
        <v>44</v>
      </c>
      <c r="E87" s="28" t="s">
        <v>433</v>
      </c>
    </row>
    <row r="88" spans="1:16" ht="12.75">
      <c r="A88" s="19" t="s">
        <v>35</v>
      </c>
      <c s="23" t="s">
        <v>203</v>
      </c>
      <c s="23" t="s">
        <v>434</v>
      </c>
      <c s="19" t="s">
        <v>37</v>
      </c>
      <c s="24" t="s">
        <v>435</v>
      </c>
      <c s="25" t="s">
        <v>123</v>
      </c>
      <c s="26">
        <v>6.446</v>
      </c>
      <c s="26">
        <v>0</v>
      </c>
      <c s="26">
        <f>ROUND(ROUND(H88,3)*ROUND(G88,3),3)</f>
      </c>
      <c r="O88">
        <f>(I88*21)/100</f>
      </c>
      <c t="s">
        <v>13</v>
      </c>
    </row>
    <row r="89" spans="1:5" ht="25.5">
      <c r="A89" s="27" t="s">
        <v>40</v>
      </c>
      <c r="E89" s="28" t="s">
        <v>436</v>
      </c>
    </row>
    <row r="90" spans="1:5" ht="51">
      <c r="A90" s="29" t="s">
        <v>42</v>
      </c>
      <c r="E90" s="30" t="s">
        <v>437</v>
      </c>
    </row>
    <row r="91" spans="1:5" ht="382.5">
      <c r="A91" t="s">
        <v>44</v>
      </c>
      <c r="E91" s="28" t="s">
        <v>438</v>
      </c>
    </row>
    <row r="92" spans="1:16" ht="12.75">
      <c r="A92" s="19" t="s">
        <v>35</v>
      </c>
      <c s="23" t="s">
        <v>209</v>
      </c>
      <c s="23" t="s">
        <v>439</v>
      </c>
      <c s="19" t="s">
        <v>37</v>
      </c>
      <c s="24" t="s">
        <v>440</v>
      </c>
      <c s="25" t="s">
        <v>109</v>
      </c>
      <c s="26">
        <v>0.968</v>
      </c>
      <c s="26">
        <v>0</v>
      </c>
      <c s="26">
        <f>ROUND(ROUND(H92,3)*ROUND(G92,3),3)</f>
      </c>
      <c r="O92">
        <f>(I92*21)/100</f>
      </c>
      <c t="s">
        <v>13</v>
      </c>
    </row>
    <row r="93" spans="1:5" ht="38.25">
      <c r="A93" s="27" t="s">
        <v>40</v>
      </c>
      <c r="E93" s="28" t="s">
        <v>441</v>
      </c>
    </row>
    <row r="94" spans="1:5" ht="12.75">
      <c r="A94" s="29" t="s">
        <v>42</v>
      </c>
      <c r="E94" s="30" t="s">
        <v>442</v>
      </c>
    </row>
    <row r="95" spans="1:5" ht="242.25">
      <c r="A95" t="s">
        <v>44</v>
      </c>
      <c r="E95" s="28" t="s">
        <v>443</v>
      </c>
    </row>
    <row r="96" spans="1:16" ht="12.75">
      <c r="A96" s="19" t="s">
        <v>35</v>
      </c>
      <c s="23" t="s">
        <v>444</v>
      </c>
      <c s="23" t="s">
        <v>445</v>
      </c>
      <c s="19" t="s">
        <v>37</v>
      </c>
      <c s="24" t="s">
        <v>446</v>
      </c>
      <c s="25" t="s">
        <v>123</v>
      </c>
      <c s="26">
        <v>33.308</v>
      </c>
      <c s="26">
        <v>0</v>
      </c>
      <c s="26">
        <f>ROUND(ROUND(H96,3)*ROUND(G96,3),3)</f>
      </c>
      <c r="O96">
        <f>(I96*21)/100</f>
      </c>
      <c t="s">
        <v>13</v>
      </c>
    </row>
    <row r="97" spans="1:5" ht="12.75">
      <c r="A97" s="27" t="s">
        <v>40</v>
      </c>
      <c r="E97" s="28" t="s">
        <v>447</v>
      </c>
    </row>
    <row r="98" spans="1:5" ht="89.25">
      <c r="A98" s="29" t="s">
        <v>42</v>
      </c>
      <c r="E98" s="30" t="s">
        <v>448</v>
      </c>
    </row>
    <row r="99" spans="1:5" ht="369.75">
      <c r="A99" t="s">
        <v>44</v>
      </c>
      <c r="E99" s="28" t="s">
        <v>449</v>
      </c>
    </row>
    <row r="100" spans="1:16" ht="12.75">
      <c r="A100" s="19" t="s">
        <v>35</v>
      </c>
      <c s="23" t="s">
        <v>450</v>
      </c>
      <c s="23" t="s">
        <v>451</v>
      </c>
      <c s="19" t="s">
        <v>37</v>
      </c>
      <c s="24" t="s">
        <v>452</v>
      </c>
      <c s="25" t="s">
        <v>109</v>
      </c>
      <c s="26">
        <v>5.995</v>
      </c>
      <c s="26">
        <v>0</v>
      </c>
      <c s="26">
        <f>ROUND(ROUND(H100,3)*ROUND(G100,3),3)</f>
      </c>
      <c r="O100">
        <f>(I100*21)/100</f>
      </c>
      <c t="s">
        <v>13</v>
      </c>
    </row>
    <row r="101" spans="1:5" ht="12.75">
      <c r="A101" s="27" t="s">
        <v>40</v>
      </c>
      <c r="E101" s="28" t="s">
        <v>453</v>
      </c>
    </row>
    <row r="102" spans="1:5" ht="12.75">
      <c r="A102" s="29" t="s">
        <v>42</v>
      </c>
      <c r="E102" s="30" t="s">
        <v>454</v>
      </c>
    </row>
    <row r="103" spans="1:5" ht="267.75">
      <c r="A103" t="s">
        <v>44</v>
      </c>
      <c r="E103" s="28" t="s">
        <v>426</v>
      </c>
    </row>
    <row r="104" spans="1:18" ht="12.75" customHeight="1">
      <c r="A104" s="5" t="s">
        <v>33</v>
      </c>
      <c s="5"/>
      <c s="33" t="s">
        <v>23</v>
      </c>
      <c s="5"/>
      <c s="21" t="s">
        <v>455</v>
      </c>
      <c s="5"/>
      <c s="5"/>
      <c s="5"/>
      <c s="34">
        <f>0+Q104</f>
      </c>
      <c r="O104">
        <f>0+R104</f>
      </c>
      <c r="Q104">
        <f>0+I105+I109+I113+I117+I121+I125+I129+I133+I137+I141</f>
      </c>
      <c>
        <f>0+O105+O109+O113+O117+O121+O125+O129+O133+O137+O141</f>
      </c>
    </row>
    <row r="105" spans="1:16" ht="12.75">
      <c r="A105" s="19" t="s">
        <v>35</v>
      </c>
      <c s="23" t="s">
        <v>456</v>
      </c>
      <c s="23" t="s">
        <v>457</v>
      </c>
      <c s="19" t="s">
        <v>37</v>
      </c>
      <c s="24" t="s">
        <v>458</v>
      </c>
      <c s="25" t="s">
        <v>123</v>
      </c>
      <c s="26">
        <v>18.038</v>
      </c>
      <c s="26">
        <v>0</v>
      </c>
      <c s="26">
        <f>ROUND(ROUND(H105,3)*ROUND(G105,3),3)</f>
      </c>
      <c r="O105">
        <f>(I105*21)/100</f>
      </c>
      <c t="s">
        <v>13</v>
      </c>
    </row>
    <row r="106" spans="1:5" ht="25.5">
      <c r="A106" s="27" t="s">
        <v>40</v>
      </c>
      <c r="E106" s="28" t="s">
        <v>459</v>
      </c>
    </row>
    <row r="107" spans="1:5" ht="51">
      <c r="A107" s="29" t="s">
        <v>42</v>
      </c>
      <c r="E107" s="30" t="s">
        <v>460</v>
      </c>
    </row>
    <row r="108" spans="1:5" ht="369.75">
      <c r="A108" t="s">
        <v>44</v>
      </c>
      <c r="E108" s="28" t="s">
        <v>449</v>
      </c>
    </row>
    <row r="109" spans="1:16" ht="12.75">
      <c r="A109" s="19" t="s">
        <v>35</v>
      </c>
      <c s="23" t="s">
        <v>461</v>
      </c>
      <c s="23" t="s">
        <v>462</v>
      </c>
      <c s="19" t="s">
        <v>37</v>
      </c>
      <c s="24" t="s">
        <v>463</v>
      </c>
      <c s="25" t="s">
        <v>109</v>
      </c>
      <c s="26">
        <v>3.245</v>
      </c>
      <c s="26">
        <v>0</v>
      </c>
      <c s="26">
        <f>ROUND(ROUND(H109,3)*ROUND(G109,3),3)</f>
      </c>
      <c r="O109">
        <f>(I109*21)/100</f>
      </c>
      <c t="s">
        <v>13</v>
      </c>
    </row>
    <row r="110" spans="1:5" ht="38.25">
      <c r="A110" s="27" t="s">
        <v>40</v>
      </c>
      <c r="E110" s="28" t="s">
        <v>464</v>
      </c>
    </row>
    <row r="111" spans="1:5" ht="12.75">
      <c r="A111" s="29" t="s">
        <v>42</v>
      </c>
      <c r="E111" s="30" t="s">
        <v>465</v>
      </c>
    </row>
    <row r="112" spans="1:5" ht="267.75">
      <c r="A112" t="s">
        <v>44</v>
      </c>
      <c r="E112" s="28" t="s">
        <v>466</v>
      </c>
    </row>
    <row r="113" spans="1:16" ht="12.75">
      <c r="A113" s="19" t="s">
        <v>35</v>
      </c>
      <c s="23" t="s">
        <v>467</v>
      </c>
      <c s="23" t="s">
        <v>468</v>
      </c>
      <c s="19" t="s">
        <v>37</v>
      </c>
      <c s="24" t="s">
        <v>469</v>
      </c>
      <c s="25" t="s">
        <v>123</v>
      </c>
      <c s="26">
        <v>0.891</v>
      </c>
      <c s="26">
        <v>0</v>
      </c>
      <c s="26">
        <f>ROUND(ROUND(H113,3)*ROUND(G113,3),3)</f>
      </c>
      <c r="O113">
        <f>(I113*21)/100</f>
      </c>
      <c t="s">
        <v>13</v>
      </c>
    </row>
    <row r="114" spans="1:5" ht="12.75">
      <c r="A114" s="27" t="s">
        <v>40</v>
      </c>
      <c r="E114" s="28" t="s">
        <v>470</v>
      </c>
    </row>
    <row r="115" spans="1:5" ht="12.75">
      <c r="A115" s="29" t="s">
        <v>42</v>
      </c>
      <c r="E115" s="30" t="s">
        <v>471</v>
      </c>
    </row>
    <row r="116" spans="1:5" ht="229.5">
      <c r="A116" t="s">
        <v>44</v>
      </c>
      <c r="E116" s="28" t="s">
        <v>472</v>
      </c>
    </row>
    <row r="117" spans="1:16" ht="12.75">
      <c r="A117" s="19" t="s">
        <v>35</v>
      </c>
      <c s="23" t="s">
        <v>473</v>
      </c>
      <c s="23" t="s">
        <v>474</v>
      </c>
      <c s="19" t="s">
        <v>37</v>
      </c>
      <c s="24" t="s">
        <v>475</v>
      </c>
      <c s="25" t="s">
        <v>123</v>
      </c>
      <c s="26">
        <v>5.184</v>
      </c>
      <c s="26">
        <v>0</v>
      </c>
      <c s="26">
        <f>ROUND(ROUND(H117,3)*ROUND(G117,3),3)</f>
      </c>
      <c r="O117">
        <f>(I117*21)/100</f>
      </c>
      <c t="s">
        <v>13</v>
      </c>
    </row>
    <row r="118" spans="1:5" ht="25.5">
      <c r="A118" s="27" t="s">
        <v>40</v>
      </c>
      <c r="E118" s="28" t="s">
        <v>476</v>
      </c>
    </row>
    <row r="119" spans="1:5" ht="12.75">
      <c r="A119" s="29" t="s">
        <v>42</v>
      </c>
      <c r="E119" s="30" t="s">
        <v>477</v>
      </c>
    </row>
    <row r="120" spans="1:5" ht="369.75">
      <c r="A120" t="s">
        <v>44</v>
      </c>
      <c r="E120" s="28" t="s">
        <v>449</v>
      </c>
    </row>
    <row r="121" spans="1:16" ht="12.75">
      <c r="A121" s="19" t="s">
        <v>35</v>
      </c>
      <c s="23" t="s">
        <v>478</v>
      </c>
      <c s="23" t="s">
        <v>479</v>
      </c>
      <c s="19" t="s">
        <v>37</v>
      </c>
      <c s="24" t="s">
        <v>480</v>
      </c>
      <c s="25" t="s">
        <v>123</v>
      </c>
      <c s="26">
        <v>7.288</v>
      </c>
      <c s="26">
        <v>0</v>
      </c>
      <c s="26">
        <f>ROUND(ROUND(H121,3)*ROUND(G121,3),3)</f>
      </c>
      <c r="O121">
        <f>(I121*21)/100</f>
      </c>
      <c t="s">
        <v>13</v>
      </c>
    </row>
    <row r="122" spans="1:5" ht="12.75">
      <c r="A122" s="27" t="s">
        <v>40</v>
      </c>
      <c r="E122" s="28" t="s">
        <v>481</v>
      </c>
    </row>
    <row r="123" spans="1:5" ht="51">
      <c r="A123" s="29" t="s">
        <v>42</v>
      </c>
      <c r="E123" s="30" t="s">
        <v>482</v>
      </c>
    </row>
    <row r="124" spans="1:5" ht="369.75">
      <c r="A124" t="s">
        <v>44</v>
      </c>
      <c r="E124" s="28" t="s">
        <v>449</v>
      </c>
    </row>
    <row r="125" spans="1:16" ht="12.75">
      <c r="A125" s="19" t="s">
        <v>35</v>
      </c>
      <c s="23" t="s">
        <v>483</v>
      </c>
      <c s="23" t="s">
        <v>484</v>
      </c>
      <c s="19" t="s">
        <v>37</v>
      </c>
      <c s="24" t="s">
        <v>485</v>
      </c>
      <c s="25" t="s">
        <v>123</v>
      </c>
      <c s="26">
        <v>27.94</v>
      </c>
      <c s="26">
        <v>0</v>
      </c>
      <c s="26">
        <f>ROUND(ROUND(H125,3)*ROUND(G125,3),3)</f>
      </c>
      <c r="O125">
        <f>(I125*21)/100</f>
      </c>
      <c t="s">
        <v>13</v>
      </c>
    </row>
    <row r="126" spans="1:5" ht="51">
      <c r="A126" s="27" t="s">
        <v>40</v>
      </c>
      <c r="E126" s="28" t="s">
        <v>486</v>
      </c>
    </row>
    <row r="127" spans="1:5" ht="51">
      <c r="A127" s="29" t="s">
        <v>42</v>
      </c>
      <c r="E127" s="30" t="s">
        <v>487</v>
      </c>
    </row>
    <row r="128" spans="1:5" ht="369.75">
      <c r="A128" t="s">
        <v>44</v>
      </c>
      <c r="E128" s="28" t="s">
        <v>449</v>
      </c>
    </row>
    <row r="129" spans="1:16" ht="12.75">
      <c r="A129" s="19" t="s">
        <v>35</v>
      </c>
      <c s="23" t="s">
        <v>488</v>
      </c>
      <c s="23" t="s">
        <v>489</v>
      </c>
      <c s="19" t="s">
        <v>37</v>
      </c>
      <c s="24" t="s">
        <v>490</v>
      </c>
      <c s="25" t="s">
        <v>123</v>
      </c>
      <c s="26">
        <v>0.5</v>
      </c>
      <c s="26">
        <v>0</v>
      </c>
      <c s="26">
        <f>ROUND(ROUND(H129,3)*ROUND(G129,3),3)</f>
      </c>
      <c r="O129">
        <f>(I129*21)/100</f>
      </c>
      <c t="s">
        <v>13</v>
      </c>
    </row>
    <row r="130" spans="1:5" ht="25.5">
      <c r="A130" s="27" t="s">
        <v>40</v>
      </c>
      <c r="E130" s="28" t="s">
        <v>491</v>
      </c>
    </row>
    <row r="131" spans="1:5" ht="12.75">
      <c r="A131" s="29" t="s">
        <v>42</v>
      </c>
      <c r="E131" s="30" t="s">
        <v>492</v>
      </c>
    </row>
    <row r="132" spans="1:5" ht="38.25">
      <c r="A132" t="s">
        <v>44</v>
      </c>
      <c r="E132" s="28" t="s">
        <v>493</v>
      </c>
    </row>
    <row r="133" spans="1:16" ht="12.75">
      <c r="A133" s="19" t="s">
        <v>35</v>
      </c>
      <c s="23" t="s">
        <v>494</v>
      </c>
      <c s="23" t="s">
        <v>495</v>
      </c>
      <c s="19" t="s">
        <v>37</v>
      </c>
      <c s="24" t="s">
        <v>496</v>
      </c>
      <c s="25" t="s">
        <v>123</v>
      </c>
      <c s="26">
        <v>5.336</v>
      </c>
      <c s="26">
        <v>0</v>
      </c>
      <c s="26">
        <f>ROUND(ROUND(H133,3)*ROUND(G133,3),3)</f>
      </c>
      <c r="O133">
        <f>(I133*21)/100</f>
      </c>
      <c t="s">
        <v>13</v>
      </c>
    </row>
    <row r="134" spans="1:5" ht="25.5">
      <c r="A134" s="27" t="s">
        <v>40</v>
      </c>
      <c r="E134" s="28" t="s">
        <v>497</v>
      </c>
    </row>
    <row r="135" spans="1:5" ht="38.25">
      <c r="A135" s="29" t="s">
        <v>42</v>
      </c>
      <c r="E135" s="30" t="s">
        <v>498</v>
      </c>
    </row>
    <row r="136" spans="1:5" ht="51">
      <c r="A136" t="s">
        <v>44</v>
      </c>
      <c r="E136" s="28" t="s">
        <v>499</v>
      </c>
    </row>
    <row r="137" spans="1:16" ht="12.75">
      <c r="A137" s="19" t="s">
        <v>35</v>
      </c>
      <c s="23" t="s">
        <v>500</v>
      </c>
      <c s="23" t="s">
        <v>501</v>
      </c>
      <c s="19" t="s">
        <v>37</v>
      </c>
      <c s="24" t="s">
        <v>502</v>
      </c>
      <c s="25" t="s">
        <v>123</v>
      </c>
      <c s="26">
        <v>23.625</v>
      </c>
      <c s="26">
        <v>0</v>
      </c>
      <c s="26">
        <f>ROUND(ROUND(H137,3)*ROUND(G137,3),3)</f>
      </c>
      <c r="O137">
        <f>(I137*21)/100</f>
      </c>
      <c t="s">
        <v>13</v>
      </c>
    </row>
    <row r="138" spans="1:5" ht="51">
      <c r="A138" s="27" t="s">
        <v>40</v>
      </c>
      <c r="E138" s="28" t="s">
        <v>503</v>
      </c>
    </row>
    <row r="139" spans="1:5" ht="38.25">
      <c r="A139" s="29" t="s">
        <v>42</v>
      </c>
      <c r="E139" s="30" t="s">
        <v>504</v>
      </c>
    </row>
    <row r="140" spans="1:5" ht="102">
      <c r="A140" t="s">
        <v>44</v>
      </c>
      <c r="E140" s="28" t="s">
        <v>505</v>
      </c>
    </row>
    <row r="141" spans="1:16" ht="12.75">
      <c r="A141" s="19" t="s">
        <v>35</v>
      </c>
      <c s="23" t="s">
        <v>506</v>
      </c>
      <c s="23" t="s">
        <v>507</v>
      </c>
      <c s="19" t="s">
        <v>37</v>
      </c>
      <c s="24" t="s">
        <v>508</v>
      </c>
      <c s="25" t="s">
        <v>123</v>
      </c>
      <c s="26">
        <v>7.15</v>
      </c>
      <c s="26">
        <v>0</v>
      </c>
      <c s="26">
        <f>ROUND(ROUND(H141,3)*ROUND(G141,3),3)</f>
      </c>
      <c r="O141">
        <f>(I141*21)/100</f>
      </c>
      <c t="s">
        <v>13</v>
      </c>
    </row>
    <row r="142" spans="1:5" ht="25.5">
      <c r="A142" s="27" t="s">
        <v>40</v>
      </c>
      <c r="E142" s="28" t="s">
        <v>509</v>
      </c>
    </row>
    <row r="143" spans="1:5" ht="12.75">
      <c r="A143" s="29" t="s">
        <v>42</v>
      </c>
      <c r="E143" s="30" t="s">
        <v>510</v>
      </c>
    </row>
    <row r="144" spans="1:5" ht="409.5">
      <c r="A144" t="s">
        <v>44</v>
      </c>
      <c r="E144" s="28" t="s">
        <v>511</v>
      </c>
    </row>
    <row r="145" spans="1:18" ht="12.75" customHeight="1">
      <c r="A145" s="5" t="s">
        <v>33</v>
      </c>
      <c s="5"/>
      <c s="33" t="s">
        <v>25</v>
      </c>
      <c s="5"/>
      <c s="21" t="s">
        <v>166</v>
      </c>
      <c s="5"/>
      <c s="5"/>
      <c s="5"/>
      <c s="34">
        <f>0+Q145</f>
      </c>
      <c r="O145">
        <f>0+R145</f>
      </c>
      <c r="Q145">
        <f>0+I146+I150+I154</f>
      </c>
      <c>
        <f>0+O146+O150+O154</f>
      </c>
    </row>
    <row r="146" spans="1:16" ht="12.75">
      <c r="A146" s="19" t="s">
        <v>35</v>
      </c>
      <c s="23" t="s">
        <v>512</v>
      </c>
      <c s="23" t="s">
        <v>513</v>
      </c>
      <c s="19" t="s">
        <v>37</v>
      </c>
      <c s="24" t="s">
        <v>514</v>
      </c>
      <c s="25" t="s">
        <v>129</v>
      </c>
      <c s="26">
        <v>46.5</v>
      </c>
      <c s="26">
        <v>0</v>
      </c>
      <c s="26">
        <f>ROUND(ROUND(H146,3)*ROUND(G146,3),3)</f>
      </c>
      <c r="O146">
        <f>(I146*21)/100</f>
      </c>
      <c t="s">
        <v>13</v>
      </c>
    </row>
    <row r="147" spans="1:5" ht="12.75">
      <c r="A147" s="27" t="s">
        <v>40</v>
      </c>
      <c r="E147" s="28" t="s">
        <v>515</v>
      </c>
    </row>
    <row r="148" spans="1:5" ht="12.75">
      <c r="A148" s="29" t="s">
        <v>42</v>
      </c>
      <c r="E148" s="30" t="s">
        <v>516</v>
      </c>
    </row>
    <row r="149" spans="1:5" ht="51">
      <c r="A149" t="s">
        <v>44</v>
      </c>
      <c r="E149" s="28" t="s">
        <v>297</v>
      </c>
    </row>
    <row r="150" spans="1:16" ht="12.75">
      <c r="A150" s="19" t="s">
        <v>35</v>
      </c>
      <c s="23" t="s">
        <v>517</v>
      </c>
      <c s="23" t="s">
        <v>518</v>
      </c>
      <c s="19" t="s">
        <v>37</v>
      </c>
      <c s="24" t="s">
        <v>519</v>
      </c>
      <c s="25" t="s">
        <v>129</v>
      </c>
      <c s="26">
        <v>46.5</v>
      </c>
      <c s="26">
        <v>0</v>
      </c>
      <c s="26">
        <f>ROUND(ROUND(H150,3)*ROUND(G150,3),3)</f>
      </c>
      <c r="O150">
        <f>(I150*21)/100</f>
      </c>
      <c t="s">
        <v>13</v>
      </c>
    </row>
    <row r="151" spans="1:5" ht="12.75">
      <c r="A151" s="27" t="s">
        <v>40</v>
      </c>
      <c r="E151" s="28" t="s">
        <v>515</v>
      </c>
    </row>
    <row r="152" spans="1:5" ht="12.75">
      <c r="A152" s="29" t="s">
        <v>42</v>
      </c>
      <c r="E152" s="30" t="s">
        <v>520</v>
      </c>
    </row>
    <row r="153" spans="1:5" ht="140.25">
      <c r="A153" t="s">
        <v>44</v>
      </c>
      <c r="E153" s="28" t="s">
        <v>306</v>
      </c>
    </row>
    <row r="154" spans="1:16" ht="12.75">
      <c r="A154" s="19" t="s">
        <v>35</v>
      </c>
      <c s="23" t="s">
        <v>521</v>
      </c>
      <c s="23" t="s">
        <v>522</v>
      </c>
      <c s="19" t="s">
        <v>37</v>
      </c>
      <c s="24" t="s">
        <v>523</v>
      </c>
      <c s="25" t="s">
        <v>129</v>
      </c>
      <c s="26">
        <v>46.5</v>
      </c>
      <c s="26">
        <v>0</v>
      </c>
      <c s="26">
        <f>ROUND(ROUND(H154,3)*ROUND(G154,3),3)</f>
      </c>
      <c r="O154">
        <f>(I154*21)/100</f>
      </c>
      <c t="s">
        <v>13</v>
      </c>
    </row>
    <row r="155" spans="1:5" ht="12.75">
      <c r="A155" s="27" t="s">
        <v>40</v>
      </c>
      <c r="E155" s="28" t="s">
        <v>515</v>
      </c>
    </row>
    <row r="156" spans="1:5" ht="12.75">
      <c r="A156" s="29" t="s">
        <v>42</v>
      </c>
      <c r="E156" s="30" t="s">
        <v>520</v>
      </c>
    </row>
    <row r="157" spans="1:5" ht="140.25">
      <c r="A157" t="s">
        <v>44</v>
      </c>
      <c r="E157" s="28" t="s">
        <v>306</v>
      </c>
    </row>
    <row r="158" spans="1:18" ht="12.75" customHeight="1">
      <c r="A158" s="5" t="s">
        <v>33</v>
      </c>
      <c s="5"/>
      <c s="33" t="s">
        <v>62</v>
      </c>
      <c s="5"/>
      <c s="21" t="s">
        <v>524</v>
      </c>
      <c s="5"/>
      <c s="5"/>
      <c s="5"/>
      <c s="34">
        <f>0+Q158</f>
      </c>
      <c r="O158">
        <f>0+R158</f>
      </c>
      <c r="Q158">
        <f>0+I159+I163+I167+I171+I175+I179+I183</f>
      </c>
      <c>
        <f>0+O159+O163+O167+O171+O175+O179+O183</f>
      </c>
    </row>
    <row r="159" spans="1:16" ht="25.5">
      <c r="A159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129</v>
      </c>
      <c s="26">
        <v>120.355</v>
      </c>
      <c s="26">
        <v>0</v>
      </c>
      <c s="26">
        <f>ROUND(ROUND(H159,3)*ROUND(G159,3),3)</f>
      </c>
      <c r="O159">
        <f>(I159*21)/100</f>
      </c>
      <c t="s">
        <v>13</v>
      </c>
    </row>
    <row r="160" spans="1:5" ht="25.5">
      <c r="A160" s="27" t="s">
        <v>40</v>
      </c>
      <c r="E160" s="28" t="s">
        <v>528</v>
      </c>
    </row>
    <row r="161" spans="1:5" ht="12.75">
      <c r="A161" s="29" t="s">
        <v>42</v>
      </c>
      <c r="E161" s="30" t="s">
        <v>529</v>
      </c>
    </row>
    <row r="162" spans="1:5" ht="191.25">
      <c r="A162" t="s">
        <v>44</v>
      </c>
      <c r="E162" s="28" t="s">
        <v>530</v>
      </c>
    </row>
    <row r="163" spans="1:16" ht="25.5">
      <c r="A163" s="19" t="s">
        <v>35</v>
      </c>
      <c s="23" t="s">
        <v>531</v>
      </c>
      <c s="23" t="s">
        <v>532</v>
      </c>
      <c s="19" t="s">
        <v>37</v>
      </c>
      <c s="24" t="s">
        <v>533</v>
      </c>
      <c s="25" t="s">
        <v>129</v>
      </c>
      <c s="26">
        <v>74.52</v>
      </c>
      <c s="26">
        <v>0</v>
      </c>
      <c s="26">
        <f>ROUND(ROUND(H163,3)*ROUND(G163,3),3)</f>
      </c>
      <c r="O163">
        <f>(I163*21)/100</f>
      </c>
      <c t="s">
        <v>13</v>
      </c>
    </row>
    <row r="164" spans="1:5" ht="25.5">
      <c r="A164" s="27" t="s">
        <v>40</v>
      </c>
      <c r="E164" s="28" t="s">
        <v>534</v>
      </c>
    </row>
    <row r="165" spans="1:5" ht="38.25">
      <c r="A165" s="29" t="s">
        <v>42</v>
      </c>
      <c r="E165" s="30" t="s">
        <v>535</v>
      </c>
    </row>
    <row r="166" spans="1:5" ht="191.25">
      <c r="A166" t="s">
        <v>44</v>
      </c>
      <c r="E166" s="28" t="s">
        <v>530</v>
      </c>
    </row>
    <row r="167" spans="1:16" ht="12.75">
      <c r="A167" s="19" t="s">
        <v>35</v>
      </c>
      <c s="23" t="s">
        <v>536</v>
      </c>
      <c s="23" t="s">
        <v>537</v>
      </c>
      <c s="19" t="s">
        <v>37</v>
      </c>
      <c s="24" t="s">
        <v>538</v>
      </c>
      <c s="25" t="s">
        <v>129</v>
      </c>
      <c s="26">
        <v>72.576</v>
      </c>
      <c s="26">
        <v>0</v>
      </c>
      <c s="26">
        <f>ROUND(ROUND(H167,3)*ROUND(G167,3),3)</f>
      </c>
      <c r="O167">
        <f>(I167*21)/100</f>
      </c>
      <c t="s">
        <v>13</v>
      </c>
    </row>
    <row r="168" spans="1:5" ht="25.5">
      <c r="A168" s="27" t="s">
        <v>40</v>
      </c>
      <c r="E168" s="28" t="s">
        <v>539</v>
      </c>
    </row>
    <row r="169" spans="1:5" ht="51">
      <c r="A169" s="29" t="s">
        <v>42</v>
      </c>
      <c r="E169" s="30" t="s">
        <v>540</v>
      </c>
    </row>
    <row r="170" spans="1:5" ht="191.25">
      <c r="A170" t="s">
        <v>44</v>
      </c>
      <c r="E170" s="28" t="s">
        <v>530</v>
      </c>
    </row>
    <row r="171" spans="1:16" ht="25.5">
      <c r="A171" s="19" t="s">
        <v>35</v>
      </c>
      <c s="23" t="s">
        <v>541</v>
      </c>
      <c s="23" t="s">
        <v>542</v>
      </c>
      <c s="19" t="s">
        <v>37</v>
      </c>
      <c s="24" t="s">
        <v>543</v>
      </c>
      <c s="25" t="s">
        <v>129</v>
      </c>
      <c s="26">
        <v>9.3</v>
      </c>
      <c s="26">
        <v>0</v>
      </c>
      <c s="26">
        <f>ROUND(ROUND(H171,3)*ROUND(G171,3),3)</f>
      </c>
      <c r="O171">
        <f>(I171*21)/100</f>
      </c>
      <c t="s">
        <v>13</v>
      </c>
    </row>
    <row r="172" spans="1:5" ht="12.75">
      <c r="A172" s="27" t="s">
        <v>40</v>
      </c>
      <c r="E172" s="28" t="s">
        <v>544</v>
      </c>
    </row>
    <row r="173" spans="1:5" ht="12.75">
      <c r="A173" s="29" t="s">
        <v>42</v>
      </c>
      <c r="E173" s="30" t="s">
        <v>545</v>
      </c>
    </row>
    <row r="174" spans="1:5" ht="204">
      <c r="A174" t="s">
        <v>44</v>
      </c>
      <c r="E174" s="28" t="s">
        <v>546</v>
      </c>
    </row>
    <row r="175" spans="1:16" ht="12.75">
      <c r="A175" s="19" t="s">
        <v>35</v>
      </c>
      <c s="23" t="s">
        <v>547</v>
      </c>
      <c s="23" t="s">
        <v>548</v>
      </c>
      <c s="19" t="s">
        <v>37</v>
      </c>
      <c s="24" t="s">
        <v>549</v>
      </c>
      <c s="25" t="s">
        <v>129</v>
      </c>
      <c s="26">
        <v>39.366</v>
      </c>
      <c s="26">
        <v>0</v>
      </c>
      <c s="26">
        <f>ROUND(ROUND(H175,3)*ROUND(G175,3),3)</f>
      </c>
      <c r="O175">
        <f>(I175*21)/100</f>
      </c>
      <c t="s">
        <v>13</v>
      </c>
    </row>
    <row r="176" spans="1:5" ht="38.25">
      <c r="A176" s="27" t="s">
        <v>40</v>
      </c>
      <c r="E176" s="28" t="s">
        <v>550</v>
      </c>
    </row>
    <row r="177" spans="1:5" ht="51">
      <c r="A177" s="29" t="s">
        <v>42</v>
      </c>
      <c r="E177" s="30" t="s">
        <v>551</v>
      </c>
    </row>
    <row r="178" spans="1:5" ht="38.25">
      <c r="A178" t="s">
        <v>44</v>
      </c>
      <c r="E178" s="28" t="s">
        <v>552</v>
      </c>
    </row>
    <row r="179" spans="1:16" ht="12.75">
      <c r="A179" s="19" t="s">
        <v>35</v>
      </c>
      <c s="23" t="s">
        <v>553</v>
      </c>
      <c s="23" t="s">
        <v>554</v>
      </c>
      <c s="19" t="s">
        <v>37</v>
      </c>
      <c s="24" t="s">
        <v>555</v>
      </c>
      <c s="25" t="s">
        <v>129</v>
      </c>
      <c s="26">
        <v>5</v>
      </c>
      <c s="26">
        <v>0</v>
      </c>
      <c s="26">
        <f>ROUND(ROUND(H179,3)*ROUND(G179,3),3)</f>
      </c>
      <c r="O179">
        <f>(I179*21)/100</f>
      </c>
      <c t="s">
        <v>13</v>
      </c>
    </row>
    <row r="180" spans="1:5" ht="12.75">
      <c r="A180" s="27" t="s">
        <v>40</v>
      </c>
      <c r="E180" s="28" t="s">
        <v>37</v>
      </c>
    </row>
    <row r="181" spans="1:5" ht="12.75">
      <c r="A181" s="29" t="s">
        <v>42</v>
      </c>
      <c r="E181" s="30" t="s">
        <v>556</v>
      </c>
    </row>
    <row r="182" spans="1:5" ht="51">
      <c r="A182" t="s">
        <v>44</v>
      </c>
      <c r="E182" s="28" t="s">
        <v>557</v>
      </c>
    </row>
    <row r="183" spans="1:16" ht="12.75">
      <c r="A183" s="19" t="s">
        <v>35</v>
      </c>
      <c s="23" t="s">
        <v>558</v>
      </c>
      <c s="23" t="s">
        <v>559</v>
      </c>
      <c s="19" t="s">
        <v>37</v>
      </c>
      <c s="24" t="s">
        <v>560</v>
      </c>
      <c s="25" t="s">
        <v>129</v>
      </c>
      <c s="26">
        <v>10.8</v>
      </c>
      <c s="26">
        <v>0</v>
      </c>
      <c s="26">
        <f>ROUND(ROUND(H183,3)*ROUND(G183,3),3)</f>
      </c>
      <c r="O183">
        <f>(I183*21)/100</f>
      </c>
      <c t="s">
        <v>13</v>
      </c>
    </row>
    <row r="184" spans="1:5" ht="12.75">
      <c r="A184" s="27" t="s">
        <v>40</v>
      </c>
      <c r="E184" s="28" t="s">
        <v>37</v>
      </c>
    </row>
    <row r="185" spans="1:5" ht="12.75">
      <c r="A185" s="29" t="s">
        <v>42</v>
      </c>
      <c r="E185" s="30" t="s">
        <v>561</v>
      </c>
    </row>
    <row r="186" spans="1:5" ht="51">
      <c r="A186" t="s">
        <v>44</v>
      </c>
      <c r="E186" s="28" t="s">
        <v>557</v>
      </c>
    </row>
    <row r="187" spans="1:18" ht="12.75" customHeight="1">
      <c r="A187" s="5" t="s">
        <v>33</v>
      </c>
      <c s="5"/>
      <c s="33" t="s">
        <v>66</v>
      </c>
      <c s="5"/>
      <c s="21" t="s">
        <v>172</v>
      </c>
      <c s="5"/>
      <c s="5"/>
      <c s="5"/>
      <c s="34">
        <f>0+Q187</f>
      </c>
      <c r="O187">
        <f>0+R187</f>
      </c>
      <c r="Q187">
        <f>0+I188+I192</f>
      </c>
      <c>
        <f>0+O188+O192</f>
      </c>
    </row>
    <row r="188" spans="1:16" ht="12.75">
      <c r="A188" s="19" t="s">
        <v>35</v>
      </c>
      <c s="23" t="s">
        <v>562</v>
      </c>
      <c s="23" t="s">
        <v>563</v>
      </c>
      <c s="19" t="s">
        <v>37</v>
      </c>
      <c s="24" t="s">
        <v>564</v>
      </c>
      <c s="25" t="s">
        <v>175</v>
      </c>
      <c s="26">
        <v>16.2</v>
      </c>
      <c s="26">
        <v>0</v>
      </c>
      <c s="26">
        <f>ROUND(ROUND(H188,3)*ROUND(G188,3),3)</f>
      </c>
      <c r="O188">
        <f>(I188*21)/100</f>
      </c>
      <c t="s">
        <v>13</v>
      </c>
    </row>
    <row r="189" spans="1:5" ht="12.75">
      <c r="A189" s="27" t="s">
        <v>40</v>
      </c>
      <c r="E189" s="28" t="s">
        <v>565</v>
      </c>
    </row>
    <row r="190" spans="1:5" ht="63.75">
      <c r="A190" s="29" t="s">
        <v>42</v>
      </c>
      <c r="E190" s="30" t="s">
        <v>566</v>
      </c>
    </row>
    <row r="191" spans="1:5" ht="242.25">
      <c r="A191" t="s">
        <v>44</v>
      </c>
      <c r="E191" s="28" t="s">
        <v>567</v>
      </c>
    </row>
    <row r="192" spans="1:16" ht="12.75">
      <c r="A192" s="19" t="s">
        <v>35</v>
      </c>
      <c s="23" t="s">
        <v>568</v>
      </c>
      <c s="23" t="s">
        <v>569</v>
      </c>
      <c s="19" t="s">
        <v>37</v>
      </c>
      <c s="24" t="s">
        <v>570</v>
      </c>
      <c s="25" t="s">
        <v>175</v>
      </c>
      <c s="26">
        <v>2.7</v>
      </c>
      <c s="26">
        <v>0</v>
      </c>
      <c s="26">
        <f>ROUND(ROUND(H192,3)*ROUND(G192,3),3)</f>
      </c>
      <c r="O192">
        <f>(I192*21)/100</f>
      </c>
      <c t="s">
        <v>13</v>
      </c>
    </row>
    <row r="193" spans="1:5" ht="25.5">
      <c r="A193" s="27" t="s">
        <v>40</v>
      </c>
      <c r="E193" s="28" t="s">
        <v>571</v>
      </c>
    </row>
    <row r="194" spans="1:5" ht="38.25">
      <c r="A194" s="29" t="s">
        <v>42</v>
      </c>
      <c r="E194" s="30" t="s">
        <v>572</v>
      </c>
    </row>
    <row r="195" spans="1:5" ht="242.25">
      <c r="A195" t="s">
        <v>44</v>
      </c>
      <c r="E195" s="28" t="s">
        <v>567</v>
      </c>
    </row>
    <row r="196" spans="1:18" ht="12.75" customHeight="1">
      <c r="A196" s="5" t="s">
        <v>33</v>
      </c>
      <c s="5"/>
      <c s="33" t="s">
        <v>30</v>
      </c>
      <c s="5"/>
      <c s="21" t="s">
        <v>179</v>
      </c>
      <c s="5"/>
      <c s="5"/>
      <c s="5"/>
      <c s="34">
        <f>0+Q196</f>
      </c>
      <c r="O196">
        <f>0+R196</f>
      </c>
      <c r="Q196">
        <f>0+I197+I201+I205+I209+I213+I217+I221+I225+I229+I233+I237+I241+I245</f>
      </c>
      <c>
        <f>0+O197+O201+O205+O209+O213+O217+O221+O225+O229+O233+O237+O241+O245</f>
      </c>
    </row>
    <row r="197" spans="1:16" ht="12.75">
      <c r="A197" s="19" t="s">
        <v>35</v>
      </c>
      <c s="23" t="s">
        <v>573</v>
      </c>
      <c s="23" t="s">
        <v>574</v>
      </c>
      <c s="19" t="s">
        <v>37</v>
      </c>
      <c s="24" t="s">
        <v>575</v>
      </c>
      <c s="25" t="s">
        <v>175</v>
      </c>
      <c s="26">
        <v>32</v>
      </c>
      <c s="26">
        <v>0</v>
      </c>
      <c s="26">
        <f>ROUND(ROUND(H197,3)*ROUND(G197,3),3)</f>
      </c>
      <c r="O197">
        <f>(I197*21)/100</f>
      </c>
      <c t="s">
        <v>13</v>
      </c>
    </row>
    <row r="198" spans="1:5" ht="12.75">
      <c r="A198" s="27" t="s">
        <v>40</v>
      </c>
      <c r="E198" s="28" t="s">
        <v>37</v>
      </c>
    </row>
    <row r="199" spans="1:5" ht="12.75">
      <c r="A199" s="29" t="s">
        <v>42</v>
      </c>
      <c r="E199" s="30" t="s">
        <v>576</v>
      </c>
    </row>
    <row r="200" spans="1:5" ht="114.75">
      <c r="A200" t="s">
        <v>44</v>
      </c>
      <c r="E200" s="28" t="s">
        <v>577</v>
      </c>
    </row>
    <row r="201" spans="1:16" ht="12.75">
      <c r="A201" s="19" t="s">
        <v>35</v>
      </c>
      <c s="23" t="s">
        <v>578</v>
      </c>
      <c s="23" t="s">
        <v>579</v>
      </c>
      <c s="19" t="s">
        <v>37</v>
      </c>
      <c s="24" t="s">
        <v>580</v>
      </c>
      <c s="25" t="s">
        <v>57</v>
      </c>
      <c s="26">
        <v>12</v>
      </c>
      <c s="26">
        <v>0</v>
      </c>
      <c s="26">
        <f>ROUND(ROUND(H201,3)*ROUND(G201,3),3)</f>
      </c>
      <c r="O201">
        <f>(I201*21)/100</f>
      </c>
      <c t="s">
        <v>13</v>
      </c>
    </row>
    <row r="202" spans="1:5" ht="12.75">
      <c r="A202" s="27" t="s">
        <v>40</v>
      </c>
      <c r="E202" s="28" t="s">
        <v>37</v>
      </c>
    </row>
    <row r="203" spans="1:5" ht="12.75">
      <c r="A203" s="29" t="s">
        <v>42</v>
      </c>
      <c r="E203" s="30" t="s">
        <v>184</v>
      </c>
    </row>
    <row r="204" spans="1:5" ht="38.25">
      <c r="A204" t="s">
        <v>44</v>
      </c>
      <c r="E204" s="28" t="s">
        <v>581</v>
      </c>
    </row>
    <row r="205" spans="1:16" ht="12.75">
      <c r="A205" s="19" t="s">
        <v>35</v>
      </c>
      <c s="23" t="s">
        <v>582</v>
      </c>
      <c s="23" t="s">
        <v>583</v>
      </c>
      <c s="19" t="s">
        <v>37</v>
      </c>
      <c s="24" t="s">
        <v>584</v>
      </c>
      <c s="25" t="s">
        <v>57</v>
      </c>
      <c s="26">
        <v>2</v>
      </c>
      <c s="26">
        <v>0</v>
      </c>
      <c s="26">
        <f>ROUND(ROUND(H205,3)*ROUND(G205,3),3)</f>
      </c>
      <c r="O205">
        <f>(I205*21)/100</f>
      </c>
      <c t="s">
        <v>13</v>
      </c>
    </row>
    <row r="206" spans="1:5" ht="12.75">
      <c r="A206" s="27" t="s">
        <v>40</v>
      </c>
      <c r="E206" s="28" t="s">
        <v>37</v>
      </c>
    </row>
    <row r="207" spans="1:5" ht="12.75">
      <c r="A207" s="29" t="s">
        <v>42</v>
      </c>
      <c r="E207" s="30" t="s">
        <v>92</v>
      </c>
    </row>
    <row r="208" spans="1:5" ht="25.5">
      <c r="A208" t="s">
        <v>44</v>
      </c>
      <c r="E208" s="28" t="s">
        <v>585</v>
      </c>
    </row>
    <row r="209" spans="1:16" ht="12.75">
      <c r="A209" s="19" t="s">
        <v>35</v>
      </c>
      <c s="23" t="s">
        <v>586</v>
      </c>
      <c s="23" t="s">
        <v>345</v>
      </c>
      <c s="19" t="s">
        <v>37</v>
      </c>
      <c s="24" t="s">
        <v>346</v>
      </c>
      <c s="25" t="s">
        <v>57</v>
      </c>
      <c s="26">
        <v>2</v>
      </c>
      <c s="26">
        <v>0</v>
      </c>
      <c s="26">
        <f>ROUND(ROUND(H209,3)*ROUND(G209,3),3)</f>
      </c>
      <c r="O209">
        <f>(I209*21)/100</f>
      </c>
      <c t="s">
        <v>13</v>
      </c>
    </row>
    <row r="210" spans="1:5" ht="12.75">
      <c r="A210" s="27" t="s">
        <v>40</v>
      </c>
      <c r="E210" s="28" t="s">
        <v>587</v>
      </c>
    </row>
    <row r="211" spans="1:5" ht="12.75">
      <c r="A211" s="29" t="s">
        <v>42</v>
      </c>
      <c r="E211" s="30" t="s">
        <v>588</v>
      </c>
    </row>
    <row r="212" spans="1:5" ht="25.5">
      <c r="A212" t="s">
        <v>44</v>
      </c>
      <c r="E212" s="28" t="s">
        <v>333</v>
      </c>
    </row>
    <row r="213" spans="1:16" ht="12.75">
      <c r="A213" s="19" t="s">
        <v>35</v>
      </c>
      <c s="23" t="s">
        <v>589</v>
      </c>
      <c s="23" t="s">
        <v>590</v>
      </c>
      <c s="19" t="s">
        <v>37</v>
      </c>
      <c s="24" t="s">
        <v>591</v>
      </c>
      <c s="25" t="s">
        <v>175</v>
      </c>
      <c s="26">
        <v>19.6</v>
      </c>
      <c s="26">
        <v>0</v>
      </c>
      <c s="26">
        <f>ROUND(ROUND(H213,3)*ROUND(G213,3),3)</f>
      </c>
      <c r="O213">
        <f>(I213*21)/100</f>
      </c>
      <c t="s">
        <v>13</v>
      </c>
    </row>
    <row r="214" spans="1:5" ht="12.75">
      <c r="A214" s="27" t="s">
        <v>40</v>
      </c>
      <c r="E214" s="28" t="s">
        <v>37</v>
      </c>
    </row>
    <row r="215" spans="1:5" ht="63.75">
      <c r="A215" s="29" t="s">
        <v>42</v>
      </c>
      <c r="E215" s="30" t="s">
        <v>592</v>
      </c>
    </row>
    <row r="216" spans="1:5" ht="51">
      <c r="A216" t="s">
        <v>44</v>
      </c>
      <c r="E216" s="28" t="s">
        <v>593</v>
      </c>
    </row>
    <row r="217" spans="1:16" ht="12.75">
      <c r="A217" s="19" t="s">
        <v>35</v>
      </c>
      <c s="23" t="s">
        <v>594</v>
      </c>
      <c s="23" t="s">
        <v>595</v>
      </c>
      <c s="19" t="s">
        <v>37</v>
      </c>
      <c s="24" t="s">
        <v>596</v>
      </c>
      <c s="25" t="s">
        <v>175</v>
      </c>
      <c s="26">
        <v>8</v>
      </c>
      <c s="26">
        <v>0</v>
      </c>
      <c s="26">
        <f>ROUND(ROUND(H217,3)*ROUND(G217,3),3)</f>
      </c>
      <c r="O217">
        <f>(I217*21)/100</f>
      </c>
      <c t="s">
        <v>13</v>
      </c>
    </row>
    <row r="218" spans="1:5" ht="12.75">
      <c r="A218" s="27" t="s">
        <v>40</v>
      </c>
      <c r="E218" s="28" t="s">
        <v>37</v>
      </c>
    </row>
    <row r="219" spans="1:5" ht="12.75">
      <c r="A219" s="29" t="s">
        <v>42</v>
      </c>
      <c r="E219" s="30" t="s">
        <v>597</v>
      </c>
    </row>
    <row r="220" spans="1:5" ht="51">
      <c r="A220" t="s">
        <v>44</v>
      </c>
      <c r="E220" s="28" t="s">
        <v>593</v>
      </c>
    </row>
    <row r="221" spans="1:16" ht="12.75">
      <c r="A221" s="19" t="s">
        <v>35</v>
      </c>
      <c s="23" t="s">
        <v>598</v>
      </c>
      <c s="23" t="s">
        <v>599</v>
      </c>
      <c s="19" t="s">
        <v>37</v>
      </c>
      <c s="24" t="s">
        <v>600</v>
      </c>
      <c s="25" t="s">
        <v>175</v>
      </c>
      <c s="26">
        <v>63</v>
      </c>
      <c s="26">
        <v>0</v>
      </c>
      <c s="26">
        <f>ROUND(ROUND(H221,3)*ROUND(G221,3),3)</f>
      </c>
      <c r="O221">
        <f>(I221*21)/100</f>
      </c>
      <c t="s">
        <v>13</v>
      </c>
    </row>
    <row r="222" spans="1:5" ht="12.75">
      <c r="A222" s="27" t="s">
        <v>40</v>
      </c>
      <c r="E222" s="28" t="s">
        <v>601</v>
      </c>
    </row>
    <row r="223" spans="1:5" ht="38.25">
      <c r="A223" s="29" t="s">
        <v>42</v>
      </c>
      <c r="E223" s="30" t="s">
        <v>602</v>
      </c>
    </row>
    <row r="224" spans="1:5" ht="25.5">
      <c r="A224" t="s">
        <v>44</v>
      </c>
      <c r="E224" s="28" t="s">
        <v>603</v>
      </c>
    </row>
    <row r="225" spans="1:16" ht="12.75">
      <c r="A225" s="19" t="s">
        <v>35</v>
      </c>
      <c s="23" t="s">
        <v>604</v>
      </c>
      <c s="23" t="s">
        <v>605</v>
      </c>
      <c s="19" t="s">
        <v>37</v>
      </c>
      <c s="24" t="s">
        <v>606</v>
      </c>
      <c s="25" t="s">
        <v>123</v>
      </c>
      <c s="26">
        <v>0.002</v>
      </c>
      <c s="26">
        <v>0</v>
      </c>
      <c s="26">
        <f>ROUND(ROUND(H225,3)*ROUND(G225,3),3)</f>
      </c>
      <c r="O225">
        <f>(I225*21)/100</f>
      </c>
      <c t="s">
        <v>13</v>
      </c>
    </row>
    <row r="226" spans="1:5" ht="12.75">
      <c r="A226" s="27" t="s">
        <v>40</v>
      </c>
      <c r="E226" s="28" t="s">
        <v>607</v>
      </c>
    </row>
    <row r="227" spans="1:5" ht="12.75">
      <c r="A227" s="29" t="s">
        <v>42</v>
      </c>
      <c r="E227" s="30" t="s">
        <v>608</v>
      </c>
    </row>
    <row r="228" spans="1:5" ht="25.5">
      <c r="A228" t="s">
        <v>44</v>
      </c>
      <c r="E228" s="28" t="s">
        <v>609</v>
      </c>
    </row>
    <row r="229" spans="1:16" ht="12.75">
      <c r="A229" s="19" t="s">
        <v>35</v>
      </c>
      <c s="23" t="s">
        <v>610</v>
      </c>
      <c s="23" t="s">
        <v>611</v>
      </c>
      <c s="19" t="s">
        <v>37</v>
      </c>
      <c s="24" t="s">
        <v>612</v>
      </c>
      <c s="25" t="s">
        <v>175</v>
      </c>
      <c s="26">
        <v>63</v>
      </c>
      <c s="26">
        <v>0</v>
      </c>
      <c s="26">
        <f>ROUND(ROUND(H229,3)*ROUND(G229,3),3)</f>
      </c>
      <c r="O229">
        <f>(I229*21)/100</f>
      </c>
      <c t="s">
        <v>13</v>
      </c>
    </row>
    <row r="230" spans="1:5" ht="12.75">
      <c r="A230" s="27" t="s">
        <v>40</v>
      </c>
      <c r="E230" s="28" t="s">
        <v>37</v>
      </c>
    </row>
    <row r="231" spans="1:5" ht="51">
      <c r="A231" s="29" t="s">
        <v>42</v>
      </c>
      <c r="E231" s="30" t="s">
        <v>613</v>
      </c>
    </row>
    <row r="232" spans="1:5" ht="38.25">
      <c r="A232" t="s">
        <v>44</v>
      </c>
      <c r="E232" s="28" t="s">
        <v>614</v>
      </c>
    </row>
    <row r="233" spans="1:16" ht="12.75">
      <c r="A233" s="19" t="s">
        <v>35</v>
      </c>
      <c s="23" t="s">
        <v>615</v>
      </c>
      <c s="23" t="s">
        <v>616</v>
      </c>
      <c s="19" t="s">
        <v>37</v>
      </c>
      <c s="24" t="s">
        <v>617</v>
      </c>
      <c s="25" t="s">
        <v>123</v>
      </c>
      <c s="26">
        <v>0.001</v>
      </c>
      <c s="26">
        <v>0</v>
      </c>
      <c s="26">
        <f>ROUND(ROUND(H233,3)*ROUND(G233,3),3)</f>
      </c>
      <c r="O233">
        <f>(I233*21)/100</f>
      </c>
      <c t="s">
        <v>13</v>
      </c>
    </row>
    <row r="234" spans="1:5" ht="12.75">
      <c r="A234" s="27" t="s">
        <v>40</v>
      </c>
      <c r="E234" s="28" t="s">
        <v>618</v>
      </c>
    </row>
    <row r="235" spans="1:5" ht="12.75">
      <c r="A235" s="29" t="s">
        <v>42</v>
      </c>
      <c r="E235" s="30" t="s">
        <v>619</v>
      </c>
    </row>
    <row r="236" spans="1:5" ht="38.25">
      <c r="A236" t="s">
        <v>44</v>
      </c>
      <c r="E236" s="28" t="s">
        <v>614</v>
      </c>
    </row>
    <row r="237" spans="1:16" ht="12.75">
      <c r="A237" s="19" t="s">
        <v>35</v>
      </c>
      <c s="23" t="s">
        <v>620</v>
      </c>
      <c s="23" t="s">
        <v>621</v>
      </c>
      <c s="19" t="s">
        <v>37</v>
      </c>
      <c s="24" t="s">
        <v>622</v>
      </c>
      <c s="25" t="s">
        <v>175</v>
      </c>
      <c s="26">
        <v>3.7</v>
      </c>
      <c s="26">
        <v>0</v>
      </c>
      <c s="26">
        <f>ROUND(ROUND(H237,3)*ROUND(G237,3),3)</f>
      </c>
      <c r="O237">
        <f>(I237*21)/100</f>
      </c>
      <c t="s">
        <v>13</v>
      </c>
    </row>
    <row r="238" spans="1:5" ht="12.75">
      <c r="A238" s="27" t="s">
        <v>40</v>
      </c>
      <c r="E238" s="28" t="s">
        <v>623</v>
      </c>
    </row>
    <row r="239" spans="1:5" ht="12.75">
      <c r="A239" s="29" t="s">
        <v>42</v>
      </c>
      <c r="E239" s="30" t="s">
        <v>624</v>
      </c>
    </row>
    <row r="240" spans="1:5" ht="25.5">
      <c r="A240" t="s">
        <v>44</v>
      </c>
      <c r="E240" s="28" t="s">
        <v>609</v>
      </c>
    </row>
    <row r="241" spans="1:16" ht="12.75">
      <c r="A241" s="19" t="s">
        <v>35</v>
      </c>
      <c s="23" t="s">
        <v>625</v>
      </c>
      <c s="23" t="s">
        <v>626</v>
      </c>
      <c s="19" t="s">
        <v>37</v>
      </c>
      <c s="24" t="s">
        <v>627</v>
      </c>
      <c s="25" t="s">
        <v>175</v>
      </c>
      <c s="26">
        <v>2.8</v>
      </c>
      <c s="26">
        <v>0</v>
      </c>
      <c s="26">
        <f>ROUND(ROUND(H241,3)*ROUND(G241,3),3)</f>
      </c>
      <c r="O241">
        <f>(I241*21)/100</f>
      </c>
      <c t="s">
        <v>13</v>
      </c>
    </row>
    <row r="242" spans="1:5" ht="12.75">
      <c r="A242" s="27" t="s">
        <v>40</v>
      </c>
      <c r="E242" s="28" t="s">
        <v>37</v>
      </c>
    </row>
    <row r="243" spans="1:5" ht="12.75">
      <c r="A243" s="29" t="s">
        <v>42</v>
      </c>
      <c r="E243" s="30" t="s">
        <v>628</v>
      </c>
    </row>
    <row r="244" spans="1:5" ht="89.25">
      <c r="A244" t="s">
        <v>44</v>
      </c>
      <c r="E244" s="28" t="s">
        <v>629</v>
      </c>
    </row>
    <row r="245" spans="1:16" ht="12.75">
      <c r="A245" s="19" t="s">
        <v>35</v>
      </c>
      <c s="23" t="s">
        <v>630</v>
      </c>
      <c s="23" t="s">
        <v>631</v>
      </c>
      <c s="19" t="s">
        <v>37</v>
      </c>
      <c s="24" t="s">
        <v>632</v>
      </c>
      <c s="25" t="s">
        <v>123</v>
      </c>
      <c s="26">
        <v>2</v>
      </c>
      <c s="26">
        <v>0</v>
      </c>
      <c s="26">
        <f>ROUND(ROUND(H245,3)*ROUND(G245,3),3)</f>
      </c>
      <c r="O245">
        <f>(I245*21)/100</f>
      </c>
      <c t="s">
        <v>13</v>
      </c>
    </row>
    <row r="246" spans="1:5" ht="12.75">
      <c r="A246" s="27" t="s">
        <v>40</v>
      </c>
      <c r="E246" s="28" t="s">
        <v>633</v>
      </c>
    </row>
    <row r="247" spans="1:5" ht="12.75">
      <c r="A247" s="29" t="s">
        <v>42</v>
      </c>
      <c r="E247" s="30" t="s">
        <v>92</v>
      </c>
    </row>
    <row r="248" spans="1:5" ht="369.75">
      <c r="A248" t="s">
        <v>44</v>
      </c>
      <c r="E248" s="28" t="s">
        <v>449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