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81" sheetId="2" r:id="rId2"/>
    <sheet name="SO 201" sheetId="3" r:id="rId3"/>
  </sheets>
  <definedNames/>
  <calcPr fullCalcOnLoad="1"/>
</workbook>
</file>

<file path=xl/sharedStrings.xml><?xml version="1.0" encoding="utf-8"?>
<sst xmlns="http://schemas.openxmlformats.org/spreadsheetml/2006/main" count="525" uniqueCount="203">
  <si>
    <t>Firma: Pontex, spol. s r.o.</t>
  </si>
  <si>
    <t>Rekapitulace ceny</t>
  </si>
  <si>
    <t>Stavba: 22 025 00 - Havarijní stav mostu 114-017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</si>
  <si>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</si>
  <si>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</si>
  <si>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</si>
  <si>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</si>
  <si>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</si>
  <si>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</si>
  <si>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</si>
  <si>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</si>
  <si>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</si>
  <si>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</si>
  <si>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</si>
  <si>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</si>
  <si>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22 025 00</t>
  </si>
  <si>
    <t>Havarijní stav mostu 114-017</t>
  </si>
  <si>
    <t>O</t>
  </si>
  <si>
    <t>Rozpočet:</t>
  </si>
  <si>
    <t>0,00</t>
  </si>
  <si>
    <t>15,00</t>
  </si>
  <si>
    <t>21,00</t>
  </si>
  <si>
    <t>3</t>
  </si>
  <si>
    <t>2</t>
  </si>
  <si>
    <t>SO 181</t>
  </si>
  <si>
    <t>Přechodné dopravní značení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</si>
  <si>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</si>
  <si>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</si>
  <si>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</si>
  <si>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</si>
  <si>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</si>
  <si>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</si>
  <si>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</si>
  <si>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</si>
  <si>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</si>
  <si>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</si>
  <si>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</si>
  <si>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</si>
  <si>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</si>
  <si>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</si>
  <si>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</si>
  <si>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</si>
  <si>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</si>
  <si>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</si>
  <si>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</si>
  <si>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</si>
  <si>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</si>
  <si>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</si>
  <si>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02720</t>
  </si>
  <si>
    <t>a</t>
  </si>
  <si>
    <t>POMOC PRÁCE ZŘÍZ NEBO ZAJIŠŤ REGULACI A OCHRANU DOPRAVY</t>
  </si>
  <si>
    <t>KPL</t>
  </si>
  <si>
    <t>2021_OTSKP</t>
  </si>
  <si>
    <t>PP</t>
  </si>
  <si>
    <t>ZŘÍZENÍ DIO 
"položka zahrnuje dopravně inženýrská opatření -  Součástí položky je vyřízení DIR včetně jeho projednání." 
(dle schváleného plánu ZOV a vyjádření DI PČR), zahrnuje osazení, přesuny provizorního dopravního značení. 
Zahrnuje dočasné dopravní značení, dopravní zařízení (např. zvětšené i základní svislé značky, vodorovné značení z fólie, 
citybloky, provizorní betonová a ocelová svodidla, ochranná zábradlí, světelné 
výstražné zařízení atd.- viz příloha TZ), oplocení a všechny související práce</t>
  </si>
  <si>
    <t>VV</t>
  </si>
  <si>
    <t/>
  </si>
  <si>
    <t>b</t>
  </si>
  <si>
    <t>KPLMĚSÍC</t>
  </si>
  <si>
    <t>PROVOZ A ÚDRŽBA DIO PO DOBU 24 MĚSÍCŮ 
provozy a údržba veškerého provizorního dopravního značení (dle schváleného plánu ZOV a vyjádření DI PČR 
Zahrnuje -  dočasné dopravní značení, dopravnízařízení (např. zvětšené i základní svislé značky, vodorovné značení z fólie, 
citybloky, provizorní betonová a ocelová svodidla, ochranná zábradlí, světelnévýstražné zařízení atd.- viz příloha TZ), oplocení a všechny konstrukce 
dobu trvání stavby - 24 měsíců</t>
  </si>
  <si>
    <t>délka provozu DIO 
24,0=24,000 [A] 
Celkem: A=24,000 [B]</t>
  </si>
  <si>
    <t>c</t>
  </si>
  <si>
    <t>ODSTRANĚNÍÍ DIO 
"položka odstranění veškerých provizorních dopravně inženýrských opatření -  zahrnuje  přesuny a odvoz 
provizorního dopravního značení- i základní svislé značky, vodorovné značení z fólie,citybloky, provizorní betonová a ocelová svodidla,  
ochranná zábradlí, světelné, výstražné zařízení atd., oplocení a všechny související konstrukce  
zahrnuje obnovu stávajícího dopravního značení</t>
  </si>
  <si>
    <t>1=1,000 [A]</t>
  </si>
  <si>
    <t>SO 201</t>
  </si>
  <si>
    <t>Osazení mostního provizoria</t>
  </si>
  <si>
    <t>015111</t>
  </si>
  <si>
    <t>POPLATKY ZA LIKVIDACŮ ODPADŮ NEKONTAMINOVANÝCH - 17 05 04  VYTĚŽENÉ ZEMINY A HORNINY -  I. TŘÍDA TĚŽITELNOSTI</t>
  </si>
  <si>
    <t>T</t>
  </si>
  <si>
    <t>kamenivo</t>
  </si>
  <si>
    <t>pol. č. 113328 103,779*1,9=197,180 [A]</t>
  </si>
  <si>
    <t>015130</t>
  </si>
  <si>
    <t>POPLATKY ZA LIKVIDACŮ ODPADŮ NEKONTAMINOVANÝCH - 17 03 02  VYBOURANÝ ASFALTOVÝ BETON BEZ DEHTU</t>
  </si>
  <si>
    <t>pol. č. 113728 17,859*2,4=42,862 [A]</t>
  </si>
  <si>
    <t>015140</t>
  </si>
  <si>
    <t>POPLATKY ZA LIKVIDACŮ ODPADŮ NEKONTAMINOVANÝCH - 17 01 01  BETON Z DEMOLIC OBJEKTŮ, ZÁKLADŮ TV</t>
  </si>
  <si>
    <t>pol. č. 966158 24,874*2,3=57,210 [A]</t>
  </si>
  <si>
    <t>015760</t>
  </si>
  <si>
    <t>POPLATKY ZA LIKVIDACŮ ODPADŮ NEBEZPEČNÝCH - 17 06 03*  IZOLAČNÍ MATERIÁLY OBSAHUJÍCÍ NEBEZPEČNÉ LÁTKY</t>
  </si>
  <si>
    <t>pol. č. 113728 12,98*2,4=31,152 [A]</t>
  </si>
  <si>
    <t>02730</t>
  </si>
  <si>
    <t>POMOC PRÁCE ZŘÍZ NEBO ZAJIŠŤ OCHRANU INŽENÝRSKÝCH SÍTÍ</t>
  </si>
  <si>
    <t>0274101R</t>
  </si>
  <si>
    <t>PROVIZORNÍ MOSTY - MONTÁŽ A DEMONTÁŽ</t>
  </si>
  <si>
    <t>MONTÁŽ A DEMONTÁŽ  
vč. zádržného systému 
- provedení dle TZ</t>
  </si>
  <si>
    <t>7</t>
  </si>
  <si>
    <t>0274102R</t>
  </si>
  <si>
    <t>PROVIZORNÍ MOSTY - PROVOZ A NÁJEM</t>
  </si>
  <si>
    <t>PROVOZ A NÁJEM 
vč. zádržného provedení, prohlídek dle provozního řádu mostního provizoria, údržby, výměny jednotlivých částí a povrchových úprav  
předpoklad 2 roky</t>
  </si>
  <si>
    <t>24=24,000 [A]</t>
  </si>
  <si>
    <t>8</t>
  </si>
  <si>
    <t>02940</t>
  </si>
  <si>
    <t>OSTATNÍ POŽADAVKY - VYPRACOVÁNÍ DOKUMENTACE</t>
  </si>
  <si>
    <t>RDS a VTD</t>
  </si>
  <si>
    <t>02953</t>
  </si>
  <si>
    <t>OSTATNÍ POŽADAVKY - HLAVNÍ MOSTNÍ PROHLÍDKA</t>
  </si>
  <si>
    <t>KUS</t>
  </si>
  <si>
    <t>1. HMP vč. zpřístupnění</t>
  </si>
  <si>
    <t>03999R</t>
  </si>
  <si>
    <t>PŘÍPLATEK ZA PRÁCE MALÉHO ROZSAHU</t>
  </si>
  <si>
    <t>Odhad 
Zahrnuje zvýšené náklady spojené s provedením prací, u nichž vlivem malého rozsahu náklady na dopravu, zajištění stroj.vybavení a pod. neobvykle navyšují jednotkovou cenu</t>
  </si>
  <si>
    <t>Zemní práce</t>
  </si>
  <si>
    <t>113328</t>
  </si>
  <si>
    <t>ODSTRAN PODKL ZPEVNĚNÝCH PLOCH Z KAMENIVA NESTMEL, ODVOZ DO 20KM</t>
  </si>
  <si>
    <t>M3</t>
  </si>
  <si>
    <t>původní podkladní vrstvy 5,5*0,22*(12,0+11,6)=28,556 [A] 
odstranění podkladních vrstev z ramp 
pol. č. 45152 1,495=1,495 [B] 
pol. č. 45157 1,848=1,848 [C] 
pol. č. 56334 71,880=71,880 [D] 
Celkem: A+B+C+D=103,779 [E]</t>
  </si>
  <si>
    <t>12</t>
  </si>
  <si>
    <t>113728</t>
  </si>
  <si>
    <t>FRÉZOVÁNÍ ZPEVNĚNÝCH PLOCH ASFALTOVÝCH, ODVOZ DO 20KM</t>
  </si>
  <si>
    <t>stávající obrusné vrstvy  0,1*5,5*(12,0+11,6)=12,980 [A] 
pol. č. 574B34 94,4*0,04=3,776 [B]  
pol. č. 574F76 101,04*0,08=8,083 [C] 
Celkem: B+C=11,859 [D]</t>
  </si>
  <si>
    <t>13</t>
  </si>
  <si>
    <t>18120</t>
  </si>
  <si>
    <t>ÚPRAVA PLÁNĚ SE ZHUTNĚNÍM V HORNINĚ TŘ. II</t>
  </si>
  <si>
    <t>M2</t>
  </si>
  <si>
    <t>nájezdový klín základová spáry (13,28+13,56)*4,5=120,780 [A]</t>
  </si>
  <si>
    <t>Základy</t>
  </si>
  <si>
    <t>14</t>
  </si>
  <si>
    <t>21461F</t>
  </si>
  <si>
    <t>SEPARAČNÍ GEOTEXTILIE DO 600G/M2</t>
  </si>
  <si>
    <t>nájezdový klín (13,28+13,56)*4,5=120,780 [A]</t>
  </si>
  <si>
    <t>Vodorovné konstrukce</t>
  </si>
  <si>
    <t>15</t>
  </si>
  <si>
    <t>451312</t>
  </si>
  <si>
    <t>PODKLADNÍ A VÝPLŇOVÉ VRSTVY Z PROSTÉHO BETONU C12/15</t>
  </si>
  <si>
    <t>pod závěrnou zídkou (rovnanina z panelů)</t>
  </si>
  <si>
    <t>plocha odměřena z cadu (0,2034+0,1513)*6,5=2,306 [A]</t>
  </si>
  <si>
    <t>16</t>
  </si>
  <si>
    <t>451314</t>
  </si>
  <si>
    <t>PODKLADNÍ A VÝPLŇOVÉ VRSTVY Z PROSTÉHO BETONU C25/30</t>
  </si>
  <si>
    <t>výplňový beton</t>
  </si>
  <si>
    <t>obetonování panelů (0,1*0,2*6,0)*2*2+(0,1*0,2*6,0)*2*2=0,960 [A] 
podél ramp včetně svahu 0,5*0,6*(12,0+11,6)=7,080 [B] 
Celkem: A+B=8,040 [C]</t>
  </si>
  <si>
    <t>17</t>
  </si>
  <si>
    <t>451315</t>
  </si>
  <si>
    <t>PODKLADNÍ A VÝPLŇOVÉ VRSTVY Z PROSTÉHO BETONU C30/37</t>
  </si>
  <si>
    <t>horní zálivka z betonu C30/37 tl. 0,2 m (mostní závěr)</t>
  </si>
  <si>
    <t>(0,45*0,2*4,0)*2=0,720 [A]</t>
  </si>
  <si>
    <t>18</t>
  </si>
  <si>
    <t>45152</t>
  </si>
  <si>
    <t>PODKLADNÍ A VÝPLŇOVÉ VRSTVY Z KAMENIVA DRCENÉHO</t>
  </si>
  <si>
    <t>podklad pod panely tl. 100 mm (1,15*6,5*0,1)*2=1,495 [A]</t>
  </si>
  <si>
    <t>19</t>
  </si>
  <si>
    <t>45157</t>
  </si>
  <si>
    <t>PODKLADNÍ A VÝPLŇOVÉ VRSTVY Z KAMENIVA TĚŽENÉHO</t>
  </si>
  <si>
    <t>štěrkový pás (mostní žávěry)</t>
  </si>
  <si>
    <t>plocha odměřena z cadu 
OP1 0,231*4,0=0,924 [A] 
OP2 0,231*4,0=0,924 [B] 
Celkem: A+B=1,848 [C]</t>
  </si>
  <si>
    <t>Komunikace</t>
  </si>
  <si>
    <t>20</t>
  </si>
  <si>
    <t>56334</t>
  </si>
  <si>
    <t>VOZOVKOVÉ VRSTVY ZE ŠTĚRKODRTI TL. DO 200MM</t>
  </si>
  <si>
    <t>ŠDa (0-32)</t>
  </si>
  <si>
    <t>OP1 9,98*4,0+8,8*4,0=75,120 [A] 
OP2 9,57*4,0+8,4*4,0=71,880 [B]</t>
  </si>
  <si>
    <t>21</t>
  </si>
  <si>
    <t>56360</t>
  </si>
  <si>
    <t>VOZOVKOVÉ VRSTVY Z RECYKLOVANÉHO MATERIÁLU</t>
  </si>
  <si>
    <t>betonový recyklát hutněný po vrstvách</t>
  </si>
  <si>
    <t>plocha odměřena z cadu 
OP1 1,58*4,0=6,320 [A] 
OP2 1,372*4,0=5,488 [B] 
Celkem: A+B=11,808 [C]</t>
  </si>
  <si>
    <t>22</t>
  </si>
  <si>
    <t>572214</t>
  </si>
  <si>
    <t>SPOJOVACÍ POSTŘIK Z MODIFIK EMULZE DO 0,5KG/M2</t>
  </si>
  <si>
    <t>PS-EP 0,3 kg/m2</t>
  </si>
  <si>
    <t>OP1 12,0*4,0+11,75*4,0=95,000 [A] 
OP2 11,6*4,0+11,35*4,0=91,800 [B] 
Celkem: A+B=186,800 [C]</t>
  </si>
  <si>
    <t>23</t>
  </si>
  <si>
    <t>574B34</t>
  </si>
  <si>
    <t>ASFALTOVÝ BETON PRO OBRUSNÉ VRSTVY MODIFIK ACO 11+, 11S TL. 40MM</t>
  </si>
  <si>
    <t>OP1 12,0*4,0=48,000 [A] 
OP2 11,6*4,0=46,400 [B] 
Celkem: A+B=94,400 [C]</t>
  </si>
  <si>
    <t>24</t>
  </si>
  <si>
    <t>574F76</t>
  </si>
  <si>
    <t>ASFALTOVÝ BETON PRO PODKLADNÍ VRSTVY MODIFIK ACP 16+, 16S TL. 80MM</t>
  </si>
  <si>
    <t>ACP 16+</t>
  </si>
  <si>
    <t>OP1 (12,0-0,25)*4,0+1,08*4,0=51,320 [A] 
OP2 (11,6-0,25)*4,0+1,08*4,0=49,720 [B] 
Celkem: A+B=101,040 [C]</t>
  </si>
  <si>
    <t>25</t>
  </si>
  <si>
    <t>58301</t>
  </si>
  <si>
    <t>KRYT ZE SINIČNÍCH DÍLCŮ (PANELŮ) TL 150MM</t>
  </si>
  <si>
    <t>závěrná zídka (rovnanina z panelů 150x1000x3000</t>
  </si>
  <si>
    <t>1,0*3,0*6*2=36,000 [A]</t>
  </si>
  <si>
    <t>26</t>
  </si>
  <si>
    <t>58303</t>
  </si>
  <si>
    <t>KRYT ZE SINIČNÍCH DÍLCŮ (PANELŮ) TL 210MM</t>
  </si>
  <si>
    <t>pod patky provizorního mostu</t>
  </si>
  <si>
    <t>2*(1,0*3,0)*2=12,000 [A]</t>
  </si>
  <si>
    <t>Ostatní konstrukce a práce</t>
  </si>
  <si>
    <t>27</t>
  </si>
  <si>
    <t>931182</t>
  </si>
  <si>
    <t>VÝPLŇ DILATAČNÍCH SPAR Z POLYSTYRENU TL 20MM</t>
  </si>
  <si>
    <t>XPS</t>
  </si>
  <si>
    <t>OP 1 (0,65+0,7)*2=2,700 [A] 
OP2 (0,7+0,65)*2=2,700 [B] 
Celkem: A+B=5,400 [C]</t>
  </si>
  <si>
    <t>28</t>
  </si>
  <si>
    <t>931326</t>
  </si>
  <si>
    <t>TĚSNĚNÍ DILATAČ SPAR ASF ZÁLIVKOU MODIFIK PRŮŘ DO 800MM2</t>
  </si>
  <si>
    <t>M</t>
  </si>
  <si>
    <t>v oblasti MZ 4,0*2*2=16,000 [A] 
napojení na stávající komunikaci 4,0*2=8,000 [B] 
Celkem: A+B=24,000 [C]</t>
  </si>
  <si>
    <t>29</t>
  </si>
  <si>
    <t>93311</t>
  </si>
  <si>
    <t>ZATĚŽOVACÍ ZKOUŠKA MOSTU STATICKÁ 1. POLE DO 300M2</t>
  </si>
  <si>
    <t>30</t>
  </si>
  <si>
    <t>966118</t>
  </si>
  <si>
    <t>BOURÁNÍ KONSTRUKCÍ Z BETON DÍLCŮ S ODVOZEM DO 20KM</t>
  </si>
  <si>
    <t>vč. dovozu a uložení na místo určené 
betonové panely</t>
  </si>
  <si>
    <t>pol. č. 58301 36*0,15=5,400 [A] 
pol. č. 58303 12*0,21=2,520 [B] 
Celkem: A+B=7,920 [C]</t>
  </si>
  <si>
    <t>31</t>
  </si>
  <si>
    <t>966158</t>
  </si>
  <si>
    <t>BOURÁNÍ KONSTRUKCÍ Z PROST BETONU S ODVOZEM DO 20KM</t>
  </si>
  <si>
    <t>pol. č.451312 2,306=2,306 [A] 
pol. č. 451314 8,04=8,040 [B] 
pol .č. 451315 0,72=0,720 [C] 
pol. č. 56360 11,808=11,808 [D] 
Celkem: A+B+C+D=22,874 [E]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</si>
</sst>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0+C10+C11</f>
      </c>
      <c r="D6" s="1"/>
      <c r="E6" s="1"/>
    </row>
    <row r="7" spans="1:5" ht="12.75" customHeight="1">
      <c r="A7" s="1"/>
      <c r="B7" s="4" t="s">
        <v>5</v>
      </c>
      <c r="C7" s="7">
        <f>0+E10+E11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181'!I3</f>
      </c>
      <c r="D10" s="21">
        <f>'SO 181'!O2</f>
      </c>
      <c r="E10" s="21">
        <f>C10+D10</f>
      </c>
    </row>
    <row r="11" spans="1:5" ht="12.75" customHeight="1">
      <c r="A11" s="20" t="s">
        <v>64</v>
      </c>
      <c r="B11" s="20" t="s">
        <v>65</v>
      </c>
      <c r="C11" s="21">
        <f>'SO 201'!I3</f>
      </c>
      <c r="D11" s="21">
        <f>'SO 201'!O2</f>
      </c>
      <c r="E11" s="21">
        <f>C11+D11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0+I9+I12+I15</f>
      </c>
      <c r="R8">
        <f>0+O9+O12+O15</f>
      </c>
    </row>
    <row r="9" spans="1:16" ht="12.75">
      <c r="A9" s="25" t="s">
        <v>47</v>
      </c>
      <c r="B9" s="29" t="s">
        <v>29</v>
      </c>
      <c r="C9" s="29" t="s">
        <v>48</v>
      </c>
      <c r="D9" s="25" t="s">
        <v>49</v>
      </c>
      <c r="E9" s="30" t="s">
        <v>50</v>
      </c>
      <c r="F9" s="31" t="s">
        <v>51</v>
      </c>
      <c r="G9" s="32">
        <v>1</v>
      </c>
      <c r="H9" s="33">
        <v>0</v>
      </c>
      <c r="I9" s="33">
        <f>ROUND(ROUND(H9,2)*ROUND(G9,3),2)</f>
      </c>
      <c r="J9" s="31" t="s">
        <v>52</v>
      </c>
      <c r="O9">
        <f>(I9*21)/100</f>
      </c>
      <c r="P9" t="s">
        <v>23</v>
      </c>
    </row>
    <row r="10" spans="1:5" ht="114.75">
      <c r="A10" s="34" t="s">
        <v>53</v>
      </c>
      <c r="E10" s="35" t="s">
        <v>54</v>
      </c>
    </row>
    <row r="11" spans="1:5" ht="12.75">
      <c r="A11" s="38" t="s">
        <v>55</v>
      </c>
      <c r="E11" s="37" t="s">
        <v>56</v>
      </c>
    </row>
    <row r="12" spans="1:16" ht="12.75">
      <c r="A12" s="25" t="s">
        <v>47</v>
      </c>
      <c r="B12" s="29" t="s">
        <v>23</v>
      </c>
      <c r="C12" s="29" t="s">
        <v>48</v>
      </c>
      <c r="D12" s="25" t="s">
        <v>57</v>
      </c>
      <c r="E12" s="30" t="s">
        <v>50</v>
      </c>
      <c r="F12" s="31" t="s">
        <v>58</v>
      </c>
      <c r="G12" s="32">
        <v>24</v>
      </c>
      <c r="H12" s="33">
        <v>0</v>
      </c>
      <c r="I12" s="33">
        <f>ROUND(ROUND(H12,2)*ROUND(G12,3),2)</f>
      </c>
      <c r="J12" s="31" t="s">
        <v>52</v>
      </c>
      <c r="O12">
        <f>(I12*21)/100</f>
      </c>
      <c r="P12" t="s">
        <v>23</v>
      </c>
    </row>
    <row r="13" spans="1:5" ht="102">
      <c r="A13" s="34" t="s">
        <v>53</v>
      </c>
      <c r="E13" s="35" t="s">
        <v>59</v>
      </c>
    </row>
    <row r="14" spans="1:5" ht="38.25">
      <c r="A14" s="38" t="s">
        <v>55</v>
      </c>
      <c r="E14" s="37" t="s">
        <v>60</v>
      </c>
    </row>
    <row r="15" spans="1:16" ht="12.75">
      <c r="A15" s="25" t="s">
        <v>47</v>
      </c>
      <c r="B15" s="29" t="s">
        <v>22</v>
      </c>
      <c r="C15" s="29" t="s">
        <v>48</v>
      </c>
      <c r="D15" s="25" t="s">
        <v>61</v>
      </c>
      <c r="E15" s="30" t="s">
        <v>50</v>
      </c>
      <c r="F15" s="31" t="s">
        <v>51</v>
      </c>
      <c r="G15" s="32">
        <v>1</v>
      </c>
      <c r="H15" s="33">
        <v>0</v>
      </c>
      <c r="I15" s="33">
        <f>ROUND(ROUND(H15,2)*ROUND(G15,3),2)</f>
      </c>
      <c r="J15" s="31" t="s">
        <v>52</v>
      </c>
      <c r="O15">
        <f>(I15*21)/100</f>
      </c>
      <c r="P15" t="s">
        <v>23</v>
      </c>
    </row>
    <row r="16" spans="1:5" ht="102">
      <c r="A16" s="34" t="s">
        <v>53</v>
      </c>
      <c r="E16" s="35" t="s">
        <v>62</v>
      </c>
    </row>
    <row r="17" spans="1:5" ht="12.75">
      <c r="A17" s="36" t="s">
        <v>55</v>
      </c>
      <c r="E17" s="37" t="s">
        <v>63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0+O8+O39+O49+O53+O69+O91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64</v>
      </c>
      <c r="I3" s="39">
        <f>0+I8+I39+I49+I53+I69+I91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64</v>
      </c>
      <c r="D4" s="6"/>
      <c r="E4" s="18" t="s">
        <v>65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0+I9+I12+I15+I18+I21+I24+I27+I30+I33+I36</f>
      </c>
      <c r="R8">
        <f>0+O9+O12+O15+O18+O21+O24+O27+O30+O33+O36</f>
      </c>
    </row>
    <row r="9" spans="1:16" ht="25.5">
      <c r="A9" s="25" t="s">
        <v>47</v>
      </c>
      <c r="B9" s="29" t="s">
        <v>29</v>
      </c>
      <c r="C9" s="29" t="s">
        <v>66</v>
      </c>
      <c r="D9" s="25" t="s">
        <v>56</v>
      </c>
      <c r="E9" s="30" t="s">
        <v>67</v>
      </c>
      <c r="F9" s="31" t="s">
        <v>68</v>
      </c>
      <c r="G9" s="32">
        <v>197.18</v>
      </c>
      <c r="H9" s="33">
        <v>0</v>
      </c>
      <c r="I9" s="33">
        <f>ROUND(ROUND(H9,2)*ROUND(G9,3),2)</f>
      </c>
      <c r="J9" s="31" t="s">
        <v>52</v>
      </c>
      <c r="O9">
        <f>(I9*21)/100</f>
      </c>
      <c r="P9" t="s">
        <v>23</v>
      </c>
    </row>
    <row r="10" spans="1:5" ht="12.75">
      <c r="A10" s="34" t="s">
        <v>53</v>
      </c>
      <c r="E10" s="35" t="s">
        <v>69</v>
      </c>
    </row>
    <row r="11" spans="1:5" ht="12.75">
      <c r="A11" s="38" t="s">
        <v>55</v>
      </c>
      <c r="E11" s="37" t="s">
        <v>70</v>
      </c>
    </row>
    <row r="12" spans="1:16" ht="25.5">
      <c r="A12" s="25" t="s">
        <v>47</v>
      </c>
      <c r="B12" s="29" t="s">
        <v>23</v>
      </c>
      <c r="C12" s="29" t="s">
        <v>71</v>
      </c>
      <c r="D12" s="25" t="s">
        <v>56</v>
      </c>
      <c r="E12" s="30" t="s">
        <v>72</v>
      </c>
      <c r="F12" s="31" t="s">
        <v>68</v>
      </c>
      <c r="G12" s="32">
        <v>42.862</v>
      </c>
      <c r="H12" s="33">
        <v>0</v>
      </c>
      <c r="I12" s="33">
        <f>ROUND(ROUND(H12,2)*ROUND(G12,3),2)</f>
      </c>
      <c r="J12" s="31" t="s">
        <v>52</v>
      </c>
      <c r="O12">
        <f>(I12*21)/100</f>
      </c>
      <c r="P12" t="s">
        <v>23</v>
      </c>
    </row>
    <row r="13" spans="1:5" ht="12.75">
      <c r="A13" s="34" t="s">
        <v>53</v>
      </c>
      <c r="E13" s="35" t="s">
        <v>56</v>
      </c>
    </row>
    <row r="14" spans="1:5" ht="12.75">
      <c r="A14" s="38" t="s">
        <v>55</v>
      </c>
      <c r="E14" s="37" t="s">
        <v>73</v>
      </c>
    </row>
    <row r="15" spans="1:16" ht="25.5">
      <c r="A15" s="25" t="s">
        <v>47</v>
      </c>
      <c r="B15" s="29" t="s">
        <v>22</v>
      </c>
      <c r="C15" s="29" t="s">
        <v>74</v>
      </c>
      <c r="D15" s="25" t="s">
        <v>56</v>
      </c>
      <c r="E15" s="30" t="s">
        <v>75</v>
      </c>
      <c r="F15" s="31" t="s">
        <v>68</v>
      </c>
      <c r="G15" s="32">
        <v>57.21</v>
      </c>
      <c r="H15" s="33">
        <v>0</v>
      </c>
      <c r="I15" s="33">
        <f>ROUND(ROUND(H15,2)*ROUND(G15,3),2)</f>
      </c>
      <c r="J15" s="31" t="s">
        <v>52</v>
      </c>
      <c r="O15">
        <f>(I15*21)/100</f>
      </c>
      <c r="P15" t="s">
        <v>23</v>
      </c>
    </row>
    <row r="16" spans="1:5" ht="12.75">
      <c r="A16" s="34" t="s">
        <v>53</v>
      </c>
      <c r="E16" s="35" t="s">
        <v>56</v>
      </c>
    </row>
    <row r="17" spans="1:5" ht="12.75">
      <c r="A17" s="38" t="s">
        <v>55</v>
      </c>
      <c r="E17" s="37" t="s">
        <v>76</v>
      </c>
    </row>
    <row r="18" spans="1:16" ht="25.5">
      <c r="A18" s="25" t="s">
        <v>47</v>
      </c>
      <c r="B18" s="29" t="s">
        <v>33</v>
      </c>
      <c r="C18" s="29" t="s">
        <v>77</v>
      </c>
      <c r="D18" s="25" t="s">
        <v>56</v>
      </c>
      <c r="E18" s="30" t="s">
        <v>78</v>
      </c>
      <c r="F18" s="31" t="s">
        <v>68</v>
      </c>
      <c r="G18" s="32">
        <v>31.152</v>
      </c>
      <c r="H18" s="33">
        <v>0</v>
      </c>
      <c r="I18" s="33">
        <f>ROUND(ROUND(H18,2)*ROUND(G18,3),2)</f>
      </c>
      <c r="J18" s="31" t="s">
        <v>52</v>
      </c>
      <c r="O18">
        <f>(I18*21)/100</f>
      </c>
      <c r="P18" t="s">
        <v>23</v>
      </c>
    </row>
    <row r="19" spans="1:5" ht="12.75">
      <c r="A19" s="34" t="s">
        <v>53</v>
      </c>
      <c r="E19" s="35" t="s">
        <v>56</v>
      </c>
    </row>
    <row r="20" spans="1:5" ht="12.75">
      <c r="A20" s="38" t="s">
        <v>55</v>
      </c>
      <c r="E20" s="37" t="s">
        <v>79</v>
      </c>
    </row>
    <row r="21" spans="1:16" ht="12.75">
      <c r="A21" s="25" t="s">
        <v>47</v>
      </c>
      <c r="B21" s="29" t="s">
        <v>35</v>
      </c>
      <c r="C21" s="29" t="s">
        <v>80</v>
      </c>
      <c r="D21" s="25" t="s">
        <v>56</v>
      </c>
      <c r="E21" s="30" t="s">
        <v>81</v>
      </c>
      <c r="F21" s="31" t="s">
        <v>51</v>
      </c>
      <c r="G21" s="32">
        <v>1</v>
      </c>
      <c r="H21" s="33">
        <v>0</v>
      </c>
      <c r="I21" s="33">
        <f>ROUND(ROUND(H21,2)*ROUND(G21,3),2)</f>
      </c>
      <c r="J21" s="31" t="s">
        <v>52</v>
      </c>
      <c r="O21">
        <f>(I21*21)/100</f>
      </c>
      <c r="P21" t="s">
        <v>23</v>
      </c>
    </row>
    <row r="22" spans="1:5" ht="12.75">
      <c r="A22" s="34" t="s">
        <v>53</v>
      </c>
      <c r="E22" s="35" t="s">
        <v>56</v>
      </c>
    </row>
    <row r="23" spans="1:5" ht="12.75">
      <c r="A23" s="38" t="s">
        <v>55</v>
      </c>
      <c r="E23" s="37" t="s">
        <v>56</v>
      </c>
    </row>
    <row r="24" spans="1:16" ht="12.75">
      <c r="A24" s="25" t="s">
        <v>47</v>
      </c>
      <c r="B24" s="29" t="s">
        <v>37</v>
      </c>
      <c r="C24" s="29" t="s">
        <v>82</v>
      </c>
      <c r="D24" s="25" t="s">
        <v>49</v>
      </c>
      <c r="E24" s="30" t="s">
        <v>83</v>
      </c>
      <c r="F24" s="31" t="s">
        <v>51</v>
      </c>
      <c r="G24" s="32">
        <v>1</v>
      </c>
      <c r="H24" s="33">
        <v>0</v>
      </c>
      <c r="I24" s="33">
        <f>ROUND(ROUND(H24,2)*ROUND(G24,3),2)</f>
      </c>
      <c r="J24" s="31" t="s">
        <v>52</v>
      </c>
      <c r="O24">
        <f>(I24*21)/100</f>
      </c>
      <c r="P24" t="s">
        <v>23</v>
      </c>
    </row>
    <row r="25" spans="1:5" ht="38.25">
      <c r="A25" s="34" t="s">
        <v>53</v>
      </c>
      <c r="E25" s="35" t="s">
        <v>84</v>
      </c>
    </row>
    <row r="26" spans="1:5" ht="12.75">
      <c r="A26" s="38" t="s">
        <v>55</v>
      </c>
      <c r="E26" s="37" t="s">
        <v>63</v>
      </c>
    </row>
    <row r="27" spans="1:16" ht="12.75">
      <c r="A27" s="25" t="s">
        <v>47</v>
      </c>
      <c r="B27" s="29" t="s">
        <v>85</v>
      </c>
      <c r="C27" s="29" t="s">
        <v>86</v>
      </c>
      <c r="D27" s="25" t="s">
        <v>57</v>
      </c>
      <c r="E27" s="30" t="s">
        <v>87</v>
      </c>
      <c r="F27" s="31" t="s">
        <v>58</v>
      </c>
      <c r="G27" s="32">
        <v>24</v>
      </c>
      <c r="H27" s="33">
        <v>0</v>
      </c>
      <c r="I27" s="33">
        <f>ROUND(ROUND(H27,2)*ROUND(G27,3),2)</f>
      </c>
      <c r="J27" s="31" t="s">
        <v>52</v>
      </c>
      <c r="O27">
        <f>(I27*21)/100</f>
      </c>
      <c r="P27" t="s">
        <v>23</v>
      </c>
    </row>
    <row r="28" spans="1:5" ht="51">
      <c r="A28" s="34" t="s">
        <v>53</v>
      </c>
      <c r="E28" s="35" t="s">
        <v>88</v>
      </c>
    </row>
    <row r="29" spans="1:5" ht="12.75">
      <c r="A29" s="38" t="s">
        <v>55</v>
      </c>
      <c r="E29" s="37" t="s">
        <v>89</v>
      </c>
    </row>
    <row r="30" spans="1:16" ht="12.75">
      <c r="A30" s="25" t="s">
        <v>47</v>
      </c>
      <c r="B30" s="29" t="s">
        <v>90</v>
      </c>
      <c r="C30" s="29" t="s">
        <v>91</v>
      </c>
      <c r="D30" s="25" t="s">
        <v>56</v>
      </c>
      <c r="E30" s="30" t="s">
        <v>92</v>
      </c>
      <c r="F30" s="31" t="s">
        <v>51</v>
      </c>
      <c r="G30" s="32">
        <v>1</v>
      </c>
      <c r="H30" s="33">
        <v>0</v>
      </c>
      <c r="I30" s="33">
        <f>ROUND(ROUND(H30,2)*ROUND(G30,3),2)</f>
      </c>
      <c r="J30" s="31" t="s">
        <v>52</v>
      </c>
      <c r="O30">
        <f>(I30*21)/100</f>
      </c>
      <c r="P30" t="s">
        <v>23</v>
      </c>
    </row>
    <row r="31" spans="1:5" ht="12.75">
      <c r="A31" s="34" t="s">
        <v>53</v>
      </c>
      <c r="E31" s="35" t="s">
        <v>93</v>
      </c>
    </row>
    <row r="32" spans="1:5" ht="12.75">
      <c r="A32" s="38" t="s">
        <v>55</v>
      </c>
      <c r="E32" s="37" t="s">
        <v>56</v>
      </c>
    </row>
    <row r="33" spans="1:16" ht="12.75">
      <c r="A33" s="25" t="s">
        <v>47</v>
      </c>
      <c r="B33" s="29" t="s">
        <v>40</v>
      </c>
      <c r="C33" s="29" t="s">
        <v>94</v>
      </c>
      <c r="D33" s="25" t="s">
        <v>56</v>
      </c>
      <c r="E33" s="30" t="s">
        <v>95</v>
      </c>
      <c r="F33" s="31" t="s">
        <v>96</v>
      </c>
      <c r="G33" s="32">
        <v>1</v>
      </c>
      <c r="H33" s="33">
        <v>0</v>
      </c>
      <c r="I33" s="33">
        <f>ROUND(ROUND(H33,2)*ROUND(G33,3),2)</f>
      </c>
      <c r="J33" s="31" t="s">
        <v>52</v>
      </c>
      <c r="O33">
        <f>(I33*21)/100</f>
      </c>
      <c r="P33" t="s">
        <v>23</v>
      </c>
    </row>
    <row r="34" spans="1:5" ht="12.75">
      <c r="A34" s="34" t="s">
        <v>53</v>
      </c>
      <c r="E34" s="35" t="s">
        <v>97</v>
      </c>
    </row>
    <row r="35" spans="1:5" ht="12.75">
      <c r="A35" s="38" t="s">
        <v>55</v>
      </c>
      <c r="E35" s="37" t="s">
        <v>56</v>
      </c>
    </row>
    <row r="36" spans="1:16" ht="12.75">
      <c r="A36" s="25" t="s">
        <v>47</v>
      </c>
      <c r="B36" s="29" t="s">
        <v>42</v>
      </c>
      <c r="C36" s="29" t="s">
        <v>98</v>
      </c>
      <c r="D36" s="25" t="s">
        <v>56</v>
      </c>
      <c r="E36" s="30" t="s">
        <v>99</v>
      </c>
      <c r="F36" s="31" t="s">
        <v>51</v>
      </c>
      <c r="G36" s="32">
        <v>1</v>
      </c>
      <c r="H36" s="33">
        <v>0</v>
      </c>
      <c r="I36" s="33">
        <f>ROUND(ROUND(H36,2)*ROUND(G36,3),2)</f>
      </c>
      <c r="J36" s="31"/>
      <c r="O36">
        <f>(I36*21)/100</f>
      </c>
      <c r="P36" t="s">
        <v>23</v>
      </c>
    </row>
    <row r="37" spans="1:5" ht="51">
      <c r="A37" s="34" t="s">
        <v>53</v>
      </c>
      <c r="E37" s="35" t="s">
        <v>100</v>
      </c>
    </row>
    <row r="38" spans="1:5" ht="12.75">
      <c r="A38" s="36" t="s">
        <v>55</v>
      </c>
      <c r="E38" s="37" t="s">
        <v>63</v>
      </c>
    </row>
    <row r="39" spans="1:18" ht="12.75" customHeight="1">
      <c r="A39" s="6" t="s">
        <v>45</v>
      </c>
      <c r="B39" s="6"/>
      <c r="C39" s="41" t="s">
        <v>29</v>
      </c>
      <c r="D39" s="6"/>
      <c r="E39" s="27" t="s">
        <v>101</v>
      </c>
      <c r="F39" s="6"/>
      <c r="G39" s="6"/>
      <c r="H39" s="6"/>
      <c r="I39" s="42">
        <f>0+Q39</f>
      </c>
      <c r="J39" s="6"/>
      <c r="O39">
        <f>0+R39</f>
      </c>
      <c r="Q39">
        <f>0+I40+I43+I46</f>
      </c>
      <c r="R39">
        <f>0+O40+O43+O46</f>
      </c>
    </row>
    <row r="40" spans="1:16" ht="25.5">
      <c r="A40" s="25" t="s">
        <v>47</v>
      </c>
      <c r="B40" s="29" t="s">
        <v>44</v>
      </c>
      <c r="C40" s="29" t="s">
        <v>102</v>
      </c>
      <c r="D40" s="25" t="s">
        <v>56</v>
      </c>
      <c r="E40" s="30" t="s">
        <v>103</v>
      </c>
      <c r="F40" s="31" t="s">
        <v>104</v>
      </c>
      <c r="G40" s="32">
        <v>103.779</v>
      </c>
      <c r="H40" s="33">
        <v>0</v>
      </c>
      <c r="I40" s="33">
        <f>ROUND(ROUND(H40,2)*ROUND(G40,3),2)</f>
      </c>
      <c r="J40" s="31" t="s">
        <v>52</v>
      </c>
      <c r="O40">
        <f>(I40*21)/100</f>
      </c>
      <c r="P40" t="s">
        <v>23</v>
      </c>
    </row>
    <row r="41" spans="1:5" ht="12.75">
      <c r="A41" s="34" t="s">
        <v>53</v>
      </c>
      <c r="E41" s="35" t="s">
        <v>56</v>
      </c>
    </row>
    <row r="42" spans="1:5" ht="89.25">
      <c r="A42" s="38" t="s">
        <v>55</v>
      </c>
      <c r="E42" s="37" t="s">
        <v>105</v>
      </c>
    </row>
    <row r="43" spans="1:16" ht="12.75">
      <c r="A43" s="25" t="s">
        <v>47</v>
      </c>
      <c r="B43" s="29" t="s">
        <v>106</v>
      </c>
      <c r="C43" s="29" t="s">
        <v>107</v>
      </c>
      <c r="D43" s="25" t="s">
        <v>56</v>
      </c>
      <c r="E43" s="30" t="s">
        <v>108</v>
      </c>
      <c r="F43" s="31" t="s">
        <v>104</v>
      </c>
      <c r="G43" s="32">
        <v>11.859</v>
      </c>
      <c r="H43" s="33">
        <v>0</v>
      </c>
      <c r="I43" s="33">
        <f>ROUND(ROUND(H43,2)*ROUND(G43,3),2)</f>
      </c>
      <c r="J43" s="31" t="s">
        <v>52</v>
      </c>
      <c r="O43">
        <f>(I43*21)/100</f>
      </c>
      <c r="P43" t="s">
        <v>23</v>
      </c>
    </row>
    <row r="44" spans="1:5" ht="12.75">
      <c r="A44" s="34" t="s">
        <v>53</v>
      </c>
      <c r="E44" s="35" t="s">
        <v>56</v>
      </c>
    </row>
    <row r="45" spans="1:5" ht="51">
      <c r="A45" s="38" t="s">
        <v>55</v>
      </c>
      <c r="E45" s="37" t="s">
        <v>109</v>
      </c>
    </row>
    <row r="46" spans="1:16" ht="12.75">
      <c r="A46" s="25" t="s">
        <v>47</v>
      </c>
      <c r="B46" s="29" t="s">
        <v>110</v>
      </c>
      <c r="C46" s="29" t="s">
        <v>111</v>
      </c>
      <c r="D46" s="25" t="s">
        <v>56</v>
      </c>
      <c r="E46" s="30" t="s">
        <v>112</v>
      </c>
      <c r="F46" s="31" t="s">
        <v>113</v>
      </c>
      <c r="G46" s="32">
        <v>120.78</v>
      </c>
      <c r="H46" s="33">
        <v>0</v>
      </c>
      <c r="I46" s="33">
        <f>ROUND(ROUND(H46,2)*ROUND(G46,3),2)</f>
      </c>
      <c r="J46" s="31" t="s">
        <v>52</v>
      </c>
      <c r="O46">
        <f>(I46*21)/100</f>
      </c>
      <c r="P46" t="s">
        <v>23</v>
      </c>
    </row>
    <row r="47" spans="1:5" ht="12.75">
      <c r="A47" s="34" t="s">
        <v>53</v>
      </c>
      <c r="E47" s="35" t="s">
        <v>56</v>
      </c>
    </row>
    <row r="48" spans="1:5" ht="12.75">
      <c r="A48" s="36" t="s">
        <v>55</v>
      </c>
      <c r="E48" s="37" t="s">
        <v>114</v>
      </c>
    </row>
    <row r="49" spans="1:18" ht="12.75" customHeight="1">
      <c r="A49" s="6" t="s">
        <v>45</v>
      </c>
      <c r="B49" s="6"/>
      <c r="C49" s="41" t="s">
        <v>23</v>
      </c>
      <c r="D49" s="6"/>
      <c r="E49" s="27" t="s">
        <v>115</v>
      </c>
      <c r="F49" s="6"/>
      <c r="G49" s="6"/>
      <c r="H49" s="6"/>
      <c r="I49" s="42">
        <f>0+Q49</f>
      </c>
      <c r="J49" s="6"/>
      <c r="O49">
        <f>0+R49</f>
      </c>
      <c r="Q49">
        <f>0+I50</f>
      </c>
      <c r="R49">
        <f>0+O50</f>
      </c>
    </row>
    <row r="50" spans="1:16" ht="12.75">
      <c r="A50" s="25" t="s">
        <v>47</v>
      </c>
      <c r="B50" s="29" t="s">
        <v>116</v>
      </c>
      <c r="C50" s="29" t="s">
        <v>117</v>
      </c>
      <c r="D50" s="25" t="s">
        <v>56</v>
      </c>
      <c r="E50" s="30" t="s">
        <v>118</v>
      </c>
      <c r="F50" s="31" t="s">
        <v>113</v>
      </c>
      <c r="G50" s="32">
        <v>120.78</v>
      </c>
      <c r="H50" s="33">
        <v>0</v>
      </c>
      <c r="I50" s="33">
        <f>ROUND(ROUND(H50,2)*ROUND(G50,3),2)</f>
      </c>
      <c r="J50" s="31" t="s">
        <v>52</v>
      </c>
      <c r="O50">
        <f>(I50*21)/100</f>
      </c>
      <c r="P50" t="s">
        <v>23</v>
      </c>
    </row>
    <row r="51" spans="1:5" ht="12.75">
      <c r="A51" s="34" t="s">
        <v>53</v>
      </c>
      <c r="E51" s="35" t="s">
        <v>56</v>
      </c>
    </row>
    <row r="52" spans="1:5" ht="12.75">
      <c r="A52" s="36" t="s">
        <v>55</v>
      </c>
      <c r="E52" s="37" t="s">
        <v>119</v>
      </c>
    </row>
    <row r="53" spans="1:18" ht="12.75" customHeight="1">
      <c r="A53" s="6" t="s">
        <v>45</v>
      </c>
      <c r="B53" s="6"/>
      <c r="C53" s="41" t="s">
        <v>33</v>
      </c>
      <c r="D53" s="6"/>
      <c r="E53" s="27" t="s">
        <v>120</v>
      </c>
      <c r="F53" s="6"/>
      <c r="G53" s="6"/>
      <c r="H53" s="6"/>
      <c r="I53" s="42">
        <f>0+Q53</f>
      </c>
      <c r="J53" s="6"/>
      <c r="O53">
        <f>0+R53</f>
      </c>
      <c r="Q53">
        <f>0+I54+I57+I60+I63+I66</f>
      </c>
      <c r="R53">
        <f>0+O54+O57+O60+O63+O66</f>
      </c>
    </row>
    <row r="54" spans="1:16" ht="12.75">
      <c r="A54" s="25" t="s">
        <v>47</v>
      </c>
      <c r="B54" s="29" t="s">
        <v>121</v>
      </c>
      <c r="C54" s="29" t="s">
        <v>122</v>
      </c>
      <c r="D54" s="25" t="s">
        <v>56</v>
      </c>
      <c r="E54" s="30" t="s">
        <v>123</v>
      </c>
      <c r="F54" s="31" t="s">
        <v>104</v>
      </c>
      <c r="G54" s="32">
        <v>2.306</v>
      </c>
      <c r="H54" s="33">
        <v>0</v>
      </c>
      <c r="I54" s="33">
        <f>ROUND(ROUND(H54,2)*ROUND(G54,3),2)</f>
      </c>
      <c r="J54" s="31" t="s">
        <v>52</v>
      </c>
      <c r="O54">
        <f>(I54*21)/100</f>
      </c>
      <c r="P54" t="s">
        <v>23</v>
      </c>
    </row>
    <row r="55" spans="1:5" ht="12.75">
      <c r="A55" s="34" t="s">
        <v>53</v>
      </c>
      <c r="E55" s="35" t="s">
        <v>124</v>
      </c>
    </row>
    <row r="56" spans="1:5" ht="12.75">
      <c r="A56" s="38" t="s">
        <v>55</v>
      </c>
      <c r="E56" s="37" t="s">
        <v>125</v>
      </c>
    </row>
    <row r="57" spans="1:16" ht="12.75">
      <c r="A57" s="25" t="s">
        <v>47</v>
      </c>
      <c r="B57" s="29" t="s">
        <v>126</v>
      </c>
      <c r="C57" s="29" t="s">
        <v>127</v>
      </c>
      <c r="D57" s="25" t="s">
        <v>56</v>
      </c>
      <c r="E57" s="30" t="s">
        <v>128</v>
      </c>
      <c r="F57" s="31" t="s">
        <v>104</v>
      </c>
      <c r="G57" s="32">
        <v>8.04</v>
      </c>
      <c r="H57" s="33">
        <v>0</v>
      </c>
      <c r="I57" s="33">
        <f>ROUND(ROUND(H57,2)*ROUND(G57,3),2)</f>
      </c>
      <c r="J57" s="31" t="s">
        <v>52</v>
      </c>
      <c r="O57">
        <f>(I57*21)/100</f>
      </c>
      <c r="P57" t="s">
        <v>23</v>
      </c>
    </row>
    <row r="58" spans="1:5" ht="12.75">
      <c r="A58" s="34" t="s">
        <v>53</v>
      </c>
      <c r="E58" s="35" t="s">
        <v>129</v>
      </c>
    </row>
    <row r="59" spans="1:5" ht="38.25">
      <c r="A59" s="38" t="s">
        <v>55</v>
      </c>
      <c r="E59" s="37" t="s">
        <v>130</v>
      </c>
    </row>
    <row r="60" spans="1:16" ht="12.75">
      <c r="A60" s="25" t="s">
        <v>47</v>
      </c>
      <c r="B60" s="29" t="s">
        <v>131</v>
      </c>
      <c r="C60" s="29" t="s">
        <v>132</v>
      </c>
      <c r="D60" s="25" t="s">
        <v>56</v>
      </c>
      <c r="E60" s="30" t="s">
        <v>133</v>
      </c>
      <c r="F60" s="31" t="s">
        <v>104</v>
      </c>
      <c r="G60" s="32">
        <v>0.72</v>
      </c>
      <c r="H60" s="33">
        <v>0</v>
      </c>
      <c r="I60" s="33">
        <f>ROUND(ROUND(H60,2)*ROUND(G60,3),2)</f>
      </c>
      <c r="J60" s="31" t="s">
        <v>52</v>
      </c>
      <c r="O60">
        <f>(I60*21)/100</f>
      </c>
      <c r="P60" t="s">
        <v>23</v>
      </c>
    </row>
    <row r="61" spans="1:5" ht="12.75">
      <c r="A61" s="34" t="s">
        <v>53</v>
      </c>
      <c r="E61" s="35" t="s">
        <v>134</v>
      </c>
    </row>
    <row r="62" spans="1:5" ht="12.75">
      <c r="A62" s="38" t="s">
        <v>55</v>
      </c>
      <c r="E62" s="37" t="s">
        <v>135</v>
      </c>
    </row>
    <row r="63" spans="1:16" ht="12.75">
      <c r="A63" s="25" t="s">
        <v>47</v>
      </c>
      <c r="B63" s="29" t="s">
        <v>136</v>
      </c>
      <c r="C63" s="29" t="s">
        <v>137</v>
      </c>
      <c r="D63" s="25" t="s">
        <v>56</v>
      </c>
      <c r="E63" s="30" t="s">
        <v>138</v>
      </c>
      <c r="F63" s="31" t="s">
        <v>104</v>
      </c>
      <c r="G63" s="32">
        <v>1.495</v>
      </c>
      <c r="H63" s="33">
        <v>0</v>
      </c>
      <c r="I63" s="33">
        <f>ROUND(ROUND(H63,2)*ROUND(G63,3),2)</f>
      </c>
      <c r="J63" s="31" t="s">
        <v>52</v>
      </c>
      <c r="O63">
        <f>(I63*21)/100</f>
      </c>
      <c r="P63" t="s">
        <v>23</v>
      </c>
    </row>
    <row r="64" spans="1:5" ht="12.75">
      <c r="A64" s="34" t="s">
        <v>53</v>
      </c>
      <c r="E64" s="35" t="s">
        <v>56</v>
      </c>
    </row>
    <row r="65" spans="1:5" ht="12.75">
      <c r="A65" s="38" t="s">
        <v>55</v>
      </c>
      <c r="E65" s="37" t="s">
        <v>139</v>
      </c>
    </row>
    <row r="66" spans="1:16" ht="12.75">
      <c r="A66" s="25" t="s">
        <v>47</v>
      </c>
      <c r="B66" s="29" t="s">
        <v>140</v>
      </c>
      <c r="C66" s="29" t="s">
        <v>141</v>
      </c>
      <c r="D66" s="25" t="s">
        <v>56</v>
      </c>
      <c r="E66" s="30" t="s">
        <v>142</v>
      </c>
      <c r="F66" s="31" t="s">
        <v>104</v>
      </c>
      <c r="G66" s="32">
        <v>1.848</v>
      </c>
      <c r="H66" s="33">
        <v>0</v>
      </c>
      <c r="I66" s="33">
        <f>ROUND(ROUND(H66,2)*ROUND(G66,3),2)</f>
      </c>
      <c r="J66" s="31" t="s">
        <v>52</v>
      </c>
      <c r="O66">
        <f>(I66*21)/100</f>
      </c>
      <c r="P66" t="s">
        <v>23</v>
      </c>
    </row>
    <row r="67" spans="1:5" ht="12.75">
      <c r="A67" s="34" t="s">
        <v>53</v>
      </c>
      <c r="E67" s="35" t="s">
        <v>143</v>
      </c>
    </row>
    <row r="68" spans="1:5" ht="51">
      <c r="A68" s="36" t="s">
        <v>55</v>
      </c>
      <c r="E68" s="37" t="s">
        <v>144</v>
      </c>
    </row>
    <row r="69" spans="1:18" ht="12.75" customHeight="1">
      <c r="A69" s="6" t="s">
        <v>45</v>
      </c>
      <c r="B69" s="6"/>
      <c r="C69" s="41" t="s">
        <v>35</v>
      </c>
      <c r="D69" s="6"/>
      <c r="E69" s="27" t="s">
        <v>145</v>
      </c>
      <c r="F69" s="6"/>
      <c r="G69" s="6"/>
      <c r="H69" s="6"/>
      <c r="I69" s="42">
        <f>0+Q69</f>
      </c>
      <c r="J69" s="6"/>
      <c r="O69">
        <f>0+R69</f>
      </c>
      <c r="Q69">
        <f>0+I70+I73+I76+I79+I82+I85+I88</f>
      </c>
      <c r="R69">
        <f>0+O70+O73+O76+O79+O82+O85+O88</f>
      </c>
    </row>
    <row r="70" spans="1:16" ht="12.75">
      <c r="A70" s="25" t="s">
        <v>47</v>
      </c>
      <c r="B70" s="29" t="s">
        <v>146</v>
      </c>
      <c r="C70" s="29" t="s">
        <v>147</v>
      </c>
      <c r="D70" s="25" t="s">
        <v>56</v>
      </c>
      <c r="E70" s="30" t="s">
        <v>148</v>
      </c>
      <c r="F70" s="31" t="s">
        <v>113</v>
      </c>
      <c r="G70" s="32">
        <v>71.88</v>
      </c>
      <c r="H70" s="33">
        <v>0</v>
      </c>
      <c r="I70" s="33">
        <f>ROUND(ROUND(H70,2)*ROUND(G70,3),2)</f>
      </c>
      <c r="J70" s="31" t="s">
        <v>52</v>
      </c>
      <c r="O70">
        <f>(I70*21)/100</f>
      </c>
      <c r="P70" t="s">
        <v>23</v>
      </c>
    </row>
    <row r="71" spans="1:5" ht="12.75">
      <c r="A71" s="34" t="s">
        <v>53</v>
      </c>
      <c r="E71" s="35" t="s">
        <v>149</v>
      </c>
    </row>
    <row r="72" spans="1:5" ht="25.5">
      <c r="A72" s="38" t="s">
        <v>55</v>
      </c>
      <c r="E72" s="37" t="s">
        <v>150</v>
      </c>
    </row>
    <row r="73" spans="1:16" ht="12.75">
      <c r="A73" s="25" t="s">
        <v>47</v>
      </c>
      <c r="B73" s="29" t="s">
        <v>151</v>
      </c>
      <c r="C73" s="29" t="s">
        <v>152</v>
      </c>
      <c r="D73" s="25" t="s">
        <v>56</v>
      </c>
      <c r="E73" s="30" t="s">
        <v>153</v>
      </c>
      <c r="F73" s="31" t="s">
        <v>104</v>
      </c>
      <c r="G73" s="32">
        <v>11.808</v>
      </c>
      <c r="H73" s="33">
        <v>0</v>
      </c>
      <c r="I73" s="33">
        <f>ROUND(ROUND(H73,2)*ROUND(G73,3),2)</f>
      </c>
      <c r="J73" s="31" t="s">
        <v>52</v>
      </c>
      <c r="O73">
        <f>(I73*21)/100</f>
      </c>
      <c r="P73" t="s">
        <v>23</v>
      </c>
    </row>
    <row r="74" spans="1:5" ht="12.75">
      <c r="A74" s="34" t="s">
        <v>53</v>
      </c>
      <c r="E74" s="35" t="s">
        <v>154</v>
      </c>
    </row>
    <row r="75" spans="1:5" ht="63.75">
      <c r="A75" s="38" t="s">
        <v>55</v>
      </c>
      <c r="E75" s="37" t="s">
        <v>155</v>
      </c>
    </row>
    <row r="76" spans="1:16" ht="12.75">
      <c r="A76" s="25" t="s">
        <v>47</v>
      </c>
      <c r="B76" s="29" t="s">
        <v>156</v>
      </c>
      <c r="C76" s="29" t="s">
        <v>157</v>
      </c>
      <c r="D76" s="25" t="s">
        <v>56</v>
      </c>
      <c r="E76" s="30" t="s">
        <v>158</v>
      </c>
      <c r="F76" s="31" t="s">
        <v>113</v>
      </c>
      <c r="G76" s="32">
        <v>186.8</v>
      </c>
      <c r="H76" s="33">
        <v>0</v>
      </c>
      <c r="I76" s="33">
        <f>ROUND(ROUND(H76,2)*ROUND(G76,3),2)</f>
      </c>
      <c r="J76" s="31" t="s">
        <v>52</v>
      </c>
      <c r="O76">
        <f>(I76*21)/100</f>
      </c>
      <c r="P76" t="s">
        <v>23</v>
      </c>
    </row>
    <row r="77" spans="1:5" ht="12.75">
      <c r="A77" s="34" t="s">
        <v>53</v>
      </c>
      <c r="E77" s="35" t="s">
        <v>159</v>
      </c>
    </row>
    <row r="78" spans="1:5" ht="51">
      <c r="A78" s="38" t="s">
        <v>55</v>
      </c>
      <c r="E78" s="37" t="s">
        <v>160</v>
      </c>
    </row>
    <row r="79" spans="1:16" ht="12.75">
      <c r="A79" s="25" t="s">
        <v>47</v>
      </c>
      <c r="B79" s="29" t="s">
        <v>161</v>
      </c>
      <c r="C79" s="29" t="s">
        <v>162</v>
      </c>
      <c r="D79" s="25" t="s">
        <v>56</v>
      </c>
      <c r="E79" s="30" t="s">
        <v>163</v>
      </c>
      <c r="F79" s="31" t="s">
        <v>113</v>
      </c>
      <c r="G79" s="32">
        <v>94.4</v>
      </c>
      <c r="H79" s="33">
        <v>0</v>
      </c>
      <c r="I79" s="33">
        <f>ROUND(ROUND(H79,2)*ROUND(G79,3),2)</f>
      </c>
      <c r="J79" s="31" t="s">
        <v>52</v>
      </c>
      <c r="O79">
        <f>(I79*21)/100</f>
      </c>
      <c r="P79" t="s">
        <v>23</v>
      </c>
    </row>
    <row r="80" spans="1:5" ht="12.75">
      <c r="A80" s="34" t="s">
        <v>53</v>
      </c>
      <c r="E80" s="35" t="s">
        <v>56</v>
      </c>
    </row>
    <row r="81" spans="1:5" ht="51">
      <c r="A81" s="38" t="s">
        <v>55</v>
      </c>
      <c r="E81" s="37" t="s">
        <v>164</v>
      </c>
    </row>
    <row r="82" spans="1:16" ht="25.5">
      <c r="A82" s="25" t="s">
        <v>47</v>
      </c>
      <c r="B82" s="29" t="s">
        <v>165</v>
      </c>
      <c r="C82" s="29" t="s">
        <v>166</v>
      </c>
      <c r="D82" s="25" t="s">
        <v>56</v>
      </c>
      <c r="E82" s="30" t="s">
        <v>167</v>
      </c>
      <c r="F82" s="31" t="s">
        <v>113</v>
      </c>
      <c r="G82" s="32">
        <v>101.04</v>
      </c>
      <c r="H82" s="33">
        <v>0</v>
      </c>
      <c r="I82" s="33">
        <f>ROUND(ROUND(H82,2)*ROUND(G82,3),2)</f>
      </c>
      <c r="J82" s="31" t="s">
        <v>52</v>
      </c>
      <c r="O82">
        <f>(I82*21)/100</f>
      </c>
      <c r="P82" t="s">
        <v>23</v>
      </c>
    </row>
    <row r="83" spans="1:5" ht="12.75">
      <c r="A83" s="34" t="s">
        <v>53</v>
      </c>
      <c r="E83" s="35" t="s">
        <v>168</v>
      </c>
    </row>
    <row r="84" spans="1:5" ht="51">
      <c r="A84" s="38" t="s">
        <v>55</v>
      </c>
      <c r="E84" s="37" t="s">
        <v>169</v>
      </c>
    </row>
    <row r="85" spans="1:16" ht="12.75">
      <c r="A85" s="25" t="s">
        <v>47</v>
      </c>
      <c r="B85" s="29" t="s">
        <v>170</v>
      </c>
      <c r="C85" s="29" t="s">
        <v>171</v>
      </c>
      <c r="D85" s="25" t="s">
        <v>56</v>
      </c>
      <c r="E85" s="30" t="s">
        <v>172</v>
      </c>
      <c r="F85" s="31" t="s">
        <v>113</v>
      </c>
      <c r="G85" s="32">
        <v>36</v>
      </c>
      <c r="H85" s="33">
        <v>0</v>
      </c>
      <c r="I85" s="33">
        <f>ROUND(ROUND(H85,2)*ROUND(G85,3),2)</f>
      </c>
      <c r="J85" s="31" t="s">
        <v>52</v>
      </c>
      <c r="O85">
        <f>(I85*21)/100</f>
      </c>
      <c r="P85" t="s">
        <v>23</v>
      </c>
    </row>
    <row r="86" spans="1:5" ht="12.75">
      <c r="A86" s="34" t="s">
        <v>53</v>
      </c>
      <c r="E86" s="35" t="s">
        <v>173</v>
      </c>
    </row>
    <row r="87" spans="1:5" ht="12.75">
      <c r="A87" s="38" t="s">
        <v>55</v>
      </c>
      <c r="E87" s="37" t="s">
        <v>174</v>
      </c>
    </row>
    <row r="88" spans="1:16" ht="12.75">
      <c r="A88" s="25" t="s">
        <v>47</v>
      </c>
      <c r="B88" s="29" t="s">
        <v>175</v>
      </c>
      <c r="C88" s="29" t="s">
        <v>176</v>
      </c>
      <c r="D88" s="25" t="s">
        <v>56</v>
      </c>
      <c r="E88" s="30" t="s">
        <v>177</v>
      </c>
      <c r="F88" s="31" t="s">
        <v>113</v>
      </c>
      <c r="G88" s="32">
        <v>12</v>
      </c>
      <c r="H88" s="33">
        <v>0</v>
      </c>
      <c r="I88" s="33">
        <f>ROUND(ROUND(H88,2)*ROUND(G88,3),2)</f>
      </c>
      <c r="J88" s="31" t="s">
        <v>52</v>
      </c>
      <c r="O88">
        <f>(I88*21)/100</f>
      </c>
      <c r="P88" t="s">
        <v>23</v>
      </c>
    </row>
    <row r="89" spans="1:5" ht="12.75">
      <c r="A89" s="34" t="s">
        <v>53</v>
      </c>
      <c r="E89" s="35" t="s">
        <v>178</v>
      </c>
    </row>
    <row r="90" spans="1:5" ht="12.75">
      <c r="A90" s="36" t="s">
        <v>55</v>
      </c>
      <c r="E90" s="37" t="s">
        <v>179</v>
      </c>
    </row>
    <row r="91" spans="1:18" ht="12.75" customHeight="1">
      <c r="A91" s="6" t="s">
        <v>45</v>
      </c>
      <c r="B91" s="6"/>
      <c r="C91" s="41" t="s">
        <v>40</v>
      </c>
      <c r="D91" s="6"/>
      <c r="E91" s="27" t="s">
        <v>180</v>
      </c>
      <c r="F91" s="6"/>
      <c r="G91" s="6"/>
      <c r="H91" s="6"/>
      <c r="I91" s="42">
        <f>0+Q91</f>
      </c>
      <c r="J91" s="6"/>
      <c r="O91">
        <f>0+R91</f>
      </c>
      <c r="Q91">
        <f>0+I92+I95+I98+I101+I104</f>
      </c>
      <c r="R91">
        <f>0+O92+O95+O98+O101+O104</f>
      </c>
    </row>
    <row r="92" spans="1:16" ht="12.75">
      <c r="A92" s="25" t="s">
        <v>47</v>
      </c>
      <c r="B92" s="29" t="s">
        <v>181</v>
      </c>
      <c r="C92" s="29" t="s">
        <v>182</v>
      </c>
      <c r="D92" s="25" t="s">
        <v>56</v>
      </c>
      <c r="E92" s="30" t="s">
        <v>183</v>
      </c>
      <c r="F92" s="31" t="s">
        <v>113</v>
      </c>
      <c r="G92" s="32">
        <v>5.4</v>
      </c>
      <c r="H92" s="33">
        <v>0</v>
      </c>
      <c r="I92" s="33">
        <f>ROUND(ROUND(H92,2)*ROUND(G92,3),2)</f>
      </c>
      <c r="J92" s="31" t="s">
        <v>52</v>
      </c>
      <c r="O92">
        <f>(I92*21)/100</f>
      </c>
      <c r="P92" t="s">
        <v>23</v>
      </c>
    </row>
    <row r="93" spans="1:5" ht="12.75">
      <c r="A93" s="34" t="s">
        <v>53</v>
      </c>
      <c r="E93" s="35" t="s">
        <v>184</v>
      </c>
    </row>
    <row r="94" spans="1:5" ht="51">
      <c r="A94" s="38" t="s">
        <v>55</v>
      </c>
      <c r="E94" s="37" t="s">
        <v>185</v>
      </c>
    </row>
    <row r="95" spans="1:16" ht="12.75">
      <c r="A95" s="25" t="s">
        <v>47</v>
      </c>
      <c r="B95" s="29" t="s">
        <v>186</v>
      </c>
      <c r="C95" s="29" t="s">
        <v>187</v>
      </c>
      <c r="D95" s="25" t="s">
        <v>56</v>
      </c>
      <c r="E95" s="30" t="s">
        <v>188</v>
      </c>
      <c r="F95" s="31" t="s">
        <v>189</v>
      </c>
      <c r="G95" s="32">
        <v>24</v>
      </c>
      <c r="H95" s="33">
        <v>0</v>
      </c>
      <c r="I95" s="33">
        <f>ROUND(ROUND(H95,2)*ROUND(G95,3),2)</f>
      </c>
      <c r="J95" s="31" t="s">
        <v>52</v>
      </c>
      <c r="O95">
        <f>(I95*21)/100</f>
      </c>
      <c r="P95" t="s">
        <v>23</v>
      </c>
    </row>
    <row r="96" spans="1:5" ht="12.75">
      <c r="A96" s="34" t="s">
        <v>53</v>
      </c>
      <c r="E96" s="35" t="s">
        <v>56</v>
      </c>
    </row>
    <row r="97" spans="1:5" ht="38.25">
      <c r="A97" s="38" t="s">
        <v>55</v>
      </c>
      <c r="E97" s="37" t="s">
        <v>190</v>
      </c>
    </row>
    <row r="98" spans="1:16" ht="12.75">
      <c r="A98" s="25" t="s">
        <v>47</v>
      </c>
      <c r="B98" s="29" t="s">
        <v>191</v>
      </c>
      <c r="C98" s="29" t="s">
        <v>192</v>
      </c>
      <c r="D98" s="25" t="s">
        <v>56</v>
      </c>
      <c r="E98" s="30" t="s">
        <v>193</v>
      </c>
      <c r="F98" s="31" t="s">
        <v>96</v>
      </c>
      <c r="G98" s="32">
        <v>1</v>
      </c>
      <c r="H98" s="33">
        <v>0</v>
      </c>
      <c r="I98" s="33">
        <f>ROUND(ROUND(H98,2)*ROUND(G98,3),2)</f>
      </c>
      <c r="J98" s="31" t="s">
        <v>52</v>
      </c>
      <c r="O98">
        <f>(I98*21)/100</f>
      </c>
      <c r="P98" t="s">
        <v>23</v>
      </c>
    </row>
    <row r="99" spans="1:5" ht="12.75">
      <c r="A99" s="34" t="s">
        <v>53</v>
      </c>
      <c r="E99" s="35" t="s">
        <v>56</v>
      </c>
    </row>
    <row r="100" spans="1:5" ht="12.75">
      <c r="A100" s="38" t="s">
        <v>55</v>
      </c>
      <c r="E100" s="37" t="s">
        <v>56</v>
      </c>
    </row>
    <row r="101" spans="1:16" ht="12.75">
      <c r="A101" s="25" t="s">
        <v>47</v>
      </c>
      <c r="B101" s="29" t="s">
        <v>194</v>
      </c>
      <c r="C101" s="29" t="s">
        <v>195</v>
      </c>
      <c r="D101" s="25" t="s">
        <v>56</v>
      </c>
      <c r="E101" s="30" t="s">
        <v>196</v>
      </c>
      <c r="F101" s="31" t="s">
        <v>104</v>
      </c>
      <c r="G101" s="32">
        <v>7.92</v>
      </c>
      <c r="H101" s="33">
        <v>0</v>
      </c>
      <c r="I101" s="33">
        <f>ROUND(ROUND(H101,2)*ROUND(G101,3),2)</f>
      </c>
      <c r="J101" s="31" t="s">
        <v>52</v>
      </c>
      <c r="O101">
        <f>(I101*21)/100</f>
      </c>
      <c r="P101" t="s">
        <v>23</v>
      </c>
    </row>
    <row r="102" spans="1:5" ht="25.5">
      <c r="A102" s="34" t="s">
        <v>53</v>
      </c>
      <c r="E102" s="35" t="s">
        <v>197</v>
      </c>
    </row>
    <row r="103" spans="1:5" ht="38.25">
      <c r="A103" s="38" t="s">
        <v>55</v>
      </c>
      <c r="E103" s="37" t="s">
        <v>198</v>
      </c>
    </row>
    <row r="104" spans="1:16" ht="12.75">
      <c r="A104" s="25" t="s">
        <v>47</v>
      </c>
      <c r="B104" s="29" t="s">
        <v>199</v>
      </c>
      <c r="C104" s="29" t="s">
        <v>200</v>
      </c>
      <c r="D104" s="25" t="s">
        <v>56</v>
      </c>
      <c r="E104" s="30" t="s">
        <v>201</v>
      </c>
      <c r="F104" s="31" t="s">
        <v>104</v>
      </c>
      <c r="G104" s="32">
        <v>22.874</v>
      </c>
      <c r="H104" s="33">
        <v>0</v>
      </c>
      <c r="I104" s="33">
        <f>ROUND(ROUND(H104,2)*ROUND(G104,3),2)</f>
      </c>
      <c r="J104" s="31" t="s">
        <v>52</v>
      </c>
      <c r="O104">
        <f>(I104*21)/100</f>
      </c>
      <c r="P104" t="s">
        <v>23</v>
      </c>
    </row>
    <row r="105" spans="1:5" ht="12.75">
      <c r="A105" s="34" t="s">
        <v>53</v>
      </c>
      <c r="E105" s="35" t="s">
        <v>56</v>
      </c>
    </row>
    <row r="106" spans="1:5" ht="63.75">
      <c r="A106" s="36" t="s">
        <v>55</v>
      </c>
      <c r="E106" s="37" t="s">
        <v>202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