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  <sheet name="SO 200" sheetId="4" r:id="rId4"/>
    <sheet name="SO 201" sheetId="5" r:id="rId5"/>
    <sheet name="SO 401" sheetId="6" r:id="rId6"/>
  </sheets>
  <definedNames/>
  <calcPr fullCalcOnLoad="1"/>
</workbook>
</file>

<file path=xl/sharedStrings.xml><?xml version="1.0" encoding="utf-8"?>
<sst xmlns="http://schemas.openxmlformats.org/spreadsheetml/2006/main" count="1207" uniqueCount="553">
  <si>
    <t>Soupis objektů s DPH</t>
  </si>
  <si>
    <t>Stavba:3186 - III/1014 STRANČICE, MOST EV.Č. 1014-3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</si>
  <si>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</si>
  <si>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</si>
  <si>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</si>
  <si>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</si>
  <si>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</si>
  <si>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</si>
  <si>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</si>
  <si>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</si>
  <si>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</si>
  <si>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</si>
  <si>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</si>
  <si>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</si>
  <si>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</si>
  <si>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</si>
  <si>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</si>
  <si>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</si>
  <si>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3186</t>
  </si>
  <si>
    <t>III/1014 STRANČICE, MOST EV.Č. 1014-3</t>
  </si>
  <si>
    <t>SO 101</t>
  </si>
  <si>
    <t>Komunikace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</si>
  <si>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</si>
  <si>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</si>
  <si>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</si>
  <si>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</si>
  <si>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</si>
  <si>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</si>
  <si>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</si>
  <si>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</si>
  <si>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</si>
  <si>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</si>
  <si>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</si>
  <si>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</si>
  <si>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</si>
  <si>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</si>
  <si>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</si>
  <si>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</si>
  <si>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</si>
  <si>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</si>
  <si>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</si>
  <si>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</si>
  <si>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014112</t>
  </si>
  <si>
    <t/>
  </si>
  <si>
    <t>POPLATKY ZA SKLÁDKU TYP S-IO (INERTNÍ ODPAD)
přebytečný výkopek a podkladní vrstvy vozovky</t>
  </si>
  <si>
    <t xml:space="preserve">T         </t>
  </si>
  <si>
    <t>50,491*1,9+21,493*2,1+8,1*1,8+9,0*1,8-1,586*1,8=168,993 [A]
skládka Říčany</t>
  </si>
  <si>
    <t>014122</t>
  </si>
  <si>
    <t>POPLATKY ZA SKLÁDKU TYP S-OO (OSTATNÍ ODPAD)
odfrézované asfaltové vrstvy vozovky</t>
  </si>
  <si>
    <t>odpad z frézování asfaltových vrstev:  48,433*2,2=106,553 [A]
skládka Říčany</t>
  </si>
  <si>
    <t>02943</t>
  </si>
  <si>
    <t>OSTATNÍ POŽADAVKY - VYPRACOVÁNÍ RDS</t>
  </si>
  <si>
    <t xml:space="preserve">KPL       </t>
  </si>
  <si>
    <t>02944</t>
  </si>
  <si>
    <t>OSTAT POŽADAVKY - DOKUMENTACE SKUTEČ PROVEDENÍ V DIGIT FORMĚ</t>
  </si>
  <si>
    <t>Zemní práce</t>
  </si>
  <si>
    <t>113325</t>
  </si>
  <si>
    <t>ODSTRAN PODKL ZPEVNĚNÝCH PLOCH Z KAMENIVA NESTMEL, ODVOZ DO 8KM</t>
  </si>
  <si>
    <t xml:space="preserve">M3        </t>
  </si>
  <si>
    <t>ze situace a příčných řezů
(73,059+115,376-5,65+1,122-4,153+1,53-1,28)*1,122*0,25=50,491 [A]</t>
  </si>
  <si>
    <t>113345</t>
  </si>
  <si>
    <t>ODSTRAN PODKL ZPEVNĚNÝCH PLOCH S CEM POJIVEM, ODVOZ DO 8KM</t>
  </si>
  <si>
    <t>ze situace a příčných řezů
(73,059+115,376+12,7-2,83+1,064-4,153+1,53-1,28)*1,122*0,10=21,931 [A]</t>
  </si>
  <si>
    <t>113725</t>
  </si>
  <si>
    <t>FRÉZOVÁNÍ ZPEVNĚNÝCH PLOCH ASFALTOVÝCH, ODVOZ DO 8KM
s odvozem na skládku investora k dalšímu využití nebo na řízenou skládku</t>
  </si>
  <si>
    <t>ze situace a příčných řezů
(172,141+127,658+73,059+115,376-4,153+1,53-1,28)*0,1=48,433 [A]</t>
  </si>
  <si>
    <t>12930</t>
  </si>
  <si>
    <t>ČIŠTĚNÍ PŘÍKOPŮ OD NÁNOSU</t>
  </si>
  <si>
    <t>(15,0+15,0)*1,8*0,15=8,100 [A]</t>
  </si>
  <si>
    <t>131835</t>
  </si>
  <si>
    <t>HLOUBENÍ JAM ZAPAŽ I NEPAŽ TŘ. II, ODVOZ DO 8KM
výkop jam pro vsakovací jímky</t>
  </si>
  <si>
    <t>2*1,5*1,5*2,0=9,000 [A]</t>
  </si>
  <si>
    <t>17120</t>
  </si>
  <si>
    <t>ULOŽENÍ SYPANINY DO NÁSYPŮ A NA SKLÁDKY BEZ ZHUTNĚNÍ
přebytečný výkopek a vybouraný materiál</t>
  </si>
  <si>
    <t>50,491+21,931+8,1+9-1,586+48,433=136,369 [A]</t>
  </si>
  <si>
    <t>173103</t>
  </si>
  <si>
    <t>ZEMNÍ KRAJNICE A DOSYPÁVKY SE ZHUT DO 100% PS</t>
  </si>
  <si>
    <t>(5,21+10,43+1,98)*0,09=1,586 [A]</t>
  </si>
  <si>
    <t>17581</t>
  </si>
  <si>
    <t>OBSYP POTRUBÍ A OBJEKTŮ Z NAKUPOVANÝCH MATERIÁLŮ
obsyp vsakovacích jímek štěrkem</t>
  </si>
  <si>
    <t>2*(1,5*1,5-3,14*0,65*0,65)*2=3,693 [A]</t>
  </si>
  <si>
    <t>Základy</t>
  </si>
  <si>
    <t>289972</t>
  </si>
  <si>
    <t>OPLÁŠTĚNÍ (ZPEVNĚNÍ) Z GEOMŘÍŽOVIN
překrytí spár navazujích vrstev vozovky</t>
  </si>
  <si>
    <t xml:space="preserve">M2        </t>
  </si>
  <si>
    <t>2*(6,02+6,93+6,77)*0,5=19,720 [A]</t>
  </si>
  <si>
    <t>56143</t>
  </si>
  <si>
    <t>KAMENIVO ZPEVNĚNÉ CEMENTEM TL. DO 150MM
tl 140 mm,  SC; C 8/10</t>
  </si>
  <si>
    <t>ze situace a příčných řezů
(73,059+115,376+12,7-2,83)*1,122=222,498 [A]</t>
  </si>
  <si>
    <t>56334</t>
  </si>
  <si>
    <t>VOZOVKOVÉ VRSTVY ZE ŠTĚRKODRTI TL. DO 200MM</t>
  </si>
  <si>
    <t>ze situace a příčných řezů
(73,059+115,376-5,65)*1,122=205,085 [A]</t>
  </si>
  <si>
    <t>56932</t>
  </si>
  <si>
    <t>ZPEVNĚNÍ KRAJNIC ZE ŠTĚRKODRTI TL DO 100MM
v šířce 0,5 m</t>
  </si>
  <si>
    <t>ze situace
(39,35+43,06+13,02+9,10+7,35)*0,5=55,940 [A]</t>
  </si>
  <si>
    <t>572123</t>
  </si>
  <si>
    <t>INFILTRAČNÍ POSTŘIK Z EMULZE DO 1,0KG/M2
0,8 kg/m2</t>
  </si>
  <si>
    <t>572213</t>
  </si>
  <si>
    <t>SPOJOVACÍ POSTŘIK Z EMULZE DO 0,5KG/M2
0,25 kg/m2</t>
  </si>
  <si>
    <t>492,293+488,234=980,527 [A]</t>
  </si>
  <si>
    <t>574A33</t>
  </si>
  <si>
    <t>ASFALTOVÝ BETON PRO OBRUSNÉ VRSTVY ACO 11 TL. 40MM
obrusná vrstva</t>
  </si>
  <si>
    <t>ze situace
172,141+127,658+73,059+115,376=488,234 [A]</t>
  </si>
  <si>
    <t>574D66</t>
  </si>
  <si>
    <t>ASFALTOVÝ BETON PRO LOŽNÍ VRSTVY MODIFIK ACL 16+, 16S TL. 70MM</t>
  </si>
  <si>
    <t>ze siuace
(172,141+127,658+73,059+115,376-18,7*0,5)*1,028=492,293 [A]</t>
  </si>
  <si>
    <t>Potrubí</t>
  </si>
  <si>
    <t>89914R</t>
  </si>
  <si>
    <t>ŠACHTOVÉ BETONOVÉ SKRUŽE SAMOSTATNÉ
vsakovací jímky na koncích příkopů silnice III/1014</t>
  </si>
  <si>
    <t xml:space="preserve">M         </t>
  </si>
  <si>
    <t xml:space="preserve">3*2=6,000 [A]
 </t>
  </si>
  <si>
    <t>Ostatní konstrukce a práce</t>
  </si>
  <si>
    <t>9</t>
  </si>
  <si>
    <t>919111</t>
  </si>
  <si>
    <t>ŘEZÁNÍ ASFALTOVÉHO KRYTU VOZOVEK TL DO 50MM
řezání obrusné a ložní vrstvy v napojení na stávající vozovku</t>
  </si>
  <si>
    <t>2*(6,02+6,93+6,77)=39,440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</si>
  <si>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</si>
  <si>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</si>
  <si>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</si>
  <si>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</si>
  <si>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</si>
  <si>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</si>
  <si>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</si>
  <si>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102</t>
  </si>
  <si>
    <t>Dopravně inženýrská opatření</t>
  </si>
  <si>
    <t>914162</t>
  </si>
  <si>
    <t>DOPRAVNÍ ZNAČKY ZÁKLADNÍ VELIKOSTI HLINÍKOVÉ FÓLIE TŘ 1 - MONTÁŽ S
PŘEMÍSTĚNÍM
B1 1ks, IP10a 1ks,  IS11c 12ks, E3a 1ks</t>
  </si>
  <si>
    <t xml:space="preserve">KUS       </t>
  </si>
  <si>
    <t>1+1+12+1=15,000 [A]</t>
  </si>
  <si>
    <t>914163</t>
  </si>
  <si>
    <t xml:space="preserve">DOPRAVNÍ ZNAČKY ZÁKLADNÍ VELIKOSTI HLINÍKOVÉ FÓLIE TŘ 1 - DEMONTÁŽ
</t>
  </si>
  <si>
    <t>914169</t>
  </si>
  <si>
    <t>DOPRAV ZNAČKY ZÁKL VEL HLINÍK FÓLIE TŘ 1 - NÁJEMNÉ</t>
  </si>
  <si>
    <t xml:space="preserve">KSDEN     </t>
  </si>
  <si>
    <t>15*180=2 700,000 [A]</t>
  </si>
  <si>
    <t>914461</t>
  </si>
  <si>
    <t>DOPRAVNÍ ZNAČKY 100X150CM HLINÍKOVÉ FÓLIE TŘ 1 - DODÁVKA A MONTÁŽ
IP 22  7 ks</t>
  </si>
  <si>
    <t>914463</t>
  </si>
  <si>
    <t>DOPRAVNÍ ZNAČKY 100X150CM HLINÍKOVÉ FÓLIE TŘ 1 - DEMONTÁŽ
IP 22</t>
  </si>
  <si>
    <t>914952</t>
  </si>
  <si>
    <t>SLOUPKY A STOJKY DZ Z JÄKL PROF PRO OCEL STOJAN MONT S PŘESUN</t>
  </si>
  <si>
    <t>13+5=18,000 [A]</t>
  </si>
  <si>
    <t>914953</t>
  </si>
  <si>
    <t xml:space="preserve">SLOUPKY A STOJKY DZ Z JÄKL PROFILŮ PRO OCEL STOJAN DEMONTÁŽ
</t>
  </si>
  <si>
    <t>914959</t>
  </si>
  <si>
    <t>SLOUP A STOJKY DZ Z JÄKL PRO OCEL STOJAN NÁJEMNÉ</t>
  </si>
  <si>
    <t>18*180=3 240,000 [A]</t>
  </si>
  <si>
    <t>916132</t>
  </si>
  <si>
    <t>DOPRAV SVĚTLO VÝSTRAŽ SOUPRAVA 5KS - MONTÁŽ S PŘESUNEM</t>
  </si>
  <si>
    <t>916133</t>
  </si>
  <si>
    <t xml:space="preserve">DOPRAV SVĚTLO VÝSTRAŽ SOUPRAVA 5KS - DEMONTÁŽ
</t>
  </si>
  <si>
    <t>916139</t>
  </si>
  <si>
    <t>DOPRAVNÍ SVĚTLO VÝSTRAŽNÉ SOUPRAVA 5 KUSŮ - NÁJEMNÉ</t>
  </si>
  <si>
    <t>2*180=360,000 [A]</t>
  </si>
  <si>
    <t>916312</t>
  </si>
  <si>
    <t>DOPRAVNÍ ZÁBRANY Z2 S FÓLIÍ TŘ 1 - MONTÁŽ S PŘESUNEM</t>
  </si>
  <si>
    <t>916313</t>
  </si>
  <si>
    <t xml:space="preserve">DOPRAVNÍ ZÁBRANY Z2 S FÓLIÍ TŘ 1 - DEMONTÁŽ
</t>
  </si>
  <si>
    <t>916319</t>
  </si>
  <si>
    <t>DOPRAVNÍ ZÁBRANY Z2 - NÁJEMNÉ</t>
  </si>
  <si>
    <t>SO 200</t>
  </si>
  <si>
    <t>Demolice stávajícího mostu</t>
  </si>
  <si>
    <t>014102</t>
  </si>
  <si>
    <t>POPLATKY ZA SKLÁDKU</t>
  </si>
  <si>
    <t>ŽB - římsy, NK, spodní stavba:  375,74*2,5=939,350 [A]
skládka Říčany</t>
  </si>
  <si>
    <t>odpad z frézování asfaltových vrstev:  40,74*2,2=89,628 [A]
skládka Říčany</t>
  </si>
  <si>
    <t>bet. balast pod vozovkou:  23,66*2,4=56,784 [A]
skládka Říčany</t>
  </si>
  <si>
    <t>kamenné obrubníky:  48,5*2*0,25*0,25*2,5=15,156 [A]
skládka Říčany</t>
  </si>
  <si>
    <t>1=1,000 [A]
vypracování RDS (prováděcí dokumentace - realizační dokumentace zhotovovaných stavebních konstrukcí)</t>
  </si>
  <si>
    <t>03630</t>
  </si>
  <si>
    <t>DOPRAVNÍ ZAŘÍZENÍ - AUTOJEŘÁBY</t>
  </si>
  <si>
    <t>1=1,000 [A]
autojeřáb nosnost 500 t pro snesení rozřezané NK a pilíře P3 z otvoru nad kolejištěm na plochu u mostu, komplet vč. úpravy plochy</t>
  </si>
  <si>
    <t>111205</t>
  </si>
  <si>
    <t>ODSTRANĚNÍ KŘOVIN S ODVOZEM DO 8KM</t>
  </si>
  <si>
    <t>18*4*4=288,000 [A]
smýcení křovin podél mostu, vč. případného nadrcení, vč. dopravy a uložení na skládku Říčany + poplatek za skládku</t>
  </si>
  <si>
    <t>11328</t>
  </si>
  <si>
    <t>ODSTRANĚNÍ PŘÍKOPŮ, ŽLABŮ A RIGOLŮ Z PŘÍKOPOVÝCH TVÁRNIC</t>
  </si>
  <si>
    <t>9,5*1,25*1*2=23,750 [A]
snesení žlabovek podél opěry O4 do drážního zářezu, vč. dopravy a uložení na skládku Říčany + poplatek za skládku</t>
  </si>
  <si>
    <t>11353A</t>
  </si>
  <si>
    <t>ODSTRANĚNÍ CHODNÍKOVÝCH KAMENNÝCH OBRUBNÍKŮ - BEZ DOPRAVY</t>
  </si>
  <si>
    <t>48,5*2=97,000 [A]
kamenné obrubníky</t>
  </si>
  <si>
    <t>11353B</t>
  </si>
  <si>
    <t>ODSTRANĚNÍ CHODNÍKOVÝCH KAMENNÝCH OBRUBNÍKŮ - DOPRAVA</t>
  </si>
  <si>
    <t xml:space="preserve">tkm       </t>
  </si>
  <si>
    <t>(48,5*2*0,25*0,25*2,5)*8=121,250 [A]
doprava na skládku Říčany</t>
  </si>
  <si>
    <t>FRÉZOVÁNÍ ZPEVNĚNÝCH PLOCH ASFALTOVÝCH, ODVOZ DO 8KM</t>
  </si>
  <si>
    <t>vozovka na NK:  6,5*48,5*0,12=37,830 [A]
chodníky:  1,0*48,5*0,03*2=2,910 [B]
frézování asfaltových vrstev, vč. dopravy na skládku Říčany
Celkem:  A+B=40,740 [C]</t>
  </si>
  <si>
    <t>Přidružená stavební výroba</t>
  </si>
  <si>
    <t>741Z05</t>
  </si>
  <si>
    <t>DEMONTÁŽ VNĚJŠÍHO UZEMNĚNÍ</t>
  </si>
  <si>
    <t>11,5*2=23,000 [A]
demontáž ukolejnění ochran proti dotyku, vč. dopravy a uložení na skládku Říčany + poplatek za skládku</t>
  </si>
  <si>
    <t>9112A3</t>
  </si>
  <si>
    <t>ZÁBRADLÍ MOSTNÍ S VODOR MADLY - DEMONTÁŽ S PŘESUNEM</t>
  </si>
  <si>
    <t>48,5*2=97,000 [A]
odstranění stávajícího zábradlí + odvoz na předepsané místo</t>
  </si>
  <si>
    <t>919143R</t>
  </si>
  <si>
    <t>ŘEZÁNÍ ŽELEZOBETONOVÝCH KONSTRUKCÍ TL DO 150MM</t>
  </si>
  <si>
    <t>((10,6+22,6+10,6)*2*7)*1,15=705,180 [A]
řezání diamantovým lanem, předpoklad nosníků KA 61 a tl. přírub cca 100 mm, vč. potřebného předvrtání pro osazení lana, vč. zpřístupnění podhledu pro protažení lan např. z drážního vozidla atd.</t>
  </si>
  <si>
    <t>91914R</t>
  </si>
  <si>
    <t>ŘEZÁNÍ ŽELEZOBETONOVÝCH KONSTRUKCÍ</t>
  </si>
  <si>
    <t>3,14*0,35*0,35*5=1,923 [B]
řez stojek pilíře P3, vč. potřebného zajištění stability atd.</t>
  </si>
  <si>
    <t>932112</t>
  </si>
  <si>
    <t>PROTIDOTYKOVÉ ZÁBRANY ŠTÍTOVÉ - DEMONTÁŽ</t>
  </si>
  <si>
    <t>15*2*2=60,000 [A]
odstranění stávajících ochran proti dotyku + odvoz na předepsané místo</t>
  </si>
  <si>
    <t>93884</t>
  </si>
  <si>
    <t>OŠETŘENÍ KONSTRUKCÍ ZAKRYTÍM FÓLIÍ</t>
  </si>
  <si>
    <t>20*10=200,000 [A]
zakrytí KL při řezání nosníků apod.</t>
  </si>
  <si>
    <t>94490R</t>
  </si>
  <si>
    <t>OCHRANNÁ KONSTRUKCE</t>
  </si>
  <si>
    <t xml:space="preserve">20*1*2=40,000 [A]
ochrana proti pádu suti do kolejiště při bourání říms, ocel. konzoly, uchycení do boků NK, krycí fošny atd. </t>
  </si>
  <si>
    <t>966155</t>
  </si>
  <si>
    <t>BOURÁNÍ KONSTRUKCÍ Z PROST BETONU S ODVOZEM DO 8KM</t>
  </si>
  <si>
    <t>6,5*45,5*0,08=23,660 [A]
bet. balast/spád. vrstva pod vozovkou, vč. dopravy na skládku Říčany</t>
  </si>
  <si>
    <t>966165</t>
  </si>
  <si>
    <t>BOURÁNÍ KONSTRUKCÍ ZE ŽELEZOBETONU S ODVOZEM DO 8KM</t>
  </si>
  <si>
    <t>římsy:  0,35*48,5*2=33,950 [A]
3 mostní pole z prefabrikátů KA - dobourání na ploše mimo otvor:  (8*9*2+24,5*9)/2,5=145,800 [B]
stativa pilířů:  1,4*9*2=25,200 [C]
sloupy pilířů:  (3,14*0,35*0,35*1,05*6,95)*5*2=28,070 [D]
část opěr, ÚP, záv zdí, křídel a přech desek:  7,1*9,1*2=129,220 [E]
koncové části nosníků - výpomoc pro protažení diamant. lana:  0,25*9*2*3=13,500 [F]
Celkem:  A+B+C+D+E+F=375,740 [G]
bourání na kusy velikosti do 0,5 m, vč. dopravy na skládku Říčan</t>
  </si>
  <si>
    <t>97817</t>
  </si>
  <si>
    <t>ODSTRANĚNÍ MOSTNÍ IZOLACE</t>
  </si>
  <si>
    <t>8,9*(45,5+2*5)=493,950 [A]
odstranění izolace mostovky, vč. dopravy a uložení na skládku Jílové u P. + poplatek za skládku</t>
  </si>
  <si>
    <t>SO 201</t>
  </si>
  <si>
    <t>Most přes trať Správy železnic</t>
  </si>
  <si>
    <t>(457,17+72,45)*1,8=953,316 [A]
výkopy pro opěry, odláždění, základy pilířů atd., skládka Říčany</t>
  </si>
  <si>
    <t>02620</t>
  </si>
  <si>
    <t>ZKOUŠENÍ KONSTRUKCÍ A PRACÍ NEZÁVISLOU ZKUŠEBNOU</t>
  </si>
  <si>
    <t>1=1,000 [A]
veškeré zkušebnictví prováděné na žádost tdi pro kontrolu všech parametrů stavby, čerpáno pouze se souhlasem tdi</t>
  </si>
  <si>
    <t>027211</t>
  </si>
  <si>
    <t>POM PRÁCE ZAJIŠŤ REGUL DOPRAVY - VÝLUKY NA NEELEKTRIF TRATI</t>
  </si>
  <si>
    <t xml:space="preserve">DEN       </t>
  </si>
  <si>
    <t xml:space="preserve">výluka:  20=20,000 [A]
vlečková kolej, viz tabulka výluk v B-TZ, vykázáno vč. omezení dopravy při provádění SO 200 a SO 401
Výluky vlečky budou řešeny s provozovatelem vlečky. </t>
  </si>
  <si>
    <t>027212R</t>
  </si>
  <si>
    <t>POM PRÁCE ZAJIŠŤ REGUL DOPRAVY - VÝLUKY NA ELEKTRIF TRATI</t>
  </si>
  <si>
    <t xml:space="preserve">HOD       </t>
  </si>
  <si>
    <t xml:space="preserve">výluka - noční hodiny - jedna kolej:  174=174,000 [A]
výluka - noční hodiny - obě koleje:  45*2=90,000 [B]
Celkem: A+B=264,000 [C]
viz tabulka výluk v B-TZ, vykázáno vč. omezení dopravy při provádění SO 200 a SO 401,
výluka příslušné TK Strančice - Říčany (říčanské záhlaví, TK v dopravně Strančice) a příslušného TV liché či sudé skupiny kolejí v dopravně Strančice
Všechny výluky musí být v předstihu řádně projednány se Správou železnic, státní organizací zastoupenou místně příslušným Oblastním ředitelstvím. 
Výluky musí být rovněž projednány s Úřadem pro přístup k dopravní infrastruktuře a také musí být projednány dle ustanovení platné přílohy VII směrnice Evropského parlamentu a Rady 2012/34/EU. </t>
  </si>
  <si>
    <t>027215R</t>
  </si>
  <si>
    <t>POM PRÁCE ZAJIŠŤ VÝLUKU TRAKČNÍHO VEDENÍ</t>
  </si>
  <si>
    <t>59=59,000 [A]
viz tabulka výluk v B-TZ, vykázáno vč. omezení dopravy při provádění SO 200 a SO 401,
poplatek za vypnutí a zapnutí trakčního vedení příslušného TV liché či sudé skupiny kolejí v dopravně Strančice (pro každné zřízení beznapěťového stavu)</t>
  </si>
  <si>
    <t>027221R</t>
  </si>
  <si>
    <t>POM PRÁCE ZAJIŠŤ REGUL DOPRAVY - POMALÉ JÍZDY - NOČNÍ</t>
  </si>
  <si>
    <t>PJ 50 km/h v jedné koleji:  84=84,000 [A]
noc 22:00-4:00, viz tabulka výluk v B-TZ, vykázáno vč. hod. omezení dopravy při provádění SO 200 a SO 401</t>
  </si>
  <si>
    <t>POM PRÁCE ZAJIŠŤ REGUL DOPRAVY - POMALÉ JÍZDY - DENNÍ</t>
  </si>
  <si>
    <t>PJ 50 km/h v jedné koleji:  200=200,000 [A]
den 4:00-22:00, viz tabulka výluk v B-TZ, vykázáno vč. hod. omezení dopravy při provádění SO 200 a SO 401</t>
  </si>
  <si>
    <t>02911</t>
  </si>
  <si>
    <t>OSTATNÍ POŽADAVKY - GEODETICKÉ ZAMĚŘENÍ</t>
  </si>
  <si>
    <t xml:space="preserve">SOUB      </t>
  </si>
  <si>
    <t>1=1,000 [A]
geodetické práce během stavby a po stavbě</t>
  </si>
  <si>
    <t>02940</t>
  </si>
  <si>
    <t>OSTATNÍ POŽADAVKY - VYPRACOVÁNÍ DOKUMENTACE</t>
  </si>
  <si>
    <t>1=1,000 [A]
Dokumentace skutečného provedení stavby SO mostu v papírové podobě</t>
  </si>
  <si>
    <t>029412R</t>
  </si>
  <si>
    <t>OSTATNÍ POŽADAVKY - VYPRACOVÁNÍ MOSTNÍHO LISTU</t>
  </si>
  <si>
    <t>1=1,000 [A]
Grafická a textová část mostního listu</t>
  </si>
  <si>
    <t>1=1,000 [A]
Výpočet zatížitelnosti mostu do mostního listu</t>
  </si>
  <si>
    <t>1=1,000 [A]
vypracování dokumentace skutečného provedení stavby (DSPS) - digitální forma</t>
  </si>
  <si>
    <t>02945R</t>
  </si>
  <si>
    <t>OSTAT POŽADAVKY - GEOMETRICKÝ PLÁN</t>
  </si>
  <si>
    <t>1=1,000 [A]
všechny potřebné geometrické plány související s realizací tohoto díla včetně přípravy vkladu do KN</t>
  </si>
  <si>
    <t>02953</t>
  </si>
  <si>
    <t>OSTATNÍ POŽADAVKY - HLAVNÍ MOSTNÍ PROHLÍDKA</t>
  </si>
  <si>
    <t>1=1,000 [A]</t>
  </si>
  <si>
    <t>02960R</t>
  </si>
  <si>
    <t>OSTATNÍ POŽADAVKY - ODBORNÝ DOZOR</t>
  </si>
  <si>
    <t xml:space="preserve">5=5,000 [A]
dozor pro: Ochrana před účinky bludných proudů a atm. přepětím + Provizorní ukolejnění </t>
  </si>
  <si>
    <t>150=150,000 [A]
Dozor pracovníka SŽ při výlukách na železniční trati a vlečce</t>
  </si>
  <si>
    <t>02990</t>
  </si>
  <si>
    <t>OSTATNÍ POŽADAVKY - INFORMAČNÍ TABULE</t>
  </si>
  <si>
    <t>1=1,000 [A]
dodávka, montáž a demontáž informačního billboardu o velikosti, materiálovém a grafickém provedení dle požadavků investora</t>
  </si>
  <si>
    <t>03100</t>
  </si>
  <si>
    <t>ZAŘÍZENÍ STAVENIŠTĚ - ZŘÍZENÍ, PROVOZ, DEMONTÁŽ</t>
  </si>
  <si>
    <t>1=1,000 [A]
zařízení staveniště pro SO mostu + pro SO 200 a SO 401</t>
  </si>
  <si>
    <t>131731</t>
  </si>
  <si>
    <t>HLOUBENÍ JAM ZAPAŽ I NEPAŽ TŘ. I, ODVOZ DO 1KM</t>
  </si>
  <si>
    <t>pro opětovný zásyp základů P2+P3:  0,5*72,45=36,225 [A]
viz výkopy pro základy pilířů</t>
  </si>
  <si>
    <t>131735</t>
  </si>
  <si>
    <t>HLOUBENÍ JAM ZAPAŽ I NEPAŽ TŘ. I, ODVOZ DO 8KM</t>
  </si>
  <si>
    <t>O1+O4:  9,8*11*2=215,600 [A]
odláždění před O1:  10,7*11,5*0,5=61,525 [B]
odláždění okolo O1:  (44,6+31,7)*1,15*0,5=43,873 [C]
odláždění před O4:  10,7*11,5*0,95=116,898 [D]
odláždění okolo O4:  (12,1+38,7)*1,15*0,95=55,499 [E]
pro opětovný zásyp základů P2+P3:  -0,5*72,45=-36,225 [F]
Celkem:  A+B+C+D+E+F=457,170 [G]
výkopy pro základy opěr, pilířů a odláždění, vč. dopravy na skládku Říčany</t>
  </si>
  <si>
    <t>HLOUBENÍ JAM ZAPAŽ I NEPAŽ TŘ. II, ODVOZ DO 8KM</t>
  </si>
  <si>
    <t>P2+P3:  2,1*11,5*2*1,5=72,450 [A]
vč. úpravy pro pojezd vrtačky MP
výkopy pro základy pilířů, vč. dopravy na skládku Říčany</t>
  </si>
  <si>
    <t>17180</t>
  </si>
  <si>
    <t>ULOŽENÍ SYPANINY DO NÁSYPŮ Z NAKUPOVANÝCH MATERIÁLŮ</t>
  </si>
  <si>
    <t>O1:  5,6*8,2=45,920 [A]
O4:  5,8*8,2=47,560 [B]
obsyp opěr:  4*4=16,000 [C]
opětovný zásyp základů P2+P3:  0,5*72,45=36,225 [D]
Celkem: A+B+C+D=145,705 [E]
zásypy, "zemina vhodná, nebo velmi vhodná pro násyp" dle ČSN 73 6133</t>
  </si>
  <si>
    <t>17411</t>
  </si>
  <si>
    <t>ZÁSYP JAM A RÝH ZEMINOU SE ZHUTNĚNÍM</t>
  </si>
  <si>
    <t>opětovný zásyp základů P2+P3:  0,5*72,45=36,225 [A]
zásyp základů pilířů z vykopaného materiálu- viz výkopy pro základy pilířů</t>
  </si>
  <si>
    <t>18090</t>
  </si>
  <si>
    <t>VŠEOBECNÉ ÚPRAVY OSTATNÍCH PLOCH</t>
  </si>
  <si>
    <t>375*2+250=1 000,000 [A]
vč. ploch pro snášení starých nosníků</t>
  </si>
  <si>
    <t>18222R</t>
  </si>
  <si>
    <t>ROZPROSTŘENÍ ORNICE VE SVAHU V TL DO 0,15M</t>
  </si>
  <si>
    <t>100=100,000 [A]
úpravy zasažených ploch okolo mostu, vč. naložení a dopravy z mezideponie</t>
  </si>
  <si>
    <t>18245</t>
  </si>
  <si>
    <t>ZALOŽENÍ TRÁVNÍKU ZATRAVŇOVACÍ TEXTILIÍ (ROHOŽÍ)</t>
  </si>
  <si>
    <t>100=100,000 [D]
úpravy zasažených ploch okolo mostu</t>
  </si>
  <si>
    <t>21263</t>
  </si>
  <si>
    <t>TRATIVODY KOMPLET Z TRUB Z PLAST HMOT DN DO 150MM</t>
  </si>
  <si>
    <t>2*10,5=21,000 [A]
příčná drenáž za rubem opěr</t>
  </si>
  <si>
    <t>21331</t>
  </si>
  <si>
    <t>DRENÁŽNÍ VRSTVY Z BETONU MEZEROVITÉHO (DRENÁŽNÍHO)</t>
  </si>
  <si>
    <t>0,25*0,3*10,5*2=1,575 [A]
obetonování příčné drenáže za opěrou</t>
  </si>
  <si>
    <t>21341</t>
  </si>
  <si>
    <t>DRENÁŽNÍ VRSTVY Z PLASTBETONU (PLASTMALTY)</t>
  </si>
  <si>
    <t>žebro: 0,15*0,04*46,3*2=0,556 [A]
u trub. odvodnění: 0,5*0,5*0,04*12=0,120 [B]
Celkem: A+B=0,676 [D]
drenážní žebro ve vozovce</t>
  </si>
  <si>
    <t>21363</t>
  </si>
  <si>
    <t>DRENÁŽNÍ VRSTVY Z GEOMATRACE</t>
  </si>
  <si>
    <t>rub opěr:  2,6*9,6*2=49,920 [A]
L-křídla-rub:  4,5*(4,5*3+4,0)=78,750 [B]
plošná drenáž - geokompozitní drenážní rohož</t>
  </si>
  <si>
    <t>227831</t>
  </si>
  <si>
    <t>MIKROPILOTY KOMPLET D DO 150MM NA POVRCHU</t>
  </si>
  <si>
    <t>O1:  10*7=70,000 [A]
P2:  6*10=60,000 [B]
P3:  6*12=72,000 [C]
O4:  10*5=50,000 [D]
Celkem:  A+B+C+D=252,000 [E]</t>
  </si>
  <si>
    <t>26185</t>
  </si>
  <si>
    <t>VRT PRO KOTV, INJEK, MIKROPIL NA POVR TŘ III A IV D DO 300MM</t>
  </si>
  <si>
    <t>O1:  9,4*7=65,800 [A]
P2:  5,7*10=57,000 [B]
P3:  5,7*12=68,400 [C]
O4:  9,4*5=47,000 [D]
Celkem:  A+B+C+D=238,200 [E]
Vrty skrz stávající podpěry do podloží, prof. 220, vč. umístění vrtných souprav k základům jeřábem</t>
  </si>
  <si>
    <t>272325R</t>
  </si>
  <si>
    <t>ZÁKLADY ZE ŽELEZOBETONU DO C30/37</t>
  </si>
  <si>
    <t>základy P2+P3:  1,3*0,8*11,03*2=22,942 [A]
C30/37-XF3</t>
  </si>
  <si>
    <t>272365R</t>
  </si>
  <si>
    <t>VÝZTUŽ ZÁKLADŮ Z OCELI 10505, B500B</t>
  </si>
  <si>
    <t>22,94*0,125=2,868 [A]</t>
  </si>
  <si>
    <t>Svislé konstrukce</t>
  </si>
  <si>
    <t>31717</t>
  </si>
  <si>
    <t>KOVOVÉ KONSTRUKCE PRO KOTVENÍ ŘÍMSY</t>
  </si>
  <si>
    <t xml:space="preserve">KG        </t>
  </si>
  <si>
    <t>46*4,5=207,000 [A]
kotvy M20 á 2,0 m, 4,5 kg kus, vč. vyvrtání a vlepení kotvy a PKO</t>
  </si>
  <si>
    <t>317325R</t>
  </si>
  <si>
    <t>ŘÍMSY ZE ŽELEZOBETONU DO C30/37</t>
  </si>
  <si>
    <t>0,26*56,75+0,6*57,35=49,165 [A]
C30/37-XF4</t>
  </si>
  <si>
    <t>317365R</t>
  </si>
  <si>
    <t>VÝZTUŽ ŘÍMS Z OCELI 10505, B500B</t>
  </si>
  <si>
    <t>49,17*0,125=6,146 [A]</t>
  </si>
  <si>
    <t>333325R</t>
  </si>
  <si>
    <t>MOSTNÍ OPĚRY A KŘÍDLA ZE ŽELEZOVÉHO BETONU DO C30/37</t>
  </si>
  <si>
    <t>O1+O4:  3,75*9*2=67,500 [A]
křídla:  1,9*(4,5*3+4,0)=33,250 [B]
A+B=100,750 [C]
C30/37-XF4</t>
  </si>
  <si>
    <t>333365R</t>
  </si>
  <si>
    <t>VÝZTUŽ MOSTNÍCH OPĚR A KŘÍDEL Z OCELI 10505, B500B</t>
  </si>
  <si>
    <t>100,75*0,075=7,556 [A]
vč. vývodů pro měření BP</t>
  </si>
  <si>
    <t>334325R</t>
  </si>
  <si>
    <t>MOSTNÍ PILÍŘE A STATIVA ZE ŽELEZOVÉHO BETONU DO C30/37</t>
  </si>
  <si>
    <t>pilíř P2+P3, dřík:  4,75*(5,445+5,83)=53,556 [A]
pilíř P2+P3, úložný práh:  8,64*1*2=17,280 [B]
Celkem:  A+B=70,836 [C]
C35/45-XF3</t>
  </si>
  <si>
    <t>334365R</t>
  </si>
  <si>
    <t>VÝZTUŽ MOSTNÍCH PILÍŘŮ A STATIV Z OCELI 10505, B500B</t>
  </si>
  <si>
    <t>70,84*0,195=13,814 [A]
vč. vývodů pro měření BP</t>
  </si>
  <si>
    <t>Vodorovné konstrukce</t>
  </si>
  <si>
    <t>421325R</t>
  </si>
  <si>
    <t>MOSTNÍ NOSNÉ DESKOVÉ KONSTRUKCE ZE ŽELEZOBETONU C30/37</t>
  </si>
  <si>
    <t>typický příčný řez:  2,3*46,34=106,582 [A]
balast:  6,8*0,9*4,4*2=53,856 [B]
příčníky:  7,8*1,325*1,2*2=24,804 [C]
Celkem: A+B+C=185,242 [D]
spřažená deska NK, C30/37-XF2</t>
  </si>
  <si>
    <t>421365R</t>
  </si>
  <si>
    <t>VÝZTUŽ MOSTNÍ DESKOVÉ KONSTRUKCE Z OCELI 10505, B500B</t>
  </si>
  <si>
    <t>185,24*0,225=41,679 [A]
vč. vývodů pro měření BP</t>
  </si>
  <si>
    <t>42194AR</t>
  </si>
  <si>
    <t>MOSTNÍ NOSNÉ DESKOVÉ KONSTR Z OCELI S 235 A S 355</t>
  </si>
  <si>
    <t>57,82=57,820 [A]
ocelová část NK z S235 a S355, bez montážní ztužení, bez výsunu a bez PKO, viz techn. specifikace, vč. montážní plochy a podpor</t>
  </si>
  <si>
    <t>425124</t>
  </si>
  <si>
    <t>SYNCHR ZVED MOST POLE ŠÍŘ DO 10M HM DO 400T NA VÝŠ PŘES 1,5M</t>
  </si>
  <si>
    <t>1=1,000 [A]
spuštění NK na ložiska po vysunutí - viz postup výstavby</t>
  </si>
  <si>
    <t>425128</t>
  </si>
  <si>
    <t>POSUN MOST POLÍ ŠÍŘ DO 10M HMOT DO 400T NA VZD PŘES 10M</t>
  </si>
  <si>
    <t>4=4,000 [A]
podélný výsuv části NK s betonovou deskou na dl. 45 m - viz postup výstavby</t>
  </si>
  <si>
    <t>42852</t>
  </si>
  <si>
    <t>MOSTNÍ LOŽISKA HRNCOVÁ PRO ZATÍŽ DO 2,5MN</t>
  </si>
  <si>
    <t>6=6,000 [A]
ložiska L1, L2, L4, L7, L9 a L10 - viz rozmístění ložisek</t>
  </si>
  <si>
    <t>42853</t>
  </si>
  <si>
    <t>MOSTNÍ LOŽISKA HRNCOVÁ PRO ZATÍŽ DO 5,0MN</t>
  </si>
  <si>
    <t xml:space="preserve">4=4,000 [A]
ložiska L3, L5, L6 a L8 - viz rozmístění ložisek </t>
  </si>
  <si>
    <t>451312</t>
  </si>
  <si>
    <t>PODKLADNÍ A VÝPLŇOVÉ VRSTVY Z PROSTÉHO BETONU C12/15</t>
  </si>
  <si>
    <t>O1+O2 vč. křídel:  49,8*0,15*2=14,940 [A]
pod římsy podél křídel:  0,05*(5,25+4,63)+0,5*(5,25+5,5)=5,869 [B]
Celkem:  A+B=20,809 [C]</t>
  </si>
  <si>
    <t>45131A</t>
  </si>
  <si>
    <t>PODKLADNÍ A VÝPLŇOVÉ VRSTVY Z PROSTÉHO BETONU C20/25</t>
  </si>
  <si>
    <t>odláždění před O1:  10,7*11,5=123,050 [A]
odláždění okolo O1:  (44,6+31,7)*1,15=87,745 [B]
odláždění před O4:  10,7*11,5=123,050 [C]
odláždění okolo O4:  (12,1+38,7)*1,15=58,420 [D]
Celkem: (A+B+C+D)*0,1=39,227 [E]
bet. lože C20/25n-XF3 pod dlažbu z lom. kamene tl. 100 mm</t>
  </si>
  <si>
    <t>45147</t>
  </si>
  <si>
    <t>PODKL A VÝPLŇ VRSTVY Z MALTY PLASTICKÉ</t>
  </si>
  <si>
    <t>0,8*0,8*0,02*10*2=0,256 [A]
podlití ložisek, vč. trnů</t>
  </si>
  <si>
    <t>45152</t>
  </si>
  <si>
    <t>PODKLADNÍ A VÝPLŇOVÉ VRSTVY Z KAMENIVA DRCENÉHO</t>
  </si>
  <si>
    <t>vsak. plochy pod trub. odvodnění izolace:  1*1*0,3*8=2,400 [A]
vsak. jímky u opěry O1:  3,14*0,6*0,6*3*2=6,782 [B]
Celkem: A+B=9,182 [C]
výplně - štěrk frakce 32/64</t>
  </si>
  <si>
    <t>45157</t>
  </si>
  <si>
    <t>PODKLADNÍ A VÝPLŇOVÉ VRSTVY Z KAMENIVA TĚŽENÉHO</t>
  </si>
  <si>
    <t>odláždění před O1:  10,7*11,5=123,050 [A]
odláždění okolo O1:  (44,6+31,7)*1,15=87,745 [B]
odláždění před O4:  10,7*11,5=123,050 [C]
odláždění okolo O4:  (12,1+38,7)*1,15=58,420 [D]
Celkem: (A+B+C+D)*0,1=39,227 [E]
ŠP podklad pod kamenné dlažby tl. 100 mm</t>
  </si>
  <si>
    <t>465512</t>
  </si>
  <si>
    <t>DLAŽBY Z LOMOVÉHO KAMENE NA MC</t>
  </si>
  <si>
    <t>odláždění před O1:  10,7*11,5=123,050 [A]
odláždění okolo O1:  (44,6+31,7)*1,15=87,745 [B]
odláždění před O4:  10,7*11,5=123,050 [C]
odláždění okolo O4:  (12,1+38,7)*1,15=58,420 [D]
Celkem: (A+B+C+D)*0,2=78,453 [E]
dlažba z lom. kamene tl. 200 mm,  vč. spárování, bez bet. lože a podsypu</t>
  </si>
  <si>
    <t>502943</t>
  </si>
  <si>
    <t>ZŘÍZENÍ KONSTRU NÍ VRSTVY TĚLESA ŽELEZNIČNÍHO SPODKU Z GEOMEMBRÁNY</t>
  </si>
  <si>
    <t>O1+O2:  5,6*1,5*2=16,800 [A]
těsnící vrstva v přechodové oblasti dle ČSN 73 6244 - geomembrána</t>
  </si>
  <si>
    <t>ASFALTOVÝ BETON PRO OBRUSNÉ VRSTVY ACO 11 TL. 40MM</t>
  </si>
  <si>
    <t>6,5*48=312,000 [A]
NK+závěrné zdi</t>
  </si>
  <si>
    <t>575C55</t>
  </si>
  <si>
    <t>LITÝ ASFALT MA IV (OCHRANA MOSTNÍ IZOLACE) 16 TL. 40MM</t>
  </si>
  <si>
    <t>576413</t>
  </si>
  <si>
    <t>POSYP KAMENIVEM OBALOVANÝM 4KG/M2</t>
  </si>
  <si>
    <t>6,5*48=312,000 [A]
zdrsňující posyp ochrany izolace z MA IV</t>
  </si>
  <si>
    <t>711132</t>
  </si>
  <si>
    <t>IZOLACE BĚŽNÝCH KONSTRUKCÍ PROTI VOLNĚ STÉKAJÍCÍ VODĚ ASFALTOVÝMI PÁSY</t>
  </si>
  <si>
    <t>rub opěr + příčné drenáže:  3,35*9,6*2=64,320 [A]
opěry-podklad+líc:  (2,7+0,5)*9*2=57,600 [B]
L-křídla - rub:  4,5*(4,5*3+4,0)=78,750 [C]
L-křídla - líc:  11,5*4*1,15=52,900 [D]
křídla-podklad:  2*(4,5*3+4,0)=35,000 [E]
pilíře:  ((5-1,5)*11,1+1,5*0,8*2)=41,250 [F]
A+B+C+D+E+F=329,820 [G]</t>
  </si>
  <si>
    <t>711331</t>
  </si>
  <si>
    <t>IZOLACE PODZEM OBJ PROTI VOL STÉK VODĚ ASFALT NÁTĚRY</t>
  </si>
  <si>
    <t>pilíře-podklad:  1,3*11,1*2*1,15=33,189 [A]
styk staré/nové sp. stavby - vícenásobný asfaltopryskyřičným nátěr</t>
  </si>
  <si>
    <t>711442</t>
  </si>
  <si>
    <t>IZOLACE MOSTOVEK CELOPLOŠNÁ ASFALTOVÝMI PÁSY S PEČETÍCÍ VRSTVOU</t>
  </si>
  <si>
    <t>9,0*48=432,000 [A]
NK+závěrné zdi shora</t>
  </si>
  <si>
    <t>711502</t>
  </si>
  <si>
    <t>OCHRANA IZOLACE NA POVRCHU ASFALTOVÝMI PÁSY</t>
  </si>
  <si>
    <t>(0,6+2,1)*48=129,600 [A]
ochrana izolace pod římsami z AIP s hliníkovou vložkou</t>
  </si>
  <si>
    <t>711509</t>
  </si>
  <si>
    <t>OCHRANA IZOLACE NA POVRCHU TEXTILIÍ</t>
  </si>
  <si>
    <t>opěry-líc:  0,5*9*2=9,000 [A]
L-křídla - líc:  11,5*4*1,15=52,900 [B]
pilíře:  ((5-1,5)*11,1+1,5*0,8*2)=41,250 [C]
ochrana izolace - geotextilie 800 g/m2
O1+O2:  5,6*1,5*2*2=33,600 [D]
ochrana těsnící vrstvy v přechodové oblasti, 2x geotextilie 800 g/m2
Celkem:  A+B+C+D=136,750 [E]</t>
  </si>
  <si>
    <t>743B31R</t>
  </si>
  <si>
    <t>TRV ZAŘÍZENÍ PRO SLEDOV VLIVU BP - SKŘÍŇ MĚŘENÍ</t>
  </si>
  <si>
    <t>1=1,000 [A]
trv zařízení pro sledov vlivu BP - skříň měření do 300x300mm:
skříně nehořlavé 180x180x91 mm včetně příslušenství - 1 ks
svorky do krabice - 25 ks
DIN lišty - 1 ks
šrouby, silikon, drobný materiál - 1 kpl
popisy skříní - 1 ks
trvalá zařízení pro sledování vlivu BP - kabel vedení do 10mm2:
CYKY 4Cx1,5 mm2 (zalito v betonu) cms - 20 m
CYKY 5Cx1,5 mm2 (zalito v betonu) ro - 20 m</t>
  </si>
  <si>
    <t>747613R</t>
  </si>
  <si>
    <t>MĚŘENÍ KOROZIVNÍCH ÚČINKŮ BLUDNÝCH PROUDŮ V PRŮBĚHU STAVBY</t>
  </si>
  <si>
    <t>1=1,000 [A]
měření vlivu bludných proudů v průběhu stavby</t>
  </si>
  <si>
    <t>MĚŘENÍ KOROZIVNÍCH ÚČINKŮ BLUDNÝCH PROUDŮ PO DOKONČENÍ STAVBY</t>
  </si>
  <si>
    <t>1=1,000 [A]
měření vlivu bludných proudů po dokončení stavby</t>
  </si>
  <si>
    <t>MONITOR NEDESTRUKTIVNÍ SYSTÉM KOROZE VÝZTUŽE - ELEKTRODA</t>
  </si>
  <si>
    <t>1=1,000 [A]
CMS 5 m - 1 ks
CPMP - 1 ks
SOK, ro sada - 1 ks</t>
  </si>
  <si>
    <t>74C921R</t>
  </si>
  <si>
    <t>PŘÍMÉ UKOLEJNĚNÍ KONSTRUKCE VŠECH TYPŮ</t>
  </si>
  <si>
    <t>2=2,000 [A]
Provizorní ukolejnění konstrukcí:
drát FeZnY prof. 10mm - 10 m
průrazka s opakovatelnou funkcí HGS 150RW 250 V - 2 ks
šrouby,svorky, drobný materiál, doprava, odpad - 1 kpl
kolejové svorky pro uchycení FeZn prům10 - 1 ks</t>
  </si>
  <si>
    <t>783161</t>
  </si>
  <si>
    <t>PROTIKOROZ OCHRANA OK KOMBIN POVLAKEM S NÁSTŘIKEM METALIZACÍ</t>
  </si>
  <si>
    <t>viz výkaz materiálu: 863=863,000 [A]
PKO NK, skladba IA dle TKP kap. 19B</t>
  </si>
  <si>
    <t>783162</t>
  </si>
  <si>
    <t>PROTIKOROZ OCHRANA OK KOMBIN POVLAKEM SE ŽÁR ZINK PONOREM</t>
  </si>
  <si>
    <t xml:space="preserve">4,85*16*2=155,200 [A]
PKO ochrany proti dotyku typ IIIa, nebo IIIb dle TKP kap. 19B, viz TZ </t>
  </si>
  <si>
    <t>78382</t>
  </si>
  <si>
    <t>NÁTĚRY BETON KONSTR TYP S2 (OS-B)</t>
  </si>
  <si>
    <t>hrana NK: 0,55*46,35*2=50,985 [A]
čelo NK: 10,4*0,8*2=16,640 [B]
Celkem: A+B=67,625 [C]
nátěr hrany NK pod římsou, rozvinutá šířka 0,55 m, nátěr čel NK</t>
  </si>
  <si>
    <t>78383</t>
  </si>
  <si>
    <t>NÁTĚRY BETON KONSTR TYP S4 (OS-C)</t>
  </si>
  <si>
    <t>(57+57,3)*0,3=34,290 [A]
nátěr obrubníku, rozvinutá šířka 0,3 m</t>
  </si>
  <si>
    <t>87633</t>
  </si>
  <si>
    <t>CHRÁNIČKY Z TRUB PLASTOVÝCH DN DO 150MM</t>
  </si>
  <si>
    <t>57+57,3=114,300 [A]
chráničky 110/94 v římsách</t>
  </si>
  <si>
    <t>ŠACHTOVÉ BETONOVÉ SKRUŽE SAMOSTATNÉ</t>
  </si>
  <si>
    <t>3*2=6,000 [A]
vsak. jímky u opěry O1 - kanalizační šachty DN 1200 pro tř. prostředí XF4, komplet vč. uložení</t>
  </si>
  <si>
    <t>9112B1R</t>
  </si>
  <si>
    <t>ZÁBRADLÍ MOSTNÍ SE SVISLOU VÝPLNÍ - DODÁVKA A MONTÁŽ</t>
  </si>
  <si>
    <t>57+57,3=114,300 [A]
zábradlí se svislou výplní, komplet vč. kotvení a PKO</t>
  </si>
  <si>
    <t>91345</t>
  </si>
  <si>
    <t>NIVELAČNÍ ZNAČKY KOVOVÉ</t>
  </si>
  <si>
    <t>spodní stavba: 2*2+2*1=6,000 [A]
římsy: 4*2+3*2=14,000 [B]
Celkem: A+B=20,000 [C]</t>
  </si>
  <si>
    <t>91355</t>
  </si>
  <si>
    <t>EVIDENČNÍ ČÍSLO MOSTU</t>
  </si>
  <si>
    <t>2=2,000 [A]</t>
  </si>
  <si>
    <t>917224</t>
  </si>
  <si>
    <t>SILNIČNÍ A CHODNÍKOVÉ OBRUBY Z BETONOVÝCH OBRUBNÍKŮ ŠÍŘ 150MM</t>
  </si>
  <si>
    <t>5,0=5,000 [A]
silniční obrubníky 150/250 podél přechodové oblasti říms</t>
  </si>
  <si>
    <t>ŘEZÁNÍ ASFALTOVÉHO KRYTU VOZOVEK TL DO 50MM</t>
  </si>
  <si>
    <t>podél obrub: 57+57,3=114,300 [A]
podél MZ. (11,1-0,9-2,6)*2*2=30,400 [B]
Celkem: A+B=144,700 [C]
pro provedení těsnící zálivky v obrusné vrstvě podél obrub+těsnění podél MZ ve vozovce</t>
  </si>
  <si>
    <t>919131</t>
  </si>
  <si>
    <t>ŘEZÁNÍ BETONOVÝCH KONSTRUKCÍ TL DO 50MM</t>
  </si>
  <si>
    <t>podél MZ. (0,9+2,6)*2*2=14,000 [B]
pro provedení těsnící zálivky podél MZ v římse</t>
  </si>
  <si>
    <t>931326</t>
  </si>
  <si>
    <t>TĚSNĚNÍ DILATAČ SPAR ASF ZÁLIVKOU MODIFIK PRŮŘ DO 800MM2</t>
  </si>
  <si>
    <t>podél obrub: 57+57,3=114,300 [A]
podél MZ. 11,1*2*2=44,400 [B]
Celkem: A+B=158,700 [C]
těsnění spáry v obrusné vrstvě podél obrub+těsnění podél MZ ve vozovce a v římse</t>
  </si>
  <si>
    <t>93151</t>
  </si>
  <si>
    <t>MOSTNÍ ZÁVĚRY POVRCHOVÉ POSUN DO 60MM</t>
  </si>
  <si>
    <t xml:space="preserve">10,97=10,970 [A]
MZ nad opěrou O1
</t>
  </si>
  <si>
    <t>93152</t>
  </si>
  <si>
    <t>MOSTNÍ ZÁVĚRY POVRCHOVÉ POSUN DO 100MM</t>
  </si>
  <si>
    <t>11,055=11,055 [A]
MZ nad opěrou O4</t>
  </si>
  <si>
    <t>932111</t>
  </si>
  <si>
    <t>PROTIDOTYKOVÉ ZÁBRANY ŠTÍTOVÉ - ZŘÍZENÍ S DODÁNÍM</t>
  </si>
  <si>
    <t>16*2*2=64,000 [A]
ochrana proti dotyku s plnou výplní z plechu, bez PKO</t>
  </si>
  <si>
    <t>93311R</t>
  </si>
  <si>
    <t>ZATĚŽOVACÍ ZKOUŠKA MOSTU STATICKÁ 1. POLE DO 300M2</t>
  </si>
  <si>
    <t>935222</t>
  </si>
  <si>
    <t>PŘÍKOPOVÉ ŽLABY Z BETON TVÁRNIC ŠÍŘ DO 900MM DO BETONU TL 100MM</t>
  </si>
  <si>
    <t>(1,8+4,5)*1,3=8,190 [A]
skluzy odvodnění z bet. tvarovek do bet. lože C20/25n-XF3</t>
  </si>
  <si>
    <t>936502</t>
  </si>
  <si>
    <t>DROBNÉ DOPLŇK KONSTR KOVOVÉ POZINK</t>
  </si>
  <si>
    <t>3*12=36,000 [A]
vývody pro měření BP vč. PKO, 3 kg/kus</t>
  </si>
  <si>
    <t>936541</t>
  </si>
  <si>
    <t>MOSTNÍ ODVODŇOVACÍ TRUBKA (POVRCHŮ IZOLACE) Z NEREZ OCELI</t>
  </si>
  <si>
    <t>v úžlabí:  8=8,000 [A]
trubičky odvodnění izolace běžné</t>
  </si>
  <si>
    <t>936541AR</t>
  </si>
  <si>
    <t>koncové v úžlabí u MZ:  4=4,000 [A]
trubičky odvodnění izolace atyp, dl. tr. 2,5 m</t>
  </si>
  <si>
    <t>SO 401</t>
  </si>
  <si>
    <t>Trakční vedení</t>
  </si>
  <si>
    <t>Vodiče TV</t>
  </si>
  <si>
    <t>74C</t>
  </si>
  <si>
    <t>74C121R</t>
  </si>
  <si>
    <t>PŘÍPLATEK ZA HLINÍKOVOU KONZOLU S VODOROVNOU L1 NEBO SIK A 2x PLASTOVÝ IZOLÁTOR</t>
  </si>
  <si>
    <t>viz. technická zpráva</t>
  </si>
  <si>
    <t>74C134</t>
  </si>
  <si>
    <t>VÝŠKOVÁ A SMĚROVÁ REGULACE KONZOLY NEBO SIK</t>
  </si>
  <si>
    <t>74C135</t>
  </si>
  <si>
    <t>SVISLÝ POSUN KONZOLY NA STOŽÁRU</t>
  </si>
  <si>
    <t>74C138R</t>
  </si>
  <si>
    <t>UVOLNĚNÍ ZV NA KONZOLE, SIK NEBO SMĚROVÉM LANĚ</t>
  </si>
  <si>
    <t>74C232R</t>
  </si>
  <si>
    <t>UVOLNĚNÍ A ZPĚTNÁ MONTÁŽ ZÁVĚS SIK S PŘÍDAVNÝM LANEM</t>
  </si>
  <si>
    <t>74C315</t>
  </si>
  <si>
    <t>PROUDOVÉ PROPOJENÍ PODÉLNÝCH POLÍ</t>
  </si>
  <si>
    <t>74C5A2R</t>
  </si>
  <si>
    <t>REGULACE KOTVENÍ ZESILOVAĆIHO VEDENÍ 2LANA</t>
  </si>
  <si>
    <t>74C643</t>
  </si>
  <si>
    <t>V ZÁVĚS  1-2 LAN ZV, NV, OV</t>
  </si>
  <si>
    <t>74C646R</t>
  </si>
  <si>
    <t>ZÁVĚS 1-2 LAN ZV, NV, OV POD BRÁNOU</t>
  </si>
  <si>
    <t>74C652</t>
  </si>
  <si>
    <t>PROUDOVÉ SPOJENÍ DVOU LAN ZV, NV, OV</t>
  </si>
  <si>
    <t>74C655</t>
  </si>
  <si>
    <t>PŘIPOJENÍ ZV, NV, OV  1-2 LANA NA TV</t>
  </si>
  <si>
    <t>74C724R</t>
  </si>
  <si>
    <t>ÚPRAVA SVODU Z DVOJITÉHO NAPÁJECÍHO PŘEVĚSU NA TV LANY 120 CU</t>
  </si>
  <si>
    <t>74C973</t>
  </si>
  <si>
    <t>ÚPRAVY STÁVAJÍCÍHO TV - PROVIZORNÍ STAVY ZA 100 M ZPROVOZŇOVANÉ SKUPINY</t>
  </si>
  <si>
    <t>74C974</t>
  </si>
  <si>
    <t>AKTUALIZACE KSU A TP DLE KOLEJOVÝCH POSTUPŮ ZA 100 M ZPROVOZŇOVANÉ SKUPINY</t>
  </si>
  <si>
    <t>74C975</t>
  </si>
  <si>
    <t>AKTUALIZACE TV DLE KOLEJOVÝCH POSTUPŮ ZA 100 M ZPROVOZŇOVANÉ SKUPINY</t>
  </si>
  <si>
    <t>74C976</t>
  </si>
  <si>
    <t>ZPRACOVÁNÍ KSU A TP PRO ÚČELY ZAVEDENÍ DO PROVOZU ZA 100 M ZPROVOZŇOVANÉ SKUPINY</t>
  </si>
  <si>
    <t>74CF11</t>
  </si>
  <si>
    <t>TAŽNÉ HNACÍ VOZIDLO K PRACOVNÍM SOUPRAVÁM (PRO VODIČE - MONTÁŽ)</t>
  </si>
  <si>
    <t>Demontáže TV</t>
  </si>
  <si>
    <t>74G</t>
  </si>
  <si>
    <t>74EF11</t>
  </si>
  <si>
    <t>HNACÍ KOLEJOVÁ VOZIDLA DEMONTÁŽNÍCH SOUPRAV PRO PRÁCE NA TV</t>
  </si>
  <si>
    <t>viz. situace</t>
  </si>
  <si>
    <t>74F434</t>
  </si>
  <si>
    <t>DEMONTÁŽ KONZOL SIK VČETNĚ ZÁVĚSŮ</t>
  </si>
  <si>
    <t>74F437</t>
  </si>
  <si>
    <t>DEMONTÁŽ KONZOL ZV NEBO OV VČETNĚ ZÁVĚSŮ</t>
  </si>
  <si>
    <t>74F449</t>
  </si>
  <si>
    <t>DEMONTÁŽ KOTVENÍ PŘEVĚSU - DVOJITÉ NEBO TROJITÉ LANO</t>
  </si>
  <si>
    <t>74F452</t>
  </si>
  <si>
    <t>DEMONTÁŽ SVODU Z PŘEVĚSU NEBO Z ODPOJOVAČE - DVOJITÉ NEBO TROJITÉ LANO</t>
  </si>
  <si>
    <t>74F456</t>
  </si>
  <si>
    <t>DEMONTÁŽ PROUDOVÝCH PROPOJENÍ PODÉLNÝCH A PŘÍČNÝCH</t>
  </si>
  <si>
    <t>74F459</t>
  </si>
  <si>
    <t>DEMONTÁŽ UKOLEJNĚNÍ KONSTRUKCÍ A PODPĚR VČETNĚ UCHYCENÍ A VODIČE</t>
  </si>
  <si>
    <t>Doprava na skládku, veškeré manipulace a poplatek za uložení na skládku</t>
  </si>
  <si>
    <t>74H</t>
  </si>
  <si>
    <t>R015270R</t>
  </si>
  <si>
    <t>POPLATKY ZA LIKVIDACI ODPADŮ NEKONTAMINOVANÝCH VČ. DOPRAVY NA SKLÁDKU A VEŠKERÉ MANIPULACE - 17 01 03 IZOLÁTORY PORCELÁNOVÉ</t>
  </si>
  <si>
    <t>přepočet kubatury na tuny - izolátor 11kg</t>
  </si>
  <si>
    <t>Zkoušky a revize</t>
  </si>
  <si>
    <t>74I</t>
  </si>
  <si>
    <t>747611</t>
  </si>
  <si>
    <t>MĚŘENÍ EMC A EMI DLE ČSN EN 50 121 V ROZSAHU PS/SO</t>
  </si>
  <si>
    <t>74F313</t>
  </si>
  <si>
    <t>MĚŘENÍ ELEKTRICKÝCH VLASTNOSTÍ TV</t>
  </si>
  <si>
    <t>74F321</t>
  </si>
  <si>
    <t>PROTOKOL ZPŮSOBILOSTI</t>
  </si>
  <si>
    <t>74F322</t>
  </si>
  <si>
    <t>REVIZNÍ ZPRÁVA</t>
  </si>
  <si>
    <t>74F323</t>
  </si>
  <si>
    <t>PROTOKOL UTZ</t>
  </si>
  <si>
    <t>74F331</t>
  </si>
  <si>
    <t>TECHNICKÁ POMOC PŘI VÝSTAVBĚ TV</t>
  </si>
  <si>
    <t>74F332</t>
  </si>
  <si>
    <t>VÝKON ORGANIZAČNÍCH JEDNOTEK SPRÁVCE</t>
  </si>
  <si>
    <t>počet výluk viz. technická zpráva * 1h/výluku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</si>
</sst>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6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SUM(C11:C15)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SUM(E11:E15)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2">
        <f>'SO 101'!H79</f>
      </c>
      <c r="D11" s="12">
        <f>'SO 101'!P79</f>
      </c>
      <c r="E11" s="12">
        <f>C11+D11</f>
      </c>
    </row>
    <row r="12" spans="1:5" ht="12.75" customHeight="1">
      <c r="A12" s="7" t="s">
        <v>123</v>
      </c>
      <c r="B12" s="7" t="s">
        <v>124</v>
      </c>
      <c r="C12" s="12">
        <f>'SO 102'!H47</f>
      </c>
      <c r="D12" s="12">
        <f>'SO 102'!P47</f>
      </c>
      <c r="E12" s="12">
        <f>C12+D12</f>
      </c>
    </row>
    <row r="13" spans="1:5" ht="12.75" customHeight="1">
      <c r="A13" s="7" t="s">
        <v>160</v>
      </c>
      <c r="B13" s="7" t="s">
        <v>161</v>
      </c>
      <c r="C13" s="12">
        <f>'SO 200'!H74</f>
      </c>
      <c r="D13" s="12">
        <f>'SO 200'!P74</f>
      </c>
      <c r="E13" s="12">
        <f>C13+D13</f>
      </c>
    </row>
    <row r="14" spans="1:5" ht="12.75" customHeight="1">
      <c r="A14" s="7" t="s">
        <v>218</v>
      </c>
      <c r="B14" s="7" t="s">
        <v>219</v>
      </c>
      <c r="C14" s="12">
        <f>'SO 201'!H227</f>
      </c>
      <c r="D14" s="12">
        <f>'SO 201'!P227</f>
      </c>
      <c r="E14" s="12">
        <f>C14+D14</f>
      </c>
    </row>
    <row r="15" spans="1:5" ht="12.75" customHeight="1">
      <c r="A15" s="7" t="s">
        <v>475</v>
      </c>
      <c r="B15" s="7" t="s">
        <v>476</v>
      </c>
      <c r="C15" s="12">
        <f>'SO 401'!H96</f>
      </c>
      <c r="D15" s="12">
        <f>'SO 401'!P96</f>
      </c>
      <c r="E15" s="12">
        <f>C15+D15</f>
      </c>
    </row>
  </sheetData>
  <sheetProtection formatColumns="0"/>
  <hyperlinks>
    <hyperlink ref="A11" location="#'SO 101'!A1" tooltip="Odkaz na stranku objektu [SO 101]" display="SO 101"/>
    <hyperlink ref="A12" location="#'SO 102'!A1" tooltip="Odkaz na stranku objektu [SO 102]" display="SO 102"/>
    <hyperlink ref="A13" location="#'SO 200'!A1" tooltip="Odkaz na stranku objektu [SO 200]" display="SO 200"/>
    <hyperlink ref="A14" location="#'SO 201'!A1" tooltip="Odkaz na stranku objektu [SO 201]" display="SO 201"/>
    <hyperlink ref="A15" location="#'SO 401'!A1" tooltip="Odkaz na stranku objektu [SO 401]" display="SO 4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20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42</v>
      </c>
      <c r="C12" s="7" t="s">
        <v>43</v>
      </c>
      <c r="D12" s="7" t="s">
        <v>44</v>
      </c>
      <c r="E12" s="7" t="s">
        <v>45</v>
      </c>
      <c r="F12" s="9">
        <v>168.993</v>
      </c>
      <c r="G12" s="13"/>
      <c r="H12" s="12">
        <f>ROUND((G12*F12),2)</f>
      </c>
      <c r="O12">
        <f>rekapitulace!H8</f>
      </c>
      <c r="P12">
        <f>O12/100*H12</f>
      </c>
    </row>
    <row r="13" ht="127.5">
      <c r="D13" s="14" t="s">
        <v>46</v>
      </c>
    </row>
    <row r="14" spans="1:16" ht="12.75">
      <c r="A14" s="7">
        <v>2</v>
      </c>
      <c r="B14" s="7" t="s">
        <v>47</v>
      </c>
      <c r="C14" s="7" t="s">
        <v>43</v>
      </c>
      <c r="D14" s="7" t="s">
        <v>48</v>
      </c>
      <c r="E14" s="7" t="s">
        <v>45</v>
      </c>
      <c r="F14" s="9">
        <v>106.553</v>
      </c>
      <c r="G14" s="13"/>
      <c r="H14" s="12">
        <f>ROUND((G14*F14),2)</f>
      </c>
      <c r="O14">
        <f>rekapitulace!H8</f>
      </c>
      <c r="P14">
        <f>O14/100*H14</f>
      </c>
    </row>
    <row r="15" ht="114.75">
      <c r="D15" s="14" t="s">
        <v>49</v>
      </c>
    </row>
    <row r="16" spans="1:16" ht="12.75">
      <c r="A16" s="7">
        <v>3</v>
      </c>
      <c r="B16" s="7" t="s">
        <v>50</v>
      </c>
      <c r="C16" s="7" t="s">
        <v>43</v>
      </c>
      <c r="D16" s="7" t="s">
        <v>51</v>
      </c>
      <c r="E16" s="7" t="s">
        <v>52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spans="1:16" ht="12.75">
      <c r="A17" s="7">
        <v>4</v>
      </c>
      <c r="B17" s="7" t="s">
        <v>53</v>
      </c>
      <c r="C17" s="7" t="s">
        <v>43</v>
      </c>
      <c r="D17" s="7" t="s">
        <v>54</v>
      </c>
      <c r="E17" s="7" t="s">
        <v>52</v>
      </c>
      <c r="F17" s="9">
        <v>1</v>
      </c>
      <c r="G17" s="13"/>
      <c r="H17" s="12">
        <f>ROUND((G17*F17),2)</f>
      </c>
      <c r="O17">
        <f>rekapitulace!H8</f>
      </c>
      <c r="P17">
        <f>O17/100*H17</f>
      </c>
    </row>
    <row r="18" spans="1:16" ht="12.75" customHeight="1">
      <c r="A18" s="15"/>
      <c r="B18" s="15"/>
      <c r="C18" s="15" t="s">
        <v>41</v>
      </c>
      <c r="D18" s="15" t="s">
        <v>40</v>
      </c>
      <c r="E18" s="15"/>
      <c r="F18" s="15"/>
      <c r="G18" s="15"/>
      <c r="H18" s="15">
        <f>SUM(H12:H17)</f>
      </c>
      <c r="P18">
        <f>ROUND(SUM(P12:P17),2)</f>
      </c>
    </row>
    <row r="20" spans="1:8" ht="12.75" customHeight="1">
      <c r="A20" s="8"/>
      <c r="B20" s="8"/>
      <c r="C20" s="8" t="s">
        <v>23</v>
      </c>
      <c r="D20" s="8" t="s">
        <v>55</v>
      </c>
      <c r="E20" s="8"/>
      <c r="F20" s="10"/>
      <c r="G20" s="8"/>
      <c r="H20" s="10"/>
    </row>
    <row r="21" spans="1:16" ht="12.75">
      <c r="A21" s="7">
        <v>5</v>
      </c>
      <c r="B21" s="7" t="s">
        <v>56</v>
      </c>
      <c r="C21" s="7" t="s">
        <v>43</v>
      </c>
      <c r="D21" s="7" t="s">
        <v>57</v>
      </c>
      <c r="E21" s="7" t="s">
        <v>58</v>
      </c>
      <c r="F21" s="9">
        <v>50.491</v>
      </c>
      <c r="G21" s="13"/>
      <c r="H21" s="12">
        <f>ROUND((G21*F21),2)</f>
      </c>
      <c r="O21">
        <f>rekapitulace!H8</f>
      </c>
      <c r="P21">
        <f>O21/100*H21</f>
      </c>
    </row>
    <row r="22" ht="165.75">
      <c r="D22" s="14" t="s">
        <v>59</v>
      </c>
    </row>
    <row r="23" spans="1:16" ht="12.75">
      <c r="A23" s="7">
        <v>6</v>
      </c>
      <c r="B23" s="7" t="s">
        <v>60</v>
      </c>
      <c r="C23" s="7" t="s">
        <v>43</v>
      </c>
      <c r="D23" s="7" t="s">
        <v>61</v>
      </c>
      <c r="E23" s="7" t="s">
        <v>58</v>
      </c>
      <c r="F23" s="9">
        <v>21.931</v>
      </c>
      <c r="G23" s="13"/>
      <c r="H23" s="12">
        <f>ROUND((G23*F23),2)</f>
      </c>
      <c r="O23">
        <f>rekapitulace!H8</f>
      </c>
      <c r="P23">
        <f>O23/100*H23</f>
      </c>
    </row>
    <row r="24" ht="178.5">
      <c r="D24" s="14" t="s">
        <v>62</v>
      </c>
    </row>
    <row r="25" spans="1:16" ht="12.75">
      <c r="A25" s="7">
        <v>7</v>
      </c>
      <c r="B25" s="7" t="s">
        <v>63</v>
      </c>
      <c r="C25" s="7" t="s">
        <v>43</v>
      </c>
      <c r="D25" s="7" t="s">
        <v>64</v>
      </c>
      <c r="E25" s="7" t="s">
        <v>58</v>
      </c>
      <c r="F25" s="9">
        <v>48.433</v>
      </c>
      <c r="G25" s="13"/>
      <c r="H25" s="12">
        <f>ROUND((G25*F25),2)</f>
      </c>
      <c r="O25">
        <f>rekapitulace!H8</f>
      </c>
      <c r="P25">
        <f>O25/100*H25</f>
      </c>
    </row>
    <row r="26" ht="165.75">
      <c r="D26" s="14" t="s">
        <v>65</v>
      </c>
    </row>
    <row r="27" spans="1:16" ht="12.75">
      <c r="A27" s="7">
        <v>8</v>
      </c>
      <c r="B27" s="7" t="s">
        <v>66</v>
      </c>
      <c r="C27" s="7" t="s">
        <v>43</v>
      </c>
      <c r="D27" s="7" t="s">
        <v>67</v>
      </c>
      <c r="E27" s="7" t="s">
        <v>58</v>
      </c>
      <c r="F27" s="9">
        <v>8.1</v>
      </c>
      <c r="G27" s="13"/>
      <c r="H27" s="12">
        <f>ROUND((G27*F27),2)</f>
      </c>
      <c r="O27">
        <f>rekapitulace!H6</f>
      </c>
      <c r="P27">
        <f>O27/100*H27</f>
      </c>
    </row>
    <row r="28" ht="51">
      <c r="D28" s="14" t="s">
        <v>68</v>
      </c>
    </row>
    <row r="29" spans="1:16" ht="12.75">
      <c r="A29" s="7">
        <v>9</v>
      </c>
      <c r="B29" s="7" t="s">
        <v>69</v>
      </c>
      <c r="C29" s="7" t="s">
        <v>43</v>
      </c>
      <c r="D29" s="7" t="s">
        <v>70</v>
      </c>
      <c r="E29" s="7" t="s">
        <v>58</v>
      </c>
      <c r="F29" s="9">
        <v>9</v>
      </c>
      <c r="G29" s="13"/>
      <c r="H29" s="12">
        <f>ROUND((G29*F29),2)</f>
      </c>
      <c r="O29">
        <f>rekapitulace!H6</f>
      </c>
      <c r="P29">
        <f>O29/100*H29</f>
      </c>
    </row>
    <row r="30" ht="38.25">
      <c r="D30" s="14" t="s">
        <v>71</v>
      </c>
    </row>
    <row r="31" spans="1:16" ht="12.75">
      <c r="A31" s="7">
        <v>10</v>
      </c>
      <c r="B31" s="7" t="s">
        <v>72</v>
      </c>
      <c r="C31" s="7" t="s">
        <v>43</v>
      </c>
      <c r="D31" s="7" t="s">
        <v>73</v>
      </c>
      <c r="E31" s="7" t="s">
        <v>58</v>
      </c>
      <c r="F31" s="9">
        <v>136.369</v>
      </c>
      <c r="G31" s="13"/>
      <c r="H31" s="12">
        <f>ROUND((G31*F31),2)</f>
      </c>
      <c r="O31">
        <f>rekapitulace!H8</f>
      </c>
      <c r="P31">
        <f>O31/100*H31</f>
      </c>
    </row>
    <row r="32" ht="76.5">
      <c r="D32" s="14" t="s">
        <v>74</v>
      </c>
    </row>
    <row r="33" spans="1:16" ht="12.75">
      <c r="A33" s="7">
        <v>11</v>
      </c>
      <c r="B33" s="7" t="s">
        <v>75</v>
      </c>
      <c r="C33" s="7" t="s">
        <v>43</v>
      </c>
      <c r="D33" s="7" t="s">
        <v>76</v>
      </c>
      <c r="E33" s="7" t="s">
        <v>58</v>
      </c>
      <c r="F33" s="9">
        <v>1.586</v>
      </c>
      <c r="G33" s="13"/>
      <c r="H33" s="12">
        <f>ROUND((G33*F33),2)</f>
      </c>
      <c r="O33">
        <f>rekapitulace!H8</f>
      </c>
      <c r="P33">
        <f>O33/100*H33</f>
      </c>
    </row>
    <row r="34" ht="51">
      <c r="D34" s="14" t="s">
        <v>77</v>
      </c>
    </row>
    <row r="35" spans="1:16" ht="12.75">
      <c r="A35" s="7">
        <v>12</v>
      </c>
      <c r="B35" s="7" t="s">
        <v>78</v>
      </c>
      <c r="C35" s="7" t="s">
        <v>43</v>
      </c>
      <c r="D35" s="7" t="s">
        <v>79</v>
      </c>
      <c r="E35" s="7" t="s">
        <v>58</v>
      </c>
      <c r="F35" s="9">
        <v>3.693</v>
      </c>
      <c r="G35" s="13"/>
      <c r="H35" s="12">
        <f>ROUND((G35*F35),2)</f>
      </c>
      <c r="O35">
        <f>rekapitulace!H6</f>
      </c>
      <c r="P35">
        <f>O35/100*H35</f>
      </c>
    </row>
    <row r="36" ht="51">
      <c r="D36" s="14" t="s">
        <v>80</v>
      </c>
    </row>
    <row r="37" spans="1:16" ht="12.75" customHeight="1">
      <c r="A37" s="15"/>
      <c r="B37" s="15"/>
      <c r="C37" s="15" t="s">
        <v>23</v>
      </c>
      <c r="D37" s="15" t="s">
        <v>55</v>
      </c>
      <c r="E37" s="15"/>
      <c r="F37" s="15"/>
      <c r="G37" s="15"/>
      <c r="H37" s="15">
        <f>SUM(H21:H36)</f>
      </c>
      <c r="P37">
        <f>ROUND(SUM(P21:P36),2)</f>
      </c>
    </row>
    <row r="39" spans="1:8" ht="12.75" customHeight="1">
      <c r="A39" s="8"/>
      <c r="B39" s="8"/>
      <c r="C39" s="8" t="s">
        <v>33</v>
      </c>
      <c r="D39" s="8" t="s">
        <v>81</v>
      </c>
      <c r="E39" s="8"/>
      <c r="F39" s="10"/>
      <c r="G39" s="8"/>
      <c r="H39" s="10"/>
    </row>
    <row r="40" spans="1:16" ht="12.75">
      <c r="A40" s="7">
        <v>13</v>
      </c>
      <c r="B40" s="7" t="s">
        <v>82</v>
      </c>
      <c r="C40" s="7" t="s">
        <v>43</v>
      </c>
      <c r="D40" s="7" t="s">
        <v>83</v>
      </c>
      <c r="E40" s="7" t="s">
        <v>84</v>
      </c>
      <c r="F40" s="9">
        <v>19.72</v>
      </c>
      <c r="G40" s="13"/>
      <c r="H40" s="12">
        <f>ROUND((G40*F40),2)</f>
      </c>
      <c r="O40">
        <f>rekapitulace!H8</f>
      </c>
      <c r="P40">
        <f>O40/100*H40</f>
      </c>
    </row>
    <row r="41" ht="51">
      <c r="D41" s="14" t="s">
        <v>85</v>
      </c>
    </row>
    <row r="42" spans="1:16" ht="12.75" customHeight="1">
      <c r="A42" s="15"/>
      <c r="B42" s="15"/>
      <c r="C42" s="15" t="s">
        <v>33</v>
      </c>
      <c r="D42" s="15" t="s">
        <v>81</v>
      </c>
      <c r="E42" s="15"/>
      <c r="F42" s="15"/>
      <c r="G42" s="15"/>
      <c r="H42" s="15">
        <f>SUM(H40:H41)</f>
      </c>
      <c r="P42">
        <f>ROUND(SUM(P40:P41),2)</f>
      </c>
    </row>
    <row r="44" spans="1:8" ht="12.75" customHeight="1">
      <c r="A44" s="8"/>
      <c r="B44" s="8"/>
      <c r="C44" s="8" t="s">
        <v>36</v>
      </c>
      <c r="D44" s="8" t="s">
        <v>21</v>
      </c>
      <c r="E44" s="8"/>
      <c r="F44" s="10"/>
      <c r="G44" s="8"/>
      <c r="H44" s="10"/>
    </row>
    <row r="45" spans="1:16" ht="12.75">
      <c r="A45" s="7">
        <v>14</v>
      </c>
      <c r="B45" s="7" t="s">
        <v>86</v>
      </c>
      <c r="C45" s="7" t="s">
        <v>43</v>
      </c>
      <c r="D45" s="7" t="s">
        <v>87</v>
      </c>
      <c r="E45" s="7" t="s">
        <v>84</v>
      </c>
      <c r="F45" s="9">
        <v>222.498</v>
      </c>
      <c r="G45" s="13"/>
      <c r="H45" s="12">
        <f>ROUND((G45*F45),2)</f>
      </c>
      <c r="O45">
        <f>rekapitulace!H8</f>
      </c>
      <c r="P45">
        <f>O45/100*H45</f>
      </c>
    </row>
    <row r="46" ht="127.5">
      <c r="D46" s="14" t="s">
        <v>88</v>
      </c>
    </row>
    <row r="47" spans="1:16" ht="12.75">
      <c r="A47" s="7">
        <v>15</v>
      </c>
      <c r="B47" s="7" t="s">
        <v>89</v>
      </c>
      <c r="C47" s="7" t="s">
        <v>43</v>
      </c>
      <c r="D47" s="7" t="s">
        <v>90</v>
      </c>
      <c r="E47" s="7" t="s">
        <v>84</v>
      </c>
      <c r="F47" s="9">
        <v>205.085</v>
      </c>
      <c r="G47" s="13"/>
      <c r="H47" s="12">
        <f>ROUND((G47*F47),2)</f>
      </c>
      <c r="O47">
        <f>rekapitulace!H8</f>
      </c>
      <c r="P47">
        <f>O47/100*H47</f>
      </c>
    </row>
    <row r="48" ht="114.75">
      <c r="D48" s="14" t="s">
        <v>91</v>
      </c>
    </row>
    <row r="49" spans="1:16" ht="12.75">
      <c r="A49" s="7">
        <v>16</v>
      </c>
      <c r="B49" s="7" t="s">
        <v>92</v>
      </c>
      <c r="C49" s="7" t="s">
        <v>43</v>
      </c>
      <c r="D49" s="7" t="s">
        <v>93</v>
      </c>
      <c r="E49" s="7" t="s">
        <v>84</v>
      </c>
      <c r="F49" s="9">
        <v>55.94</v>
      </c>
      <c r="G49" s="13"/>
      <c r="H49" s="12">
        <f>ROUND((G49*F49),2)</f>
      </c>
      <c r="O49">
        <f>rekapitulace!H8</f>
      </c>
      <c r="P49">
        <f>O49/100*H49</f>
      </c>
    </row>
    <row r="50" ht="89.25">
      <c r="D50" s="14" t="s">
        <v>94</v>
      </c>
    </row>
    <row r="51" spans="1:16" ht="12.75">
      <c r="A51" s="7">
        <v>17</v>
      </c>
      <c r="B51" s="7" t="s">
        <v>95</v>
      </c>
      <c r="C51" s="7" t="s">
        <v>43</v>
      </c>
      <c r="D51" s="7" t="s">
        <v>96</v>
      </c>
      <c r="E51" s="7" t="s">
        <v>84</v>
      </c>
      <c r="F51" s="9">
        <v>222.498</v>
      </c>
      <c r="G51" s="13"/>
      <c r="H51" s="12">
        <f>ROUND((G51*F51),2)</f>
      </c>
      <c r="O51">
        <f>rekapitulace!H8</f>
      </c>
      <c r="P51">
        <f>O51/100*H51</f>
      </c>
    </row>
    <row r="52" spans="1:16" ht="12.75">
      <c r="A52" s="7">
        <v>18</v>
      </c>
      <c r="B52" s="7" t="s">
        <v>97</v>
      </c>
      <c r="C52" s="7" t="s">
        <v>43</v>
      </c>
      <c r="D52" s="7" t="s">
        <v>98</v>
      </c>
      <c r="E52" s="7" t="s">
        <v>84</v>
      </c>
      <c r="F52" s="9">
        <v>980.527</v>
      </c>
      <c r="G52" s="13"/>
      <c r="H52" s="12">
        <f>ROUND((G52*F52),2)</f>
      </c>
      <c r="O52">
        <f>rekapitulace!H8</f>
      </c>
      <c r="P52">
        <f>O52/100*H52</f>
      </c>
    </row>
    <row r="53" ht="51">
      <c r="D53" s="14" t="s">
        <v>99</v>
      </c>
    </row>
    <row r="54" spans="1:16" ht="12.75">
      <c r="A54" s="7">
        <v>19</v>
      </c>
      <c r="B54" s="7" t="s">
        <v>100</v>
      </c>
      <c r="C54" s="7" t="s">
        <v>43</v>
      </c>
      <c r="D54" s="7" t="s">
        <v>101</v>
      </c>
      <c r="E54" s="7" t="s">
        <v>84</v>
      </c>
      <c r="F54" s="9">
        <v>488.234</v>
      </c>
      <c r="G54" s="13"/>
      <c r="H54" s="12">
        <f>ROUND((G54*F54),2)</f>
      </c>
      <c r="O54">
        <f>rekapitulace!H8</f>
      </c>
      <c r="P54">
        <f>O54/100*H54</f>
      </c>
    </row>
    <row r="55" ht="102">
      <c r="D55" s="14" t="s">
        <v>102</v>
      </c>
    </row>
    <row r="56" spans="1:16" ht="12.75">
      <c r="A56" s="7">
        <v>20</v>
      </c>
      <c r="B56" s="7" t="s">
        <v>103</v>
      </c>
      <c r="C56" s="7" t="s">
        <v>43</v>
      </c>
      <c r="D56" s="7" t="s">
        <v>104</v>
      </c>
      <c r="E56" s="7" t="s">
        <v>84</v>
      </c>
      <c r="F56" s="9">
        <v>492.293</v>
      </c>
      <c r="G56" s="13"/>
      <c r="H56" s="12">
        <f>ROUND((G56*F56),2)</f>
      </c>
      <c r="O56">
        <f>rekapitulace!H8</f>
      </c>
      <c r="P56">
        <f>O56/100*H56</f>
      </c>
    </row>
    <row r="57" ht="102">
      <c r="D57" s="14" t="s">
        <v>105</v>
      </c>
    </row>
    <row r="58" spans="1:16" ht="12.75" customHeight="1">
      <c r="A58" s="15"/>
      <c r="B58" s="15"/>
      <c r="C58" s="15" t="s">
        <v>36</v>
      </c>
      <c r="D58" s="15" t="s">
        <v>21</v>
      </c>
      <c r="E58" s="15"/>
      <c r="F58" s="15"/>
      <c r="G58" s="15"/>
      <c r="H58" s="15">
        <f>SUM(H45:H57)</f>
      </c>
      <c r="P58">
        <f>ROUND(SUM(P45:P57),2)</f>
      </c>
    </row>
    <row r="60" spans="1:8" ht="12.75" customHeight="1">
      <c r="A60" s="8"/>
      <c r="B60" s="8"/>
      <c r="C60" s="8" t="s">
        <v>39</v>
      </c>
      <c r="D60" s="8" t="s">
        <v>106</v>
      </c>
      <c r="E60" s="8"/>
      <c r="F60" s="10"/>
      <c r="G60" s="8"/>
      <c r="H60" s="10"/>
    </row>
    <row r="61" spans="1:16" ht="12.75">
      <c r="A61" s="7">
        <v>21</v>
      </c>
      <c r="B61" s="7" t="s">
        <v>107</v>
      </c>
      <c r="C61" s="7" t="s">
        <v>43</v>
      </c>
      <c r="D61" s="7" t="s">
        <v>108</v>
      </c>
      <c r="E61" s="7" t="s">
        <v>109</v>
      </c>
      <c r="F61" s="9">
        <v>6</v>
      </c>
      <c r="G61" s="13"/>
      <c r="H61" s="12">
        <f>ROUND((G61*F61),2)</f>
      </c>
      <c r="O61">
        <f>rekapitulace!H8</f>
      </c>
      <c r="P61">
        <f>O61/100*H61</f>
      </c>
    </row>
    <row r="62" ht="38.25">
      <c r="D62" s="14" t="s">
        <v>110</v>
      </c>
    </row>
    <row r="63" spans="1:16" ht="12.75" customHeight="1">
      <c r="A63" s="15"/>
      <c r="B63" s="15"/>
      <c r="C63" s="15" t="s">
        <v>39</v>
      </c>
      <c r="D63" s="15" t="s">
        <v>106</v>
      </c>
      <c r="E63" s="15"/>
      <c r="F63" s="15"/>
      <c r="G63" s="15"/>
      <c r="H63" s="15">
        <f>SUM(H61:H62)</f>
      </c>
      <c r="P63">
        <f>ROUND(SUM(P61:P62),2)</f>
      </c>
    </row>
    <row r="65" spans="1:8" ht="12.75" customHeight="1">
      <c r="A65" s="8"/>
      <c r="B65" s="8"/>
      <c r="C65" s="8" t="s">
        <v>112</v>
      </c>
      <c r="D65" s="8" t="s">
        <v>111</v>
      </c>
      <c r="E65" s="8"/>
      <c r="F65" s="10"/>
      <c r="G65" s="8"/>
      <c r="H65" s="10"/>
    </row>
    <row r="66" spans="1:16" ht="12.75">
      <c r="A66" s="7">
        <v>22</v>
      </c>
      <c r="B66" s="7" t="s">
        <v>113</v>
      </c>
      <c r="C66" s="7" t="s">
        <v>43</v>
      </c>
      <c r="D66" s="7" t="s">
        <v>114</v>
      </c>
      <c r="E66" s="7" t="s">
        <v>109</v>
      </c>
      <c r="F66" s="9">
        <v>39.44</v>
      </c>
      <c r="G66" s="13"/>
      <c r="H66" s="12">
        <f>ROUND((G66*F66),2)</f>
      </c>
      <c r="O66">
        <f>rekapitulace!H8</f>
      </c>
      <c r="P66">
        <f>O66/100*H66</f>
      </c>
    </row>
    <row r="67" ht="51">
      <c r="D67" s="14" t="s">
        <v>115</v>
      </c>
    </row>
    <row r="68" spans="1:16" ht="12.75" customHeight="1">
      <c r="A68" s="15"/>
      <c r="B68" s="15"/>
      <c r="C68" s="15" t="s">
        <v>112</v>
      </c>
      <c r="D68" s="15" t="s">
        <v>111</v>
      </c>
      <c r="E68" s="15"/>
      <c r="F68" s="15"/>
      <c r="G68" s="15"/>
      <c r="H68" s="15">
        <f>SUM(H66:H67)</f>
      </c>
      <c r="P68">
        <f>ROUND(SUM(P66:P67),2)</f>
      </c>
    </row>
    <row r="70" spans="1:16" ht="12.75" customHeight="1">
      <c r="A70" s="15"/>
      <c r="B70" s="15"/>
      <c r="C70" s="15"/>
      <c r="D70" s="15" t="s">
        <v>116</v>
      </c>
      <c r="E70" s="15"/>
      <c r="F70" s="15"/>
      <c r="G70" s="15"/>
      <c r="H70" s="15">
        <f>+H18+H37+H42+H58+H63+H68</f>
      </c>
      <c r="P70">
        <f>+P18+P37+P42+P58+P63+P68</f>
      </c>
    </row>
    <row r="72" spans="1:8" ht="12.75" customHeight="1">
      <c r="A72" s="8" t="s">
        <v>117</v>
      </c>
      <c r="B72" s="8"/>
      <c r="C72" s="8"/>
      <c r="D72" s="8"/>
      <c r="E72" s="8"/>
      <c r="F72" s="8"/>
      <c r="G72" s="8"/>
      <c r="H72" s="8"/>
    </row>
    <row r="73" spans="1:8" ht="12.75" customHeight="1">
      <c r="A73" s="8"/>
      <c r="B73" s="8"/>
      <c r="C73" s="8"/>
      <c r="D73" s="8" t="s">
        <v>118</v>
      </c>
      <c r="E73" s="8"/>
      <c r="F73" s="8"/>
      <c r="G73" s="8"/>
      <c r="H73" s="8"/>
    </row>
    <row r="74" spans="1:16" ht="12.75" customHeight="1">
      <c r="A74" s="15"/>
      <c r="B74" s="15"/>
      <c r="C74" s="15"/>
      <c r="D74" s="15" t="s">
        <v>119</v>
      </c>
      <c r="E74" s="15"/>
      <c r="F74" s="15"/>
      <c r="G74" s="15"/>
      <c r="H74" s="15">
        <v>0</v>
      </c>
      <c r="P74">
        <v>0</v>
      </c>
    </row>
    <row r="75" spans="1:8" ht="12.75" customHeight="1">
      <c r="A75" s="15"/>
      <c r="B75" s="15"/>
      <c r="C75" s="15"/>
      <c r="D75" s="15" t="s">
        <v>120</v>
      </c>
      <c r="E75" s="15"/>
      <c r="F75" s="15"/>
      <c r="G75" s="15"/>
      <c r="H75" s="15"/>
    </row>
    <row r="76" spans="1:16" ht="12.75" customHeight="1">
      <c r="A76" s="15"/>
      <c r="B76" s="15"/>
      <c r="C76" s="15"/>
      <c r="D76" s="15" t="s">
        <v>121</v>
      </c>
      <c r="E76" s="15"/>
      <c r="F76" s="15"/>
      <c r="G76" s="15"/>
      <c r="H76" s="15">
        <v>0</v>
      </c>
      <c r="P76">
        <v>0</v>
      </c>
    </row>
    <row r="77" spans="1:16" ht="12.75" customHeight="1">
      <c r="A77" s="15"/>
      <c r="B77" s="15"/>
      <c r="C77" s="15"/>
      <c r="D77" s="15" t="s">
        <v>122</v>
      </c>
      <c r="E77" s="15"/>
      <c r="F77" s="15"/>
      <c r="G77" s="15"/>
      <c r="H77" s="15">
        <f>H74+H76</f>
      </c>
      <c r="P77">
        <f>P74+P76</f>
      </c>
    </row>
    <row r="79" spans="1:16" ht="12.75" customHeight="1">
      <c r="A79" s="15"/>
      <c r="B79" s="15"/>
      <c r="C79" s="15"/>
      <c r="D79" s="15" t="s">
        <v>122</v>
      </c>
      <c r="E79" s="15"/>
      <c r="F79" s="15"/>
      <c r="G79" s="15"/>
      <c r="H79" s="15">
        <f>H70+H77</f>
      </c>
      <c r="P79">
        <f>P70+P77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123</v>
      </c>
      <c r="D5" s="5" t="s">
        <v>124</v>
      </c>
      <c r="E5" s="5"/>
    </row>
    <row r="6" spans="1:5" ht="12.75" customHeight="1">
      <c r="A6" t="s">
        <v>17</v>
      </c>
      <c r="C6" s="5" t="s">
        <v>123</v>
      </c>
      <c r="D6" s="5" t="s">
        <v>124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50</v>
      </c>
      <c r="C12" s="7" t="s">
        <v>43</v>
      </c>
      <c r="D12" s="7" t="s">
        <v>51</v>
      </c>
      <c r="E12" s="7" t="s">
        <v>52</v>
      </c>
      <c r="F12" s="9">
        <v>1</v>
      </c>
      <c r="G12" s="13"/>
      <c r="H12" s="12">
        <f>ROUND((G12*F12),2)</f>
      </c>
      <c r="O12">
        <f>rekapitulace!H8</f>
      </c>
      <c r="P12">
        <f>O12/100*H12</f>
      </c>
    </row>
    <row r="13" spans="1:16" ht="12.75" customHeight="1">
      <c r="A13" s="15"/>
      <c r="B13" s="15"/>
      <c r="C13" s="15" t="s">
        <v>41</v>
      </c>
      <c r="D13" s="15" t="s">
        <v>40</v>
      </c>
      <c r="E13" s="15"/>
      <c r="F13" s="15"/>
      <c r="G13" s="15"/>
      <c r="H13" s="15">
        <f>SUM(H12:H12)</f>
      </c>
      <c r="P13">
        <f>ROUND(SUM(P12:P12),2)</f>
      </c>
    </row>
    <row r="15" spans="1:8" ht="12.75" customHeight="1">
      <c r="A15" s="8"/>
      <c r="B15" s="8"/>
      <c r="C15" s="8" t="s">
        <v>112</v>
      </c>
      <c r="D15" s="8" t="s">
        <v>111</v>
      </c>
      <c r="E15" s="8"/>
      <c r="F15" s="10"/>
      <c r="G15" s="8"/>
      <c r="H15" s="10"/>
    </row>
    <row r="16" spans="1:16" ht="12.75">
      <c r="A16" s="7">
        <v>2</v>
      </c>
      <c r="B16" s="7" t="s">
        <v>125</v>
      </c>
      <c r="C16" s="7" t="s">
        <v>43</v>
      </c>
      <c r="D16" s="7" t="s">
        <v>126</v>
      </c>
      <c r="E16" s="7" t="s">
        <v>127</v>
      </c>
      <c r="F16" s="9">
        <v>15</v>
      </c>
      <c r="G16" s="13"/>
      <c r="H16" s="12">
        <f>ROUND((G16*F16),2)</f>
      </c>
      <c r="O16">
        <f>rekapitulace!H8</f>
      </c>
      <c r="P16">
        <f>O16/100*H16</f>
      </c>
    </row>
    <row r="17" ht="38.25">
      <c r="D17" s="14" t="s">
        <v>128</v>
      </c>
    </row>
    <row r="18" spans="1:16" ht="12.75">
      <c r="A18" s="16">
        <v>3</v>
      </c>
      <c r="B18" s="16" t="s">
        <v>129</v>
      </c>
      <c r="C18" s="16" t="s">
        <v>43</v>
      </c>
      <c r="D18" s="16" t="s">
        <v>130</v>
      </c>
      <c r="E18" s="16" t="s">
        <v>127</v>
      </c>
      <c r="F18" s="9">
        <v>15</v>
      </c>
      <c r="G18" s="13"/>
      <c r="H18" s="12">
        <f>ROUND(G18*F18,2)</f>
      </c>
      <c r="O18">
        <f>rekapitulace!H8</f>
      </c>
      <c r="P18">
        <f>O18/100*H18</f>
      </c>
    </row>
    <row r="19" spans="1:16" ht="12.75">
      <c r="A19" s="7">
        <v>4</v>
      </c>
      <c r="B19" s="7" t="s">
        <v>131</v>
      </c>
      <c r="C19" s="7" t="s">
        <v>43</v>
      </c>
      <c r="D19" s="7" t="s">
        <v>132</v>
      </c>
      <c r="E19" s="7" t="s">
        <v>133</v>
      </c>
      <c r="F19" s="9">
        <v>2700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4" t="s">
        <v>134</v>
      </c>
    </row>
    <row r="21" spans="1:16" ht="12.75">
      <c r="A21" s="7">
        <v>5</v>
      </c>
      <c r="B21" s="7" t="s">
        <v>135</v>
      </c>
      <c r="C21" s="7" t="s">
        <v>43</v>
      </c>
      <c r="D21" s="7" t="s">
        <v>136</v>
      </c>
      <c r="E21" s="7" t="s">
        <v>127</v>
      </c>
      <c r="F21" s="9">
        <v>5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16">
        <v>6</v>
      </c>
      <c r="B22" s="16" t="s">
        <v>137</v>
      </c>
      <c r="C22" s="16" t="s">
        <v>43</v>
      </c>
      <c r="D22" s="16" t="s">
        <v>138</v>
      </c>
      <c r="E22" s="16" t="s">
        <v>127</v>
      </c>
      <c r="F22" s="9">
        <v>5</v>
      </c>
      <c r="G22" s="13"/>
      <c r="H22" s="12">
        <f>ROUND(G22*F22,2)</f>
      </c>
      <c r="O22">
        <f>rekapitulace!H8</f>
      </c>
      <c r="P22">
        <f>O22/100*H22</f>
      </c>
    </row>
    <row r="23" spans="1:16" ht="12.75">
      <c r="A23" s="7">
        <v>7</v>
      </c>
      <c r="B23" s="7" t="s">
        <v>139</v>
      </c>
      <c r="C23" s="7" t="s">
        <v>43</v>
      </c>
      <c r="D23" s="7" t="s">
        <v>140</v>
      </c>
      <c r="E23" s="7" t="s">
        <v>127</v>
      </c>
      <c r="F23" s="9">
        <v>18</v>
      </c>
      <c r="G23" s="13"/>
      <c r="H23" s="12">
        <f>ROUND((G23*F23),2)</f>
      </c>
      <c r="O23">
        <f>rekapitulace!H8</f>
      </c>
      <c r="P23">
        <f>O23/100*H23</f>
      </c>
    </row>
    <row r="24" ht="25.5">
      <c r="D24" s="14" t="s">
        <v>141</v>
      </c>
    </row>
    <row r="25" spans="1:16" ht="12.75">
      <c r="A25" s="16">
        <v>8</v>
      </c>
      <c r="B25" s="16" t="s">
        <v>142</v>
      </c>
      <c r="C25" s="16" t="s">
        <v>43</v>
      </c>
      <c r="D25" s="16" t="s">
        <v>143</v>
      </c>
      <c r="E25" s="16" t="s">
        <v>127</v>
      </c>
      <c r="F25" s="9">
        <v>18</v>
      </c>
      <c r="G25" s="13"/>
      <c r="H25" s="12">
        <f>ROUND(G25*F25,2)</f>
      </c>
      <c r="O25">
        <f>rekapitulace!H8</f>
      </c>
      <c r="P25">
        <f>O25/100*H25</f>
      </c>
    </row>
    <row r="26" spans="1:16" ht="12.75">
      <c r="A26" s="7">
        <v>9</v>
      </c>
      <c r="B26" s="7" t="s">
        <v>144</v>
      </c>
      <c r="C26" s="7" t="s">
        <v>43</v>
      </c>
      <c r="D26" s="7" t="s">
        <v>145</v>
      </c>
      <c r="E26" s="7" t="s">
        <v>133</v>
      </c>
      <c r="F26" s="9">
        <v>3240</v>
      </c>
      <c r="G26" s="13"/>
      <c r="H26" s="12">
        <f>ROUND((G26*F26),2)</f>
      </c>
      <c r="O26">
        <f>rekapitulace!H8</f>
      </c>
      <c r="P26">
        <f>O26/100*H26</f>
      </c>
    </row>
    <row r="27" ht="38.25">
      <c r="D27" s="14" t="s">
        <v>146</v>
      </c>
    </row>
    <row r="28" spans="1:16" ht="12.75">
      <c r="A28" s="7">
        <v>10</v>
      </c>
      <c r="B28" s="7" t="s">
        <v>147</v>
      </c>
      <c r="C28" s="7" t="s">
        <v>43</v>
      </c>
      <c r="D28" s="7" t="s">
        <v>148</v>
      </c>
      <c r="E28" s="7" t="s">
        <v>127</v>
      </c>
      <c r="F28" s="9">
        <v>2</v>
      </c>
      <c r="G28" s="13"/>
      <c r="H28" s="12">
        <f>ROUND((G28*F28),2)</f>
      </c>
      <c r="O28">
        <f>rekapitulace!H8</f>
      </c>
      <c r="P28">
        <f>O28/100*H28</f>
      </c>
    </row>
    <row r="29" spans="1:16" ht="12.75">
      <c r="A29" s="16">
        <v>11</v>
      </c>
      <c r="B29" s="16" t="s">
        <v>149</v>
      </c>
      <c r="C29" s="16" t="s">
        <v>43</v>
      </c>
      <c r="D29" s="16" t="s">
        <v>150</v>
      </c>
      <c r="E29" s="16" t="s">
        <v>127</v>
      </c>
      <c r="F29" s="9">
        <v>2</v>
      </c>
      <c r="G29" s="13"/>
      <c r="H29" s="12">
        <f>ROUND(G29*F29,2)</f>
      </c>
      <c r="O29">
        <f>rekapitulace!H8</f>
      </c>
      <c r="P29">
        <f>O29/100*H29</f>
      </c>
    </row>
    <row r="30" spans="1:16" ht="12.75">
      <c r="A30" s="7">
        <v>12</v>
      </c>
      <c r="B30" s="7" t="s">
        <v>151</v>
      </c>
      <c r="C30" s="7" t="s">
        <v>43</v>
      </c>
      <c r="D30" s="7" t="s">
        <v>152</v>
      </c>
      <c r="E30" s="7" t="s">
        <v>133</v>
      </c>
      <c r="F30" s="9">
        <v>360</v>
      </c>
      <c r="G30" s="13"/>
      <c r="H30" s="12">
        <f>ROUND((G30*F30),2)</f>
      </c>
      <c r="O30">
        <f>rekapitulace!H8</f>
      </c>
      <c r="P30">
        <f>O30/100*H30</f>
      </c>
    </row>
    <row r="31" ht="25.5">
      <c r="D31" s="14" t="s">
        <v>153</v>
      </c>
    </row>
    <row r="32" spans="1:16" ht="12.75">
      <c r="A32" s="7">
        <v>13</v>
      </c>
      <c r="B32" s="7" t="s">
        <v>154</v>
      </c>
      <c r="C32" s="7" t="s">
        <v>43</v>
      </c>
      <c r="D32" s="7" t="s">
        <v>155</v>
      </c>
      <c r="E32" s="7" t="s">
        <v>127</v>
      </c>
      <c r="F32" s="9">
        <v>2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16">
        <v>14</v>
      </c>
      <c r="B33" s="16" t="s">
        <v>156</v>
      </c>
      <c r="C33" s="16" t="s">
        <v>43</v>
      </c>
      <c r="D33" s="16" t="s">
        <v>157</v>
      </c>
      <c r="E33" s="16" t="s">
        <v>127</v>
      </c>
      <c r="F33" s="9">
        <v>2</v>
      </c>
      <c r="G33" s="13"/>
      <c r="H33" s="12">
        <f>ROUND(G33*F33,2)</f>
      </c>
      <c r="O33">
        <f>rekapitulace!H8</f>
      </c>
      <c r="P33">
        <f>O33/100*H33</f>
      </c>
    </row>
    <row r="34" spans="1:16" ht="12.75">
      <c r="A34" s="7">
        <v>15</v>
      </c>
      <c r="B34" s="7" t="s">
        <v>158</v>
      </c>
      <c r="C34" s="7" t="s">
        <v>43</v>
      </c>
      <c r="D34" s="7" t="s">
        <v>159</v>
      </c>
      <c r="E34" s="7" t="s">
        <v>133</v>
      </c>
      <c r="F34" s="9">
        <v>360</v>
      </c>
      <c r="G34" s="13"/>
      <c r="H34" s="12">
        <f>ROUND((G34*F34),2)</f>
      </c>
      <c r="O34">
        <f>rekapitulace!H8</f>
      </c>
      <c r="P34">
        <f>O34/100*H34</f>
      </c>
    </row>
    <row r="35" ht="25.5">
      <c r="D35" s="14" t="s">
        <v>153</v>
      </c>
    </row>
    <row r="36" spans="1:16" ht="12.75" customHeight="1">
      <c r="A36" s="15"/>
      <c r="B36" s="15"/>
      <c r="C36" s="15" t="s">
        <v>112</v>
      </c>
      <c r="D36" s="15" t="s">
        <v>111</v>
      </c>
      <c r="E36" s="15"/>
      <c r="F36" s="15"/>
      <c r="G36" s="15"/>
      <c r="H36" s="15">
        <f>SUM(H16:H35)</f>
      </c>
      <c r="P36">
        <f>ROUND(SUM(P16:P35),2)</f>
      </c>
    </row>
    <row r="38" spans="1:16" ht="12.75" customHeight="1">
      <c r="A38" s="15"/>
      <c r="B38" s="15"/>
      <c r="C38" s="15"/>
      <c r="D38" s="15" t="s">
        <v>116</v>
      </c>
      <c r="E38" s="15"/>
      <c r="F38" s="15"/>
      <c r="G38" s="15"/>
      <c r="H38" s="15">
        <f>+H13+H36</f>
      </c>
      <c r="P38">
        <f>+P13+P36</f>
      </c>
    </row>
    <row r="40" spans="1:8" ht="12.75" customHeight="1">
      <c r="A40" s="8" t="s">
        <v>117</v>
      </c>
      <c r="B40" s="8"/>
      <c r="C40" s="8"/>
      <c r="D40" s="8"/>
      <c r="E40" s="8"/>
      <c r="F40" s="8"/>
      <c r="G40" s="8"/>
      <c r="H40" s="8"/>
    </row>
    <row r="41" spans="1:8" ht="12.75" customHeight="1">
      <c r="A41" s="8"/>
      <c r="B41" s="8"/>
      <c r="C41" s="8"/>
      <c r="D41" s="8" t="s">
        <v>118</v>
      </c>
      <c r="E41" s="8"/>
      <c r="F41" s="8"/>
      <c r="G41" s="8"/>
      <c r="H41" s="8"/>
    </row>
    <row r="42" spans="1:16" ht="12.75" customHeight="1">
      <c r="A42" s="15"/>
      <c r="B42" s="15"/>
      <c r="C42" s="15"/>
      <c r="D42" s="15" t="s">
        <v>119</v>
      </c>
      <c r="E42" s="15"/>
      <c r="F42" s="15"/>
      <c r="G42" s="15"/>
      <c r="H42" s="15">
        <v>0</v>
      </c>
      <c r="P42">
        <v>0</v>
      </c>
    </row>
    <row r="43" spans="1:8" ht="12.75" customHeight="1">
      <c r="A43" s="15"/>
      <c r="B43" s="15"/>
      <c r="C43" s="15"/>
      <c r="D43" s="15" t="s">
        <v>120</v>
      </c>
      <c r="E43" s="15"/>
      <c r="F43" s="15"/>
      <c r="G43" s="15"/>
      <c r="H43" s="15"/>
    </row>
    <row r="44" spans="1:16" ht="12.75" customHeight="1">
      <c r="A44" s="15"/>
      <c r="B44" s="15"/>
      <c r="C44" s="15"/>
      <c r="D44" s="15" t="s">
        <v>121</v>
      </c>
      <c r="E44" s="15"/>
      <c r="F44" s="15"/>
      <c r="G44" s="15"/>
      <c r="H44" s="15">
        <v>0</v>
      </c>
      <c r="P44">
        <v>0</v>
      </c>
    </row>
    <row r="45" spans="1:16" ht="12.75" customHeight="1">
      <c r="A45" s="15"/>
      <c r="B45" s="15"/>
      <c r="C45" s="15"/>
      <c r="D45" s="15" t="s">
        <v>122</v>
      </c>
      <c r="E45" s="15"/>
      <c r="F45" s="15"/>
      <c r="G45" s="15"/>
      <c r="H45" s="15">
        <f>H42+H44</f>
      </c>
      <c r="P45">
        <f>P42+P44</f>
      </c>
    </row>
    <row r="47" spans="1:16" ht="12.75" customHeight="1">
      <c r="A47" s="15"/>
      <c r="B47" s="15"/>
      <c r="C47" s="15"/>
      <c r="D47" s="15" t="s">
        <v>122</v>
      </c>
      <c r="E47" s="15"/>
      <c r="F47" s="15"/>
      <c r="G47" s="15"/>
      <c r="H47" s="15">
        <f>H38+H45</f>
      </c>
      <c r="P47">
        <f>P38+P45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160</v>
      </c>
      <c r="D5" s="5" t="s">
        <v>161</v>
      </c>
      <c r="E5" s="5"/>
    </row>
    <row r="6" spans="1:5" ht="12.75" customHeight="1">
      <c r="A6" t="s">
        <v>17</v>
      </c>
      <c r="C6" s="5" t="s">
        <v>160</v>
      </c>
      <c r="D6" s="5" t="s">
        <v>161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2</v>
      </c>
      <c r="B12" s="7" t="s">
        <v>162</v>
      </c>
      <c r="C12" s="7" t="s">
        <v>33</v>
      </c>
      <c r="D12" s="7" t="s">
        <v>163</v>
      </c>
      <c r="E12" s="7" t="s">
        <v>45</v>
      </c>
      <c r="F12" s="9">
        <v>939.35</v>
      </c>
      <c r="G12" s="13"/>
      <c r="H12" s="12">
        <f>ROUND((G12*F12),2)</f>
      </c>
      <c r="O12">
        <f>rekapitulace!H8</f>
      </c>
      <c r="P12">
        <f>O12/100*H12</f>
      </c>
    </row>
    <row r="13" ht="127.5">
      <c r="D13" s="14" t="s">
        <v>164</v>
      </c>
    </row>
    <row r="14" spans="1:16" ht="12.75">
      <c r="A14" s="7">
        <v>4</v>
      </c>
      <c r="B14" s="7" t="s">
        <v>162</v>
      </c>
      <c r="C14" s="7" t="s">
        <v>35</v>
      </c>
      <c r="D14" s="7" t="s">
        <v>163</v>
      </c>
      <c r="E14" s="7" t="s">
        <v>45</v>
      </c>
      <c r="F14" s="9">
        <v>89.628</v>
      </c>
      <c r="G14" s="13"/>
      <c r="H14" s="12">
        <f>ROUND((G14*F14),2)</f>
      </c>
      <c r="O14">
        <f>rekapitulace!H8</f>
      </c>
      <c r="P14">
        <f>O14/100*H14</f>
      </c>
    </row>
    <row r="15" ht="114.75">
      <c r="D15" s="14" t="s">
        <v>165</v>
      </c>
    </row>
    <row r="16" spans="1:16" ht="12.75">
      <c r="A16" s="7">
        <v>1</v>
      </c>
      <c r="B16" s="7" t="s">
        <v>162</v>
      </c>
      <c r="C16" s="7" t="s">
        <v>23</v>
      </c>
      <c r="D16" s="7" t="s">
        <v>163</v>
      </c>
      <c r="E16" s="7" t="s">
        <v>45</v>
      </c>
      <c r="F16" s="9">
        <v>56.784</v>
      </c>
      <c r="G16" s="13"/>
      <c r="H16" s="12">
        <f>ROUND((G16*F16),2)</f>
      </c>
      <c r="O16">
        <f>rekapitulace!H8</f>
      </c>
      <c r="P16">
        <f>O16/100*H16</f>
      </c>
    </row>
    <row r="17" ht="114.75">
      <c r="D17" s="14" t="s">
        <v>166</v>
      </c>
    </row>
    <row r="18" spans="1:16" ht="12.75">
      <c r="A18" s="7">
        <v>3</v>
      </c>
      <c r="B18" s="7" t="s">
        <v>162</v>
      </c>
      <c r="C18" s="7" t="s">
        <v>34</v>
      </c>
      <c r="D18" s="7" t="s">
        <v>163</v>
      </c>
      <c r="E18" s="7" t="s">
        <v>45</v>
      </c>
      <c r="F18" s="9">
        <v>15.156</v>
      </c>
      <c r="G18" s="13"/>
      <c r="H18" s="12">
        <f>ROUND((G18*F18),2)</f>
      </c>
      <c r="O18">
        <f>rekapitulace!H8</f>
      </c>
      <c r="P18">
        <f>O18/100*H18</f>
      </c>
    </row>
    <row r="19" ht="114.75">
      <c r="D19" s="14" t="s">
        <v>167</v>
      </c>
    </row>
    <row r="20" spans="1:16" ht="12.75">
      <c r="A20" s="7">
        <v>5</v>
      </c>
      <c r="B20" s="7" t="s">
        <v>50</v>
      </c>
      <c r="C20" s="7" t="s">
        <v>43</v>
      </c>
      <c r="D20" s="7" t="s">
        <v>51</v>
      </c>
      <c r="E20" s="7" t="s">
        <v>52</v>
      </c>
      <c r="F20" s="9">
        <v>1</v>
      </c>
      <c r="G20" s="13"/>
      <c r="H20" s="12">
        <f>ROUND((G20*F20),2)</f>
      </c>
      <c r="O20">
        <f>rekapitulace!H8</f>
      </c>
      <c r="P20">
        <f>O20/100*H20</f>
      </c>
    </row>
    <row r="21" ht="204">
      <c r="D21" s="14" t="s">
        <v>168</v>
      </c>
    </row>
    <row r="22" spans="1:16" ht="12.75">
      <c r="A22" s="7">
        <v>6</v>
      </c>
      <c r="B22" s="7" t="s">
        <v>169</v>
      </c>
      <c r="C22" s="7" t="s">
        <v>43</v>
      </c>
      <c r="D22" s="7" t="s">
        <v>170</v>
      </c>
      <c r="E22" s="7" t="s">
        <v>52</v>
      </c>
      <c r="F22" s="9">
        <v>1</v>
      </c>
      <c r="G22" s="13"/>
      <c r="H22" s="12">
        <f>ROUND((G22*F22),2)</f>
      </c>
      <c r="O22">
        <f>rekapitulace!H8</f>
      </c>
      <c r="P22">
        <f>O22/100*H22</f>
      </c>
    </row>
    <row r="23" ht="204">
      <c r="D23" s="14" t="s">
        <v>171</v>
      </c>
    </row>
    <row r="24" spans="1:16" ht="12.75" customHeight="1">
      <c r="A24" s="15"/>
      <c r="B24" s="15"/>
      <c r="C24" s="15" t="s">
        <v>41</v>
      </c>
      <c r="D24" s="15" t="s">
        <v>40</v>
      </c>
      <c r="E24" s="15"/>
      <c r="F24" s="15"/>
      <c r="G24" s="15"/>
      <c r="H24" s="15">
        <f>SUM(H12:H23)</f>
      </c>
      <c r="P24">
        <f>ROUND(SUM(P12:P23),2)</f>
      </c>
    </row>
    <row r="26" spans="1:8" ht="12.75" customHeight="1">
      <c r="A26" s="8"/>
      <c r="B26" s="8"/>
      <c r="C26" s="8" t="s">
        <v>23</v>
      </c>
      <c r="D26" s="8" t="s">
        <v>55</v>
      </c>
      <c r="E26" s="8"/>
      <c r="F26" s="10"/>
      <c r="G26" s="8"/>
      <c r="H26" s="10"/>
    </row>
    <row r="27" spans="1:16" ht="12.75">
      <c r="A27" s="7">
        <v>7</v>
      </c>
      <c r="B27" s="7" t="s">
        <v>172</v>
      </c>
      <c r="C27" s="7" t="s">
        <v>43</v>
      </c>
      <c r="D27" s="7" t="s">
        <v>173</v>
      </c>
      <c r="E27" s="7" t="s">
        <v>84</v>
      </c>
      <c r="F27" s="9">
        <v>288</v>
      </c>
      <c r="G27" s="13"/>
      <c r="H27" s="12">
        <f>ROUND((G27*F27),2)</f>
      </c>
      <c r="O27">
        <f>rekapitulace!H8</f>
      </c>
      <c r="P27">
        <f>O27/100*H27</f>
      </c>
    </row>
    <row r="28" ht="242.25">
      <c r="D28" s="14" t="s">
        <v>174</v>
      </c>
    </row>
    <row r="29" spans="1:16" ht="12.75">
      <c r="A29" s="7">
        <v>8</v>
      </c>
      <c r="B29" s="7" t="s">
        <v>175</v>
      </c>
      <c r="C29" s="7" t="s">
        <v>43</v>
      </c>
      <c r="D29" s="7" t="s">
        <v>176</v>
      </c>
      <c r="E29" s="7" t="s">
        <v>84</v>
      </c>
      <c r="F29" s="9">
        <v>23.75</v>
      </c>
      <c r="G29" s="13"/>
      <c r="H29" s="12">
        <f>ROUND((G29*F29),2)</f>
      </c>
      <c r="O29">
        <f>rekapitulace!H8</f>
      </c>
      <c r="P29">
        <f>O29/100*H29</f>
      </c>
    </row>
    <row r="30" ht="229.5">
      <c r="D30" s="14" t="s">
        <v>177</v>
      </c>
    </row>
    <row r="31" spans="1:16" ht="12.75">
      <c r="A31" s="7">
        <v>9</v>
      </c>
      <c r="B31" s="7" t="s">
        <v>178</v>
      </c>
      <c r="C31" s="7" t="s">
        <v>43</v>
      </c>
      <c r="D31" s="7" t="s">
        <v>179</v>
      </c>
      <c r="E31" s="7" t="s">
        <v>109</v>
      </c>
      <c r="F31" s="9">
        <v>97</v>
      </c>
      <c r="G31" s="13"/>
      <c r="H31" s="12">
        <f>ROUND((G31*F31),2)</f>
      </c>
      <c r="O31">
        <f>rekapitulace!H8</f>
      </c>
      <c r="P31">
        <f>O31/100*H31</f>
      </c>
    </row>
    <row r="32" ht="51">
      <c r="D32" s="14" t="s">
        <v>180</v>
      </c>
    </row>
    <row r="33" spans="1:16" ht="12.75">
      <c r="A33" s="7">
        <v>10</v>
      </c>
      <c r="B33" s="7" t="s">
        <v>181</v>
      </c>
      <c r="C33" s="7" t="s">
        <v>43</v>
      </c>
      <c r="D33" s="7" t="s">
        <v>182</v>
      </c>
      <c r="E33" s="7" t="s">
        <v>183</v>
      </c>
      <c r="F33" s="9">
        <v>121.25</v>
      </c>
      <c r="G33" s="13"/>
      <c r="H33" s="12">
        <f>ROUND((G33*F33),2)</f>
      </c>
      <c r="O33">
        <f>rekapitulace!H8</f>
      </c>
      <c r="P33">
        <f>O33/100*H33</f>
      </c>
    </row>
    <row r="34" ht="102">
      <c r="D34" s="14" t="s">
        <v>184</v>
      </c>
    </row>
    <row r="35" spans="1:16" ht="12.75">
      <c r="A35" s="7">
        <v>11</v>
      </c>
      <c r="B35" s="7" t="s">
        <v>63</v>
      </c>
      <c r="C35" s="7" t="s">
        <v>43</v>
      </c>
      <c r="D35" s="7" t="s">
        <v>185</v>
      </c>
      <c r="E35" s="7" t="s">
        <v>58</v>
      </c>
      <c r="F35" s="9">
        <v>40.74</v>
      </c>
      <c r="G35" s="13"/>
      <c r="H35" s="12">
        <f>ROUND((G35*F35),2)</f>
      </c>
      <c r="O35">
        <f>rekapitulace!H8</f>
      </c>
      <c r="P35">
        <f>O35/100*H35</f>
      </c>
    </row>
    <row r="36" ht="255">
      <c r="D36" s="14" t="s">
        <v>186</v>
      </c>
    </row>
    <row r="37" spans="1:16" ht="12.75" customHeight="1">
      <c r="A37" s="15"/>
      <c r="B37" s="15"/>
      <c r="C37" s="15" t="s">
        <v>23</v>
      </c>
      <c r="D37" s="15" t="s">
        <v>55</v>
      </c>
      <c r="E37" s="15"/>
      <c r="F37" s="15"/>
      <c r="G37" s="15"/>
      <c r="H37" s="15">
        <f>SUM(H27:H36)</f>
      </c>
      <c r="P37">
        <f>ROUND(SUM(P27:P36),2)</f>
      </c>
    </row>
    <row r="39" spans="1:8" ht="12.75" customHeight="1">
      <c r="A39" s="8"/>
      <c r="B39" s="8"/>
      <c r="C39" s="8" t="s">
        <v>38</v>
      </c>
      <c r="D39" s="8" t="s">
        <v>187</v>
      </c>
      <c r="E39" s="8"/>
      <c r="F39" s="10"/>
      <c r="G39" s="8"/>
      <c r="H39" s="10"/>
    </row>
    <row r="40" spans="1:16" ht="12.75">
      <c r="A40" s="7">
        <v>12</v>
      </c>
      <c r="B40" s="7" t="s">
        <v>188</v>
      </c>
      <c r="C40" s="7" t="s">
        <v>43</v>
      </c>
      <c r="D40" s="7" t="s">
        <v>189</v>
      </c>
      <c r="E40" s="7" t="s">
        <v>109</v>
      </c>
      <c r="F40" s="9">
        <v>23</v>
      </c>
      <c r="G40" s="13"/>
      <c r="H40" s="12">
        <f>ROUND((G40*F40),2)</f>
      </c>
      <c r="O40">
        <f>rekapitulace!H8</f>
      </c>
      <c r="P40">
        <f>O40/100*H40</f>
      </c>
    </row>
    <row r="41" ht="191.25">
      <c r="D41" s="14" t="s">
        <v>190</v>
      </c>
    </row>
    <row r="42" spans="1:16" ht="12.75" customHeight="1">
      <c r="A42" s="15"/>
      <c r="B42" s="15"/>
      <c r="C42" s="15" t="s">
        <v>38</v>
      </c>
      <c r="D42" s="15" t="s">
        <v>187</v>
      </c>
      <c r="E42" s="15"/>
      <c r="F42" s="15"/>
      <c r="G42" s="15"/>
      <c r="H42" s="15">
        <f>SUM(H40:H41)</f>
      </c>
      <c r="P42">
        <f>ROUND(SUM(P40:P41),2)</f>
      </c>
    </row>
    <row r="44" spans="1:8" ht="12.75" customHeight="1">
      <c r="A44" s="8"/>
      <c r="B44" s="8"/>
      <c r="C44" s="8" t="s">
        <v>112</v>
      </c>
      <c r="D44" s="8" t="s">
        <v>111</v>
      </c>
      <c r="E44" s="8"/>
      <c r="F44" s="10"/>
      <c r="G44" s="8"/>
      <c r="H44" s="10"/>
    </row>
    <row r="45" spans="1:16" ht="12.75">
      <c r="A45" s="7">
        <v>13</v>
      </c>
      <c r="B45" s="7" t="s">
        <v>191</v>
      </c>
      <c r="C45" s="7" t="s">
        <v>43</v>
      </c>
      <c r="D45" s="7" t="s">
        <v>192</v>
      </c>
      <c r="E45" s="7" t="s">
        <v>109</v>
      </c>
      <c r="F45" s="9">
        <v>97</v>
      </c>
      <c r="G45" s="13"/>
      <c r="H45" s="12">
        <f>ROUND((G45*F45),2)</f>
      </c>
      <c r="O45">
        <f>rekapitulace!H8</f>
      </c>
      <c r="P45">
        <f>O45/100*H45</f>
      </c>
    </row>
    <row r="46" ht="127.5">
      <c r="D46" s="14" t="s">
        <v>193</v>
      </c>
    </row>
    <row r="47" spans="1:16" ht="12.75">
      <c r="A47" s="7">
        <v>14</v>
      </c>
      <c r="B47" s="7" t="s">
        <v>194</v>
      </c>
      <c r="C47" s="7" t="s">
        <v>43</v>
      </c>
      <c r="D47" s="7" t="s">
        <v>195</v>
      </c>
      <c r="E47" s="7" t="s">
        <v>109</v>
      </c>
      <c r="F47" s="9">
        <v>705.18</v>
      </c>
      <c r="G47" s="13"/>
      <c r="H47" s="12">
        <f>ROUND((G47*F47),2)</f>
      </c>
      <c r="O47">
        <f>rekapitulace!H8</f>
      </c>
      <c r="P47">
        <f>O47/100*H47</f>
      </c>
    </row>
    <row r="48" ht="395.25">
      <c r="D48" s="14" t="s">
        <v>196</v>
      </c>
    </row>
    <row r="49" spans="1:16" ht="12.75">
      <c r="A49" s="7">
        <v>15</v>
      </c>
      <c r="B49" s="7" t="s">
        <v>197</v>
      </c>
      <c r="C49" s="7" t="s">
        <v>43</v>
      </c>
      <c r="D49" s="7" t="s">
        <v>198</v>
      </c>
      <c r="E49" s="7" t="s">
        <v>84</v>
      </c>
      <c r="F49" s="9">
        <v>1.923</v>
      </c>
      <c r="G49" s="13"/>
      <c r="H49" s="12">
        <f>ROUND((G49*F49),2)</f>
      </c>
      <c r="O49">
        <f>rekapitulace!H8</f>
      </c>
      <c r="P49">
        <f>O49/100*H49</f>
      </c>
    </row>
    <row r="50" ht="127.5">
      <c r="D50" s="14" t="s">
        <v>199</v>
      </c>
    </row>
    <row r="51" spans="1:16" ht="12.75">
      <c r="A51" s="7">
        <v>16</v>
      </c>
      <c r="B51" s="7" t="s">
        <v>200</v>
      </c>
      <c r="C51" s="7" t="s">
        <v>43</v>
      </c>
      <c r="D51" s="7" t="s">
        <v>201</v>
      </c>
      <c r="E51" s="7" t="s">
        <v>84</v>
      </c>
      <c r="F51" s="9">
        <v>60</v>
      </c>
      <c r="G51" s="13"/>
      <c r="H51" s="12">
        <f>ROUND((G51*F51),2)</f>
      </c>
      <c r="O51">
        <f>rekapitulace!H8</f>
      </c>
      <c r="P51">
        <f>O51/100*H51</f>
      </c>
    </row>
    <row r="52" ht="140.25">
      <c r="D52" s="14" t="s">
        <v>202</v>
      </c>
    </row>
    <row r="53" spans="1:16" ht="12.75">
      <c r="A53" s="7">
        <v>17</v>
      </c>
      <c r="B53" s="7" t="s">
        <v>203</v>
      </c>
      <c r="C53" s="7" t="s">
        <v>43</v>
      </c>
      <c r="D53" s="7" t="s">
        <v>204</v>
      </c>
      <c r="E53" s="7" t="s">
        <v>84</v>
      </c>
      <c r="F53" s="9">
        <v>200</v>
      </c>
      <c r="G53" s="13"/>
      <c r="H53" s="12">
        <f>ROUND((G53*F53),2)</f>
      </c>
      <c r="O53">
        <f>rekapitulace!H8</f>
      </c>
      <c r="P53">
        <f>O53/100*H53</f>
      </c>
    </row>
    <row r="54" ht="76.5">
      <c r="D54" s="14" t="s">
        <v>205</v>
      </c>
    </row>
    <row r="55" spans="1:16" ht="12.75">
      <c r="A55" s="7">
        <v>18</v>
      </c>
      <c r="B55" s="7" t="s">
        <v>206</v>
      </c>
      <c r="C55" s="7" t="s">
        <v>43</v>
      </c>
      <c r="D55" s="7" t="s">
        <v>207</v>
      </c>
      <c r="E55" s="7" t="s">
        <v>84</v>
      </c>
      <c r="F55" s="9">
        <v>40</v>
      </c>
      <c r="G55" s="13"/>
      <c r="H55" s="12">
        <f>ROUND((G55*F55),2)</f>
      </c>
      <c r="O55">
        <f>rekapitulace!H8</f>
      </c>
      <c r="P55">
        <f>O55/100*H55</f>
      </c>
    </row>
    <row r="56" ht="191.25">
      <c r="D56" s="14" t="s">
        <v>208</v>
      </c>
    </row>
    <row r="57" spans="1:16" ht="12.75">
      <c r="A57" s="7">
        <v>19</v>
      </c>
      <c r="B57" s="7" t="s">
        <v>209</v>
      </c>
      <c r="C57" s="7" t="s">
        <v>43</v>
      </c>
      <c r="D57" s="7" t="s">
        <v>210</v>
      </c>
      <c r="E57" s="7" t="s">
        <v>58</v>
      </c>
      <c r="F57" s="9">
        <v>23.66</v>
      </c>
      <c r="G57" s="13"/>
      <c r="H57" s="12">
        <f>ROUND((G57*F57),2)</f>
      </c>
      <c r="O57">
        <f>rekapitulace!H8</f>
      </c>
      <c r="P57">
        <f>O57/100*H57</f>
      </c>
    </row>
    <row r="58" ht="165.75">
      <c r="D58" s="14" t="s">
        <v>211</v>
      </c>
    </row>
    <row r="59" spans="1:16" ht="12.75">
      <c r="A59" s="7">
        <v>20</v>
      </c>
      <c r="B59" s="7" t="s">
        <v>212</v>
      </c>
      <c r="C59" s="7" t="s">
        <v>43</v>
      </c>
      <c r="D59" s="7" t="s">
        <v>213</v>
      </c>
      <c r="E59" s="7" t="s">
        <v>58</v>
      </c>
      <c r="F59" s="9">
        <v>375.74</v>
      </c>
      <c r="G59" s="13"/>
      <c r="H59" s="12">
        <f>ROUND((G59*F59),2)</f>
      </c>
      <c r="O59">
        <f>rekapitulace!H8</f>
      </c>
      <c r="P59">
        <f>O59/100*H59</f>
      </c>
    </row>
    <row r="60" ht="409.5">
      <c r="D60" s="14" t="s">
        <v>214</v>
      </c>
    </row>
    <row r="61" spans="1:16" ht="12.75">
      <c r="A61" s="7">
        <v>21</v>
      </c>
      <c r="B61" s="7" t="s">
        <v>215</v>
      </c>
      <c r="C61" s="7" t="s">
        <v>43</v>
      </c>
      <c r="D61" s="7" t="s">
        <v>216</v>
      </c>
      <c r="E61" s="7" t="s">
        <v>84</v>
      </c>
      <c r="F61" s="9">
        <v>493.95</v>
      </c>
      <c r="G61" s="13"/>
      <c r="H61" s="12">
        <f>ROUND((G61*F61),2)</f>
      </c>
      <c r="O61">
        <f>rekapitulace!H8</f>
      </c>
      <c r="P61">
        <f>O61/100*H61</f>
      </c>
    </row>
    <row r="62" ht="191.25">
      <c r="D62" s="14" t="s">
        <v>217</v>
      </c>
    </row>
    <row r="63" spans="1:16" ht="12.75" customHeight="1">
      <c r="A63" s="15"/>
      <c r="B63" s="15"/>
      <c r="C63" s="15" t="s">
        <v>112</v>
      </c>
      <c r="D63" s="15" t="s">
        <v>111</v>
      </c>
      <c r="E63" s="15"/>
      <c r="F63" s="15"/>
      <c r="G63" s="15"/>
      <c r="H63" s="15">
        <f>SUM(H45:H62)</f>
      </c>
      <c r="P63">
        <f>ROUND(SUM(P45:P62),2)</f>
      </c>
    </row>
    <row r="65" spans="1:16" ht="12.75" customHeight="1">
      <c r="A65" s="15"/>
      <c r="B65" s="15"/>
      <c r="C65" s="15"/>
      <c r="D65" s="15" t="s">
        <v>116</v>
      </c>
      <c r="E65" s="15"/>
      <c r="F65" s="15"/>
      <c r="G65" s="15"/>
      <c r="H65" s="15">
        <f>+H24+H37+H42+H63</f>
      </c>
      <c r="P65">
        <f>+P24+P37+P42+P63</f>
      </c>
    </row>
    <row r="67" spans="1:8" ht="12.75" customHeight="1">
      <c r="A67" s="8" t="s">
        <v>117</v>
      </c>
      <c r="B67" s="8"/>
      <c r="C67" s="8"/>
      <c r="D67" s="8"/>
      <c r="E67" s="8"/>
      <c r="F67" s="8"/>
      <c r="G67" s="8"/>
      <c r="H67" s="8"/>
    </row>
    <row r="68" spans="1:8" ht="12.75" customHeight="1">
      <c r="A68" s="8"/>
      <c r="B68" s="8"/>
      <c r="C68" s="8"/>
      <c r="D68" s="8" t="s">
        <v>118</v>
      </c>
      <c r="E68" s="8"/>
      <c r="F68" s="8"/>
      <c r="G68" s="8"/>
      <c r="H68" s="8"/>
    </row>
    <row r="69" spans="1:16" ht="12.75" customHeight="1">
      <c r="A69" s="15"/>
      <c r="B69" s="15"/>
      <c r="C69" s="15"/>
      <c r="D69" s="15" t="s">
        <v>119</v>
      </c>
      <c r="E69" s="15"/>
      <c r="F69" s="15"/>
      <c r="G69" s="15"/>
      <c r="H69" s="15">
        <v>0</v>
      </c>
      <c r="P69">
        <v>0</v>
      </c>
    </row>
    <row r="70" spans="1:8" ht="12.75" customHeight="1">
      <c r="A70" s="15"/>
      <c r="B70" s="15"/>
      <c r="C70" s="15"/>
      <c r="D70" s="15" t="s">
        <v>120</v>
      </c>
      <c r="E70" s="15"/>
      <c r="F70" s="15"/>
      <c r="G70" s="15"/>
      <c r="H70" s="15"/>
    </row>
    <row r="71" spans="1:16" ht="12.75" customHeight="1">
      <c r="A71" s="15"/>
      <c r="B71" s="15"/>
      <c r="C71" s="15"/>
      <c r="D71" s="15" t="s">
        <v>121</v>
      </c>
      <c r="E71" s="15"/>
      <c r="F71" s="15"/>
      <c r="G71" s="15"/>
      <c r="H71" s="15">
        <v>0</v>
      </c>
      <c r="P71">
        <v>0</v>
      </c>
    </row>
    <row r="72" spans="1:16" ht="12.75" customHeight="1">
      <c r="A72" s="15"/>
      <c r="B72" s="15"/>
      <c r="C72" s="15"/>
      <c r="D72" s="15" t="s">
        <v>122</v>
      </c>
      <c r="E72" s="15"/>
      <c r="F72" s="15"/>
      <c r="G72" s="15"/>
      <c r="H72" s="15">
        <f>H69+H71</f>
      </c>
      <c r="P72">
        <f>P69+P71</f>
      </c>
    </row>
    <row r="74" spans="1:16" ht="12.75" customHeight="1">
      <c r="A74" s="15"/>
      <c r="B74" s="15"/>
      <c r="C74" s="15"/>
      <c r="D74" s="15" t="s">
        <v>122</v>
      </c>
      <c r="E74" s="15"/>
      <c r="F74" s="15"/>
      <c r="G74" s="15"/>
      <c r="H74" s="15">
        <f>H65+H72</f>
      </c>
      <c r="P74">
        <f>P65+P72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218</v>
      </c>
      <c r="D5" s="5" t="s">
        <v>219</v>
      </c>
      <c r="E5" s="5"/>
    </row>
    <row r="6" spans="1:5" ht="12.75" customHeight="1">
      <c r="A6" t="s">
        <v>17</v>
      </c>
      <c r="C6" s="5" t="s">
        <v>218</v>
      </c>
      <c r="D6" s="5" t="s">
        <v>219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41</v>
      </c>
      <c r="D11" s="8" t="s">
        <v>40</v>
      </c>
      <c r="E11" s="8"/>
      <c r="F11" s="10"/>
      <c r="G11" s="8"/>
      <c r="H11" s="10"/>
    </row>
    <row r="12" spans="1:16" ht="12.75">
      <c r="A12" s="7">
        <v>1</v>
      </c>
      <c r="B12" s="7" t="s">
        <v>162</v>
      </c>
      <c r="C12" s="7" t="s">
        <v>43</v>
      </c>
      <c r="D12" s="7" t="s">
        <v>163</v>
      </c>
      <c r="E12" s="7" t="s">
        <v>45</v>
      </c>
      <c r="F12" s="9">
        <v>953.316</v>
      </c>
      <c r="G12" s="13"/>
      <c r="H12" s="12">
        <f>ROUND((G12*F12),2)</f>
      </c>
      <c r="O12">
        <f>rekapitulace!H8</f>
      </c>
      <c r="P12">
        <f>O12/100*H12</f>
      </c>
    </row>
    <row r="13" ht="140.25">
      <c r="D13" s="14" t="s">
        <v>220</v>
      </c>
    </row>
    <row r="14" spans="1:16" ht="12.75">
      <c r="A14" s="7">
        <v>2</v>
      </c>
      <c r="B14" s="7" t="s">
        <v>221</v>
      </c>
      <c r="C14" s="7" t="s">
        <v>43</v>
      </c>
      <c r="D14" s="7" t="s">
        <v>222</v>
      </c>
      <c r="E14" s="7" t="s">
        <v>52</v>
      </c>
      <c r="F14" s="9">
        <v>1</v>
      </c>
      <c r="G14" s="13"/>
      <c r="H14" s="12">
        <f>ROUND((G14*F14),2)</f>
      </c>
      <c r="O14">
        <f>rekapitulace!H8</f>
      </c>
      <c r="P14">
        <f>O14/100*H14</f>
      </c>
    </row>
    <row r="15" ht="204">
      <c r="D15" s="14" t="s">
        <v>223</v>
      </c>
    </row>
    <row r="16" spans="1:16" ht="12.75">
      <c r="A16" s="7">
        <v>3</v>
      </c>
      <c r="B16" s="7" t="s">
        <v>224</v>
      </c>
      <c r="C16" s="7" t="s">
        <v>43</v>
      </c>
      <c r="D16" s="7" t="s">
        <v>225</v>
      </c>
      <c r="E16" s="7" t="s">
        <v>226</v>
      </c>
      <c r="F16" s="9">
        <v>20</v>
      </c>
      <c r="G16" s="13"/>
      <c r="H16" s="12">
        <f>ROUND((G16*F16),2)</f>
      </c>
      <c r="O16">
        <f>rekapitulace!H8</f>
      </c>
      <c r="P16">
        <f>O16/100*H16</f>
      </c>
    </row>
    <row r="17" ht="293.25">
      <c r="D17" s="14" t="s">
        <v>227</v>
      </c>
    </row>
    <row r="18" spans="1:16" ht="12.75">
      <c r="A18" s="7">
        <v>4</v>
      </c>
      <c r="B18" s="7" t="s">
        <v>228</v>
      </c>
      <c r="C18" s="7" t="s">
        <v>43</v>
      </c>
      <c r="D18" s="7" t="s">
        <v>229</v>
      </c>
      <c r="E18" s="7" t="s">
        <v>230</v>
      </c>
      <c r="F18" s="9">
        <v>264</v>
      </c>
      <c r="G18" s="13"/>
      <c r="H18" s="12">
        <f>ROUND((G18*F18),2)</f>
      </c>
      <c r="O18">
        <f>rekapitulace!H8</f>
      </c>
      <c r="P18">
        <f>O18/100*H18</f>
      </c>
    </row>
    <row r="19" ht="409.5">
      <c r="D19" s="14" t="s">
        <v>231</v>
      </c>
    </row>
    <row r="20" spans="1:16" ht="12.75">
      <c r="A20" s="7">
        <v>5</v>
      </c>
      <c r="B20" s="7" t="s">
        <v>232</v>
      </c>
      <c r="C20" s="7" t="s">
        <v>43</v>
      </c>
      <c r="D20" s="7" t="s">
        <v>233</v>
      </c>
      <c r="E20" s="7" t="s">
        <v>52</v>
      </c>
      <c r="F20" s="9">
        <v>59</v>
      </c>
      <c r="G20" s="13"/>
      <c r="H20" s="12">
        <f>ROUND((G20*F20),2)</f>
      </c>
      <c r="O20">
        <f>rekapitulace!H8</f>
      </c>
      <c r="P20">
        <f>O20/100*H20</f>
      </c>
    </row>
    <row r="21" ht="408">
      <c r="D21" s="14" t="s">
        <v>234</v>
      </c>
    </row>
    <row r="22" spans="1:16" ht="12.75">
      <c r="A22" s="7">
        <v>6</v>
      </c>
      <c r="B22" s="7" t="s">
        <v>235</v>
      </c>
      <c r="C22" s="7" t="s">
        <v>23</v>
      </c>
      <c r="D22" s="7" t="s">
        <v>236</v>
      </c>
      <c r="E22" s="7" t="s">
        <v>230</v>
      </c>
      <c r="F22" s="9">
        <v>84</v>
      </c>
      <c r="G22" s="13"/>
      <c r="H22" s="12">
        <f>ROUND((G22*F22),2)</f>
      </c>
      <c r="O22">
        <f>rekapitulace!H8</f>
      </c>
      <c r="P22">
        <f>O22/100*H22</f>
      </c>
    </row>
    <row r="23" ht="229.5">
      <c r="D23" s="14" t="s">
        <v>237</v>
      </c>
    </row>
    <row r="24" spans="1:16" ht="12.75">
      <c r="A24" s="7">
        <v>7</v>
      </c>
      <c r="B24" s="7" t="s">
        <v>235</v>
      </c>
      <c r="C24" s="7" t="s">
        <v>33</v>
      </c>
      <c r="D24" s="7" t="s">
        <v>238</v>
      </c>
      <c r="E24" s="7" t="s">
        <v>230</v>
      </c>
      <c r="F24" s="9">
        <v>200</v>
      </c>
      <c r="G24" s="13"/>
      <c r="H24" s="12">
        <f>ROUND((G24*F24),2)</f>
      </c>
      <c r="O24">
        <f>rekapitulace!H8</f>
      </c>
      <c r="P24">
        <f>O24/100*H24</f>
      </c>
    </row>
    <row r="25" ht="229.5">
      <c r="D25" s="14" t="s">
        <v>239</v>
      </c>
    </row>
    <row r="26" spans="1:16" ht="12.75">
      <c r="A26" s="7">
        <v>8</v>
      </c>
      <c r="B26" s="7" t="s">
        <v>240</v>
      </c>
      <c r="C26" s="7" t="s">
        <v>43</v>
      </c>
      <c r="D26" s="7" t="s">
        <v>241</v>
      </c>
      <c r="E26" s="7" t="s">
        <v>242</v>
      </c>
      <c r="F26" s="9">
        <v>1</v>
      </c>
      <c r="G26" s="13"/>
      <c r="H26" s="12">
        <f>ROUND((G26*F26),2)</f>
      </c>
      <c r="O26">
        <f>rekapitulace!H8</f>
      </c>
      <c r="P26">
        <f>O26/100*H26</f>
      </c>
    </row>
    <row r="27" ht="89.25">
      <c r="D27" s="14" t="s">
        <v>243</v>
      </c>
    </row>
    <row r="28" spans="1:16" ht="12.75">
      <c r="A28" s="7">
        <v>9</v>
      </c>
      <c r="B28" s="7" t="s">
        <v>244</v>
      </c>
      <c r="C28" s="7" t="s">
        <v>43</v>
      </c>
      <c r="D28" s="7" t="s">
        <v>245</v>
      </c>
      <c r="E28" s="7" t="s">
        <v>52</v>
      </c>
      <c r="F28" s="9">
        <v>1</v>
      </c>
      <c r="G28" s="13"/>
      <c r="H28" s="12">
        <f>ROUND((G28*F28),2)</f>
      </c>
      <c r="O28">
        <f>rekapitulace!H8</f>
      </c>
      <c r="P28">
        <f>O28/100*H28</f>
      </c>
    </row>
    <row r="29" ht="140.25">
      <c r="D29" s="14" t="s">
        <v>246</v>
      </c>
    </row>
    <row r="30" spans="1:16" ht="12.75">
      <c r="A30" s="7">
        <v>10</v>
      </c>
      <c r="B30" s="7" t="s">
        <v>247</v>
      </c>
      <c r="C30" s="7" t="s">
        <v>23</v>
      </c>
      <c r="D30" s="7" t="s">
        <v>248</v>
      </c>
      <c r="E30" s="7" t="s">
        <v>127</v>
      </c>
      <c r="F30" s="9">
        <v>1</v>
      </c>
      <c r="G30" s="13"/>
      <c r="H30" s="12">
        <f>ROUND((G30*F30),2)</f>
      </c>
      <c r="O30">
        <f>rekapitulace!H8</f>
      </c>
      <c r="P30">
        <f>O30/100*H30</f>
      </c>
    </row>
    <row r="31" ht="89.25">
      <c r="D31" s="14" t="s">
        <v>249</v>
      </c>
    </row>
    <row r="32" spans="1:16" ht="12.75">
      <c r="A32" s="7">
        <v>11</v>
      </c>
      <c r="B32" s="7" t="s">
        <v>247</v>
      </c>
      <c r="C32" s="7" t="s">
        <v>33</v>
      </c>
      <c r="D32" s="7" t="s">
        <v>248</v>
      </c>
      <c r="E32" s="7" t="s">
        <v>52</v>
      </c>
      <c r="F32" s="9">
        <v>1</v>
      </c>
      <c r="G32" s="13"/>
      <c r="H32" s="12">
        <f>ROUND((G32*F32),2)</f>
      </c>
      <c r="O32">
        <f>rekapitulace!H8</f>
      </c>
      <c r="P32">
        <f>O32/100*H32</f>
      </c>
    </row>
    <row r="33" ht="102">
      <c r="D33" s="14" t="s">
        <v>250</v>
      </c>
    </row>
    <row r="34" spans="1:16" ht="12.75">
      <c r="A34" s="7">
        <v>12</v>
      </c>
      <c r="B34" s="7" t="s">
        <v>50</v>
      </c>
      <c r="C34" s="7" t="s">
        <v>43</v>
      </c>
      <c r="D34" s="7" t="s">
        <v>51</v>
      </c>
      <c r="E34" s="7" t="s">
        <v>52</v>
      </c>
      <c r="F34" s="9">
        <v>1</v>
      </c>
      <c r="G34" s="13"/>
      <c r="H34" s="12">
        <f>ROUND((G34*F34),2)</f>
      </c>
      <c r="O34">
        <f>rekapitulace!H8</f>
      </c>
      <c r="P34">
        <f>O34/100*H34</f>
      </c>
    </row>
    <row r="35" ht="204">
      <c r="D35" s="14" t="s">
        <v>168</v>
      </c>
    </row>
    <row r="36" spans="1:16" ht="12.75">
      <c r="A36" s="7">
        <v>13</v>
      </c>
      <c r="B36" s="7" t="s">
        <v>53</v>
      </c>
      <c r="C36" s="7" t="s">
        <v>43</v>
      </c>
      <c r="D36" s="7" t="s">
        <v>54</v>
      </c>
      <c r="E36" s="7" t="s">
        <v>52</v>
      </c>
      <c r="F36" s="9">
        <v>1</v>
      </c>
      <c r="G36" s="13"/>
      <c r="H36" s="12">
        <f>ROUND((G36*F36),2)</f>
      </c>
      <c r="O36">
        <f>rekapitulace!H8</f>
      </c>
      <c r="P36">
        <f>O36/100*H36</f>
      </c>
    </row>
    <row r="37" ht="165.75">
      <c r="D37" s="14" t="s">
        <v>251</v>
      </c>
    </row>
    <row r="38" spans="1:16" ht="12.75">
      <c r="A38" s="7">
        <v>14</v>
      </c>
      <c r="B38" s="7" t="s">
        <v>252</v>
      </c>
      <c r="C38" s="7" t="s">
        <v>43</v>
      </c>
      <c r="D38" s="7" t="s">
        <v>253</v>
      </c>
      <c r="E38" s="7" t="s">
        <v>52</v>
      </c>
      <c r="F38" s="9">
        <v>1</v>
      </c>
      <c r="G38" s="13"/>
      <c r="H38" s="12">
        <f>ROUND((G38*F38),2)</f>
      </c>
      <c r="O38">
        <f>rekapitulace!H8</f>
      </c>
      <c r="P38">
        <f>O38/100*H38</f>
      </c>
    </row>
    <row r="39" ht="178.5">
      <c r="D39" s="14" t="s">
        <v>254</v>
      </c>
    </row>
    <row r="40" spans="1:16" ht="12.75">
      <c r="A40" s="7">
        <v>15</v>
      </c>
      <c r="B40" s="7" t="s">
        <v>255</v>
      </c>
      <c r="C40" s="7" t="s">
        <v>43</v>
      </c>
      <c r="D40" s="7" t="s">
        <v>256</v>
      </c>
      <c r="E40" s="7" t="s">
        <v>127</v>
      </c>
      <c r="F40" s="9">
        <v>1</v>
      </c>
      <c r="G40" s="13"/>
      <c r="H40" s="12">
        <f>ROUND((G40*F40),2)</f>
      </c>
      <c r="O40">
        <f>rekapitulace!H8</f>
      </c>
      <c r="P40">
        <f>O40/100*H40</f>
      </c>
    </row>
    <row r="41" ht="25.5">
      <c r="D41" s="14" t="s">
        <v>257</v>
      </c>
    </row>
    <row r="42" spans="1:16" ht="12.75">
      <c r="A42" s="7">
        <v>16</v>
      </c>
      <c r="B42" s="7" t="s">
        <v>258</v>
      </c>
      <c r="C42" s="7" t="s">
        <v>23</v>
      </c>
      <c r="D42" s="7" t="s">
        <v>259</v>
      </c>
      <c r="E42" s="7" t="s">
        <v>127</v>
      </c>
      <c r="F42" s="9">
        <v>5</v>
      </c>
      <c r="G42" s="13"/>
      <c r="H42" s="12">
        <f>ROUND((G42*F42),2)</f>
      </c>
      <c r="O42">
        <f>rekapitulace!H8</f>
      </c>
      <c r="P42">
        <f>O42/100*H42</f>
      </c>
    </row>
    <row r="43" ht="165.75">
      <c r="D43" s="14" t="s">
        <v>260</v>
      </c>
    </row>
    <row r="44" spans="1:16" ht="12.75">
      <c r="A44" s="7">
        <v>17</v>
      </c>
      <c r="B44" s="7" t="s">
        <v>258</v>
      </c>
      <c r="C44" s="7" t="s">
        <v>33</v>
      </c>
      <c r="D44" s="7" t="s">
        <v>259</v>
      </c>
      <c r="E44" s="7" t="s">
        <v>230</v>
      </c>
      <c r="F44" s="9">
        <v>150</v>
      </c>
      <c r="G44" s="13"/>
      <c r="H44" s="12">
        <f>ROUND((G44*F44),2)</f>
      </c>
      <c r="O44">
        <f>rekapitulace!H8</f>
      </c>
      <c r="P44">
        <f>O44/100*H44</f>
      </c>
    </row>
    <row r="45" ht="127.5">
      <c r="D45" s="14" t="s">
        <v>261</v>
      </c>
    </row>
    <row r="46" spans="1:16" ht="12.75">
      <c r="A46" s="7">
        <v>18</v>
      </c>
      <c r="B46" s="7" t="s">
        <v>262</v>
      </c>
      <c r="C46" s="7" t="s">
        <v>43</v>
      </c>
      <c r="D46" s="7" t="s">
        <v>263</v>
      </c>
      <c r="E46" s="7" t="s">
        <v>52</v>
      </c>
      <c r="F46" s="9">
        <v>1</v>
      </c>
      <c r="G46" s="13"/>
      <c r="H46" s="12">
        <f>ROUND((G46*F46),2)</f>
      </c>
      <c r="O46">
        <f>rekapitulace!H8</f>
      </c>
      <c r="P46">
        <f>O46/100*H46</f>
      </c>
    </row>
    <row r="47" ht="229.5">
      <c r="D47" s="14" t="s">
        <v>264</v>
      </c>
    </row>
    <row r="48" spans="1:16" ht="12.75">
      <c r="A48" s="7">
        <v>19</v>
      </c>
      <c r="B48" s="7" t="s">
        <v>265</v>
      </c>
      <c r="C48" s="7" t="s">
        <v>43</v>
      </c>
      <c r="D48" s="7" t="s">
        <v>266</v>
      </c>
      <c r="E48" s="7" t="s">
        <v>52</v>
      </c>
      <c r="F48" s="9">
        <v>1</v>
      </c>
      <c r="G48" s="13"/>
      <c r="H48" s="12">
        <f>ROUND((G48*F48),2)</f>
      </c>
      <c r="O48">
        <f>rekapitulace!H8</f>
      </c>
      <c r="P48">
        <f>O48/100*H48</f>
      </c>
    </row>
    <row r="49" ht="114.75">
      <c r="D49" s="14" t="s">
        <v>267</v>
      </c>
    </row>
    <row r="50" spans="1:16" ht="12.75" customHeight="1">
      <c r="A50" s="15"/>
      <c r="B50" s="15"/>
      <c r="C50" s="15" t="s">
        <v>41</v>
      </c>
      <c r="D50" s="15" t="s">
        <v>40</v>
      </c>
      <c r="E50" s="15"/>
      <c r="F50" s="15"/>
      <c r="G50" s="15"/>
      <c r="H50" s="15">
        <f>SUM(H12:H49)</f>
      </c>
      <c r="P50">
        <f>ROUND(SUM(P12:P49),2)</f>
      </c>
    </row>
    <row r="52" spans="1:8" ht="12.75" customHeight="1">
      <c r="A52" s="8"/>
      <c r="B52" s="8"/>
      <c r="C52" s="8" t="s">
        <v>23</v>
      </c>
      <c r="D52" s="8" t="s">
        <v>55</v>
      </c>
      <c r="E52" s="8"/>
      <c r="F52" s="10"/>
      <c r="G52" s="8"/>
      <c r="H52" s="10"/>
    </row>
    <row r="53" spans="1:16" ht="12.75">
      <c r="A53" s="7">
        <v>20</v>
      </c>
      <c r="B53" s="7" t="s">
        <v>268</v>
      </c>
      <c r="C53" s="7" t="s">
        <v>43</v>
      </c>
      <c r="D53" s="7" t="s">
        <v>269</v>
      </c>
      <c r="E53" s="7" t="s">
        <v>58</v>
      </c>
      <c r="F53" s="9">
        <v>36.225</v>
      </c>
      <c r="G53" s="13"/>
      <c r="H53" s="12">
        <f>ROUND((G53*F53),2)</f>
      </c>
      <c r="O53">
        <f>rekapitulace!H8</f>
      </c>
      <c r="P53">
        <f>O53/100*H53</f>
      </c>
    </row>
    <row r="54" ht="153">
      <c r="D54" s="14" t="s">
        <v>270</v>
      </c>
    </row>
    <row r="55" spans="1:16" ht="12.75">
      <c r="A55" s="7">
        <v>21</v>
      </c>
      <c r="B55" s="7" t="s">
        <v>271</v>
      </c>
      <c r="C55" s="7" t="s">
        <v>43</v>
      </c>
      <c r="D55" s="7" t="s">
        <v>272</v>
      </c>
      <c r="E55" s="7" t="s">
        <v>58</v>
      </c>
      <c r="F55" s="9">
        <v>457.17</v>
      </c>
      <c r="G55" s="13"/>
      <c r="H55" s="12">
        <f>ROUND((G55*F55),2)</f>
      </c>
      <c r="O55">
        <f>rekapitulace!H8</f>
      </c>
      <c r="P55">
        <f>O55/100*H55</f>
      </c>
    </row>
    <row r="56" ht="409.5">
      <c r="D56" s="14" t="s">
        <v>273</v>
      </c>
    </row>
    <row r="57" spans="1:16" ht="12.75">
      <c r="A57" s="7">
        <v>22</v>
      </c>
      <c r="B57" s="7" t="s">
        <v>69</v>
      </c>
      <c r="C57" s="7" t="s">
        <v>43</v>
      </c>
      <c r="D57" s="7" t="s">
        <v>274</v>
      </c>
      <c r="E57" s="7" t="s">
        <v>58</v>
      </c>
      <c r="F57" s="9">
        <v>72.45</v>
      </c>
      <c r="G57" s="13"/>
      <c r="H57" s="12">
        <f>ROUND((G57*F57),2)</f>
      </c>
      <c r="O57">
        <f>rekapitulace!H8</f>
      </c>
      <c r="P57">
        <f>O57/100*H57</f>
      </c>
    </row>
    <row r="58" ht="216.75">
      <c r="D58" s="14" t="s">
        <v>275</v>
      </c>
    </row>
    <row r="59" spans="1:16" ht="12.75">
      <c r="A59" s="7">
        <v>23</v>
      </c>
      <c r="B59" s="7" t="s">
        <v>276</v>
      </c>
      <c r="C59" s="7" t="s">
        <v>43</v>
      </c>
      <c r="D59" s="7" t="s">
        <v>277</v>
      </c>
      <c r="E59" s="7" t="s">
        <v>58</v>
      </c>
      <c r="F59" s="9">
        <v>145.705</v>
      </c>
      <c r="G59" s="13"/>
      <c r="H59" s="12">
        <f>ROUND((G59*F59),2)</f>
      </c>
      <c r="O59">
        <f>rekapitulace!H8</f>
      </c>
      <c r="P59">
        <f>O59/100*H59</f>
      </c>
    </row>
    <row r="60" ht="395.25">
      <c r="D60" s="14" t="s">
        <v>278</v>
      </c>
    </row>
    <row r="61" spans="1:16" ht="12.75">
      <c r="A61" s="7">
        <v>24</v>
      </c>
      <c r="B61" s="7" t="s">
        <v>279</v>
      </c>
      <c r="C61" s="7" t="s">
        <v>43</v>
      </c>
      <c r="D61" s="7" t="s">
        <v>280</v>
      </c>
      <c r="E61" s="7" t="s">
        <v>58</v>
      </c>
      <c r="F61" s="9">
        <v>36.225</v>
      </c>
      <c r="G61" s="13"/>
      <c r="H61" s="12">
        <f>ROUND((G61*F61),2)</f>
      </c>
      <c r="O61">
        <f>rekapitulace!H8</f>
      </c>
      <c r="P61">
        <f>O61/100*H61</f>
      </c>
    </row>
    <row r="62" ht="216.75">
      <c r="D62" s="14" t="s">
        <v>281</v>
      </c>
    </row>
    <row r="63" spans="1:16" ht="12.75">
      <c r="A63" s="7">
        <v>25</v>
      </c>
      <c r="B63" s="7" t="s">
        <v>282</v>
      </c>
      <c r="C63" s="7" t="s">
        <v>43</v>
      </c>
      <c r="D63" s="7" t="s">
        <v>283</v>
      </c>
      <c r="E63" s="7" t="s">
        <v>84</v>
      </c>
      <c r="F63" s="9">
        <v>1000</v>
      </c>
      <c r="G63" s="13"/>
      <c r="H63" s="12">
        <f>ROUND((G63*F63),2)</f>
      </c>
      <c r="O63">
        <f>rekapitulace!H8</f>
      </c>
      <c r="P63">
        <f>O63/100*H63</f>
      </c>
    </row>
    <row r="64" ht="114.75">
      <c r="D64" s="14" t="s">
        <v>284</v>
      </c>
    </row>
    <row r="65" spans="1:16" ht="12.75">
      <c r="A65" s="7">
        <v>26</v>
      </c>
      <c r="B65" s="7" t="s">
        <v>285</v>
      </c>
      <c r="C65" s="7" t="s">
        <v>43</v>
      </c>
      <c r="D65" s="7" t="s">
        <v>286</v>
      </c>
      <c r="E65" s="7" t="s">
        <v>84</v>
      </c>
      <c r="F65" s="9">
        <v>100</v>
      </c>
      <c r="G65" s="13"/>
      <c r="H65" s="12">
        <f>ROUND((G65*F65),2)</f>
      </c>
      <c r="O65">
        <f>rekapitulace!H8</f>
      </c>
      <c r="P65">
        <f>O65/100*H65</f>
      </c>
    </row>
    <row r="66" ht="153">
      <c r="D66" s="14" t="s">
        <v>287</v>
      </c>
    </row>
    <row r="67" spans="1:16" ht="12.75">
      <c r="A67" s="7">
        <v>27</v>
      </c>
      <c r="B67" s="7" t="s">
        <v>288</v>
      </c>
      <c r="C67" s="7" t="s">
        <v>43</v>
      </c>
      <c r="D67" s="7" t="s">
        <v>289</v>
      </c>
      <c r="E67" s="7" t="s">
        <v>84</v>
      </c>
      <c r="F67" s="9">
        <v>100</v>
      </c>
      <c r="G67" s="13"/>
      <c r="H67" s="12">
        <f>ROUND((G67*F67),2)</f>
      </c>
      <c r="O67">
        <f>rekapitulace!H8</f>
      </c>
      <c r="P67">
        <f>O67/100*H67</f>
      </c>
    </row>
    <row r="68" ht="89.25">
      <c r="D68" s="14" t="s">
        <v>290</v>
      </c>
    </row>
    <row r="69" spans="1:16" ht="12.75" customHeight="1">
      <c r="A69" s="15"/>
      <c r="B69" s="15"/>
      <c r="C69" s="15" t="s">
        <v>23</v>
      </c>
      <c r="D69" s="15" t="s">
        <v>55</v>
      </c>
      <c r="E69" s="15"/>
      <c r="F69" s="15"/>
      <c r="G69" s="15"/>
      <c r="H69" s="15">
        <f>SUM(H53:H68)</f>
      </c>
      <c r="P69">
        <f>ROUND(SUM(P53:P68),2)</f>
      </c>
    </row>
    <row r="71" spans="1:8" ht="12.75" customHeight="1">
      <c r="A71" s="8"/>
      <c r="B71" s="8"/>
      <c r="C71" s="8" t="s">
        <v>33</v>
      </c>
      <c r="D71" s="8" t="s">
        <v>81</v>
      </c>
      <c r="E71" s="8"/>
      <c r="F71" s="10"/>
      <c r="G71" s="8"/>
      <c r="H71" s="10"/>
    </row>
    <row r="72" spans="1:16" ht="12.75">
      <c r="A72" s="7">
        <v>28</v>
      </c>
      <c r="B72" s="7" t="s">
        <v>291</v>
      </c>
      <c r="C72" s="7" t="s">
        <v>43</v>
      </c>
      <c r="D72" s="7" t="s">
        <v>292</v>
      </c>
      <c r="E72" s="7" t="s">
        <v>109</v>
      </c>
      <c r="F72" s="9">
        <v>21</v>
      </c>
      <c r="G72" s="13"/>
      <c r="H72" s="12">
        <f>ROUND((G72*F72),2)</f>
      </c>
      <c r="O72">
        <f>rekapitulace!H8</f>
      </c>
      <c r="P72">
        <f>O72/100*H72</f>
      </c>
    </row>
    <row r="73" ht="76.5">
      <c r="D73" s="14" t="s">
        <v>293</v>
      </c>
    </row>
    <row r="74" spans="1:16" ht="12.75">
      <c r="A74" s="7">
        <v>29</v>
      </c>
      <c r="B74" s="7" t="s">
        <v>294</v>
      </c>
      <c r="C74" s="7" t="s">
        <v>43</v>
      </c>
      <c r="D74" s="7" t="s">
        <v>295</v>
      </c>
      <c r="E74" s="7" t="s">
        <v>58</v>
      </c>
      <c r="F74" s="9">
        <v>1.575</v>
      </c>
      <c r="G74" s="13"/>
      <c r="H74" s="12">
        <f>ROUND((G74*F74),2)</f>
      </c>
      <c r="O74">
        <f>rekapitulace!H8</f>
      </c>
      <c r="P74">
        <f>O74/100*H74</f>
      </c>
    </row>
    <row r="75" ht="89.25">
      <c r="D75" s="14" t="s">
        <v>296</v>
      </c>
    </row>
    <row r="76" spans="1:16" ht="12.75">
      <c r="A76" s="7">
        <v>30</v>
      </c>
      <c r="B76" s="7" t="s">
        <v>297</v>
      </c>
      <c r="C76" s="7" t="s">
        <v>43</v>
      </c>
      <c r="D76" s="7" t="s">
        <v>298</v>
      </c>
      <c r="E76" s="7" t="s">
        <v>58</v>
      </c>
      <c r="F76" s="9">
        <v>0.676</v>
      </c>
      <c r="G76" s="13"/>
      <c r="H76" s="12">
        <f>ROUND((G76*F76),2)</f>
      </c>
      <c r="O76">
        <f>rekapitulace!H8</f>
      </c>
      <c r="P76">
        <f>O76/100*H76</f>
      </c>
    </row>
    <row r="77" ht="204">
      <c r="D77" s="14" t="s">
        <v>299</v>
      </c>
    </row>
    <row r="78" spans="1:16" ht="12.75">
      <c r="A78" s="7">
        <v>31</v>
      </c>
      <c r="B78" s="7" t="s">
        <v>300</v>
      </c>
      <c r="C78" s="7" t="s">
        <v>43</v>
      </c>
      <c r="D78" s="7" t="s">
        <v>301</v>
      </c>
      <c r="E78" s="7" t="s">
        <v>84</v>
      </c>
      <c r="F78" s="9">
        <v>78.75</v>
      </c>
      <c r="G78" s="13"/>
      <c r="H78" s="12">
        <f>ROUND((G78*F78),2)</f>
      </c>
      <c r="O78">
        <f>rekapitulace!H8</f>
      </c>
      <c r="P78">
        <f>O78/100*H78</f>
      </c>
    </row>
    <row r="79" ht="191.25">
      <c r="D79" s="14" t="s">
        <v>302</v>
      </c>
    </row>
    <row r="80" spans="1:16" ht="12.75">
      <c r="A80" s="7">
        <v>32</v>
      </c>
      <c r="B80" s="7" t="s">
        <v>303</v>
      </c>
      <c r="C80" s="7" t="s">
        <v>43</v>
      </c>
      <c r="D80" s="7" t="s">
        <v>304</v>
      </c>
      <c r="E80" s="7" t="s">
        <v>109</v>
      </c>
      <c r="F80" s="9">
        <v>252</v>
      </c>
      <c r="G80" s="13"/>
      <c r="H80" s="12">
        <f>ROUND((G80*F80),2)</f>
      </c>
      <c r="O80">
        <f>rekapitulace!H8</f>
      </c>
      <c r="P80">
        <f>O80/100*H80</f>
      </c>
    </row>
    <row r="81" ht="204">
      <c r="D81" s="14" t="s">
        <v>305</v>
      </c>
    </row>
    <row r="82" spans="1:16" ht="12.75">
      <c r="A82" s="7">
        <v>33</v>
      </c>
      <c r="B82" s="7" t="s">
        <v>306</v>
      </c>
      <c r="C82" s="7" t="s">
        <v>43</v>
      </c>
      <c r="D82" s="7" t="s">
        <v>307</v>
      </c>
      <c r="E82" s="7" t="s">
        <v>109</v>
      </c>
      <c r="F82" s="9">
        <v>238.2</v>
      </c>
      <c r="G82" s="13"/>
      <c r="H82" s="12">
        <f>ROUND((G82*F82),2)</f>
      </c>
      <c r="O82">
        <f>rekapitulace!H8</f>
      </c>
      <c r="P82">
        <f>O82/100*H82</f>
      </c>
    </row>
    <row r="83" ht="357">
      <c r="D83" s="14" t="s">
        <v>308</v>
      </c>
    </row>
    <row r="84" spans="1:16" ht="12.75">
      <c r="A84" s="7">
        <v>34</v>
      </c>
      <c r="B84" s="7" t="s">
        <v>309</v>
      </c>
      <c r="C84" s="7" t="s">
        <v>43</v>
      </c>
      <c r="D84" s="7" t="s">
        <v>310</v>
      </c>
      <c r="E84" s="7" t="s">
        <v>58</v>
      </c>
      <c r="F84" s="9">
        <v>22.942</v>
      </c>
      <c r="G84" s="13"/>
      <c r="H84" s="12">
        <f>ROUND((G84*F84),2)</f>
      </c>
      <c r="O84">
        <f>rekapitulace!H8</f>
      </c>
      <c r="P84">
        <f>O84/100*H84</f>
      </c>
    </row>
    <row r="85" ht="89.25">
      <c r="D85" s="14" t="s">
        <v>311</v>
      </c>
    </row>
    <row r="86" spans="1:16" ht="12.75">
      <c r="A86" s="7">
        <v>35</v>
      </c>
      <c r="B86" s="7" t="s">
        <v>312</v>
      </c>
      <c r="C86" s="7" t="s">
        <v>43</v>
      </c>
      <c r="D86" s="7" t="s">
        <v>313</v>
      </c>
      <c r="E86" s="7" t="s">
        <v>45</v>
      </c>
      <c r="F86" s="9">
        <v>2.868</v>
      </c>
      <c r="G86" s="13"/>
      <c r="H86" s="12">
        <f>ROUND((G86*F86),2)</f>
      </c>
      <c r="O86">
        <f>rekapitulace!H8</f>
      </c>
      <c r="P86">
        <f>O86/100*H86</f>
      </c>
    </row>
    <row r="87" ht="38.25">
      <c r="D87" s="14" t="s">
        <v>314</v>
      </c>
    </row>
    <row r="88" spans="1:16" ht="12.75" customHeight="1">
      <c r="A88" s="15"/>
      <c r="B88" s="15"/>
      <c r="C88" s="15" t="s">
        <v>33</v>
      </c>
      <c r="D88" s="15" t="s">
        <v>81</v>
      </c>
      <c r="E88" s="15"/>
      <c r="F88" s="15"/>
      <c r="G88" s="15"/>
      <c r="H88" s="15">
        <f>SUM(H72:H87)</f>
      </c>
      <c r="P88">
        <f>ROUND(SUM(P72:P87),2)</f>
      </c>
    </row>
    <row r="90" spans="1:8" ht="12.75" customHeight="1">
      <c r="A90" s="8"/>
      <c r="B90" s="8"/>
      <c r="C90" s="8" t="s">
        <v>34</v>
      </c>
      <c r="D90" s="8" t="s">
        <v>315</v>
      </c>
      <c r="E90" s="8"/>
      <c r="F90" s="10"/>
      <c r="G90" s="8"/>
      <c r="H90" s="10"/>
    </row>
    <row r="91" spans="1:16" ht="12.75">
      <c r="A91" s="7">
        <v>36</v>
      </c>
      <c r="B91" s="7" t="s">
        <v>316</v>
      </c>
      <c r="C91" s="7" t="s">
        <v>43</v>
      </c>
      <c r="D91" s="7" t="s">
        <v>317</v>
      </c>
      <c r="E91" s="7" t="s">
        <v>318</v>
      </c>
      <c r="F91" s="9">
        <v>207</v>
      </c>
      <c r="G91" s="13"/>
      <c r="H91" s="12">
        <f>ROUND((G91*F91),2)</f>
      </c>
      <c r="O91">
        <f>rekapitulace!H8</f>
      </c>
      <c r="P91">
        <f>O91/100*H91</f>
      </c>
    </row>
    <row r="92" ht="127.5">
      <c r="D92" s="14" t="s">
        <v>319</v>
      </c>
    </row>
    <row r="93" spans="1:16" ht="12.75">
      <c r="A93" s="7">
        <v>37</v>
      </c>
      <c r="B93" s="7" t="s">
        <v>320</v>
      </c>
      <c r="C93" s="7" t="s">
        <v>43</v>
      </c>
      <c r="D93" s="7" t="s">
        <v>321</v>
      </c>
      <c r="E93" s="7" t="s">
        <v>58</v>
      </c>
      <c r="F93" s="9">
        <v>49.165</v>
      </c>
      <c r="G93" s="13"/>
      <c r="H93" s="12">
        <f>ROUND((G93*F93),2)</f>
      </c>
      <c r="O93">
        <f>rekapitulace!H8</f>
      </c>
      <c r="P93">
        <f>O93/100*H93</f>
      </c>
    </row>
    <row r="94" ht="76.5">
      <c r="D94" s="14" t="s">
        <v>322</v>
      </c>
    </row>
    <row r="95" spans="1:16" ht="12.75">
      <c r="A95" s="7">
        <v>38</v>
      </c>
      <c r="B95" s="7" t="s">
        <v>323</v>
      </c>
      <c r="C95" s="7" t="s">
        <v>43</v>
      </c>
      <c r="D95" s="7" t="s">
        <v>324</v>
      </c>
      <c r="E95" s="7" t="s">
        <v>45</v>
      </c>
      <c r="F95" s="9">
        <v>6.146</v>
      </c>
      <c r="G95" s="13"/>
      <c r="H95" s="12">
        <f>ROUND((G95*F95),2)</f>
      </c>
      <c r="O95">
        <f>rekapitulace!H8</f>
      </c>
      <c r="P95">
        <f>O95/100*H95</f>
      </c>
    </row>
    <row r="96" ht="38.25">
      <c r="D96" s="14" t="s">
        <v>325</v>
      </c>
    </row>
    <row r="97" spans="1:16" ht="12.75">
      <c r="A97" s="7">
        <v>39</v>
      </c>
      <c r="B97" s="7" t="s">
        <v>326</v>
      </c>
      <c r="C97" s="7" t="s">
        <v>43</v>
      </c>
      <c r="D97" s="7" t="s">
        <v>327</v>
      </c>
      <c r="E97" s="7" t="s">
        <v>58</v>
      </c>
      <c r="F97" s="9">
        <v>100.75</v>
      </c>
      <c r="G97" s="13"/>
      <c r="H97" s="12">
        <f>ROUND((G97*F97),2)</f>
      </c>
      <c r="O97">
        <f>rekapitulace!H8</f>
      </c>
      <c r="P97">
        <f>O97/100*H97</f>
      </c>
    </row>
    <row r="98" ht="153">
      <c r="D98" s="14" t="s">
        <v>328</v>
      </c>
    </row>
    <row r="99" spans="1:16" ht="12.75">
      <c r="A99" s="7">
        <v>40</v>
      </c>
      <c r="B99" s="7" t="s">
        <v>329</v>
      </c>
      <c r="C99" s="7" t="s">
        <v>43</v>
      </c>
      <c r="D99" s="7" t="s">
        <v>330</v>
      </c>
      <c r="E99" s="7" t="s">
        <v>45</v>
      </c>
      <c r="F99" s="9">
        <v>7.556</v>
      </c>
      <c r="G99" s="13"/>
      <c r="H99" s="12">
        <f>ROUND((G99*F99),2)</f>
      </c>
      <c r="O99">
        <f>rekapitulace!H8</f>
      </c>
      <c r="P99">
        <f>O99/100*H99</f>
      </c>
    </row>
    <row r="100" ht="89.25">
      <c r="D100" s="14" t="s">
        <v>331</v>
      </c>
    </row>
    <row r="101" spans="1:16" ht="12.75">
      <c r="A101" s="7">
        <v>41</v>
      </c>
      <c r="B101" s="7" t="s">
        <v>332</v>
      </c>
      <c r="C101" s="7" t="s">
        <v>43</v>
      </c>
      <c r="D101" s="7" t="s">
        <v>333</v>
      </c>
      <c r="E101" s="7" t="s">
        <v>58</v>
      </c>
      <c r="F101" s="9">
        <v>70.836</v>
      </c>
      <c r="G101" s="13"/>
      <c r="H101" s="12">
        <f>ROUND((G101*F101),2)</f>
      </c>
      <c r="O101">
        <f>rekapitulace!H8</f>
      </c>
      <c r="P101">
        <f>O101/100*H101</f>
      </c>
    </row>
    <row r="102" ht="229.5">
      <c r="D102" s="14" t="s">
        <v>334</v>
      </c>
    </row>
    <row r="103" spans="1:16" ht="12.75">
      <c r="A103" s="7">
        <v>42</v>
      </c>
      <c r="B103" s="7" t="s">
        <v>335</v>
      </c>
      <c r="C103" s="7" t="s">
        <v>43</v>
      </c>
      <c r="D103" s="7" t="s">
        <v>336</v>
      </c>
      <c r="E103" s="7" t="s">
        <v>45</v>
      </c>
      <c r="F103" s="9">
        <v>13.814</v>
      </c>
      <c r="G103" s="13"/>
      <c r="H103" s="12">
        <f>ROUND((G103*F103),2)</f>
      </c>
      <c r="O103">
        <f>rekapitulace!H8</f>
      </c>
      <c r="P103">
        <f>O103/100*H103</f>
      </c>
    </row>
    <row r="104" ht="89.25">
      <c r="D104" s="14" t="s">
        <v>337</v>
      </c>
    </row>
    <row r="105" spans="1:16" ht="12.75" customHeight="1">
      <c r="A105" s="15"/>
      <c r="B105" s="15"/>
      <c r="C105" s="15" t="s">
        <v>34</v>
      </c>
      <c r="D105" s="15" t="s">
        <v>315</v>
      </c>
      <c r="E105" s="15"/>
      <c r="F105" s="15"/>
      <c r="G105" s="15"/>
      <c r="H105" s="15">
        <f>SUM(H91:H104)</f>
      </c>
      <c r="P105">
        <f>ROUND(SUM(P91:P104),2)</f>
      </c>
    </row>
    <row r="107" spans="1:8" ht="12.75" customHeight="1">
      <c r="A107" s="8"/>
      <c r="B107" s="8"/>
      <c r="C107" s="8" t="s">
        <v>35</v>
      </c>
      <c r="D107" s="8" t="s">
        <v>338</v>
      </c>
      <c r="E107" s="8"/>
      <c r="F107" s="10"/>
      <c r="G107" s="8"/>
      <c r="H107" s="10"/>
    </row>
    <row r="108" spans="1:16" ht="12.75">
      <c r="A108" s="7">
        <v>43</v>
      </c>
      <c r="B108" s="7" t="s">
        <v>339</v>
      </c>
      <c r="C108" s="7" t="s">
        <v>43</v>
      </c>
      <c r="D108" s="7" t="s">
        <v>340</v>
      </c>
      <c r="E108" s="7" t="s">
        <v>58</v>
      </c>
      <c r="F108" s="9">
        <v>185.242</v>
      </c>
      <c r="G108" s="13"/>
      <c r="H108" s="12">
        <f>ROUND((G108*F108),2)</f>
      </c>
      <c r="O108">
        <f>rekapitulace!H8</f>
      </c>
      <c r="P108">
        <f>O108/100*H108</f>
      </c>
    </row>
    <row r="109" ht="280.5">
      <c r="D109" s="14" t="s">
        <v>341</v>
      </c>
    </row>
    <row r="110" spans="1:16" ht="12.75">
      <c r="A110" s="7">
        <v>44</v>
      </c>
      <c r="B110" s="7" t="s">
        <v>342</v>
      </c>
      <c r="C110" s="7" t="s">
        <v>43</v>
      </c>
      <c r="D110" s="7" t="s">
        <v>343</v>
      </c>
      <c r="E110" s="7" t="s">
        <v>45</v>
      </c>
      <c r="F110" s="9">
        <v>41.679</v>
      </c>
      <c r="G110" s="13"/>
      <c r="H110" s="12">
        <f>ROUND((G110*F110),2)</f>
      </c>
      <c r="O110">
        <f>rekapitulace!H8</f>
      </c>
      <c r="P110">
        <f>O110/100*H110</f>
      </c>
    </row>
    <row r="111" ht="89.25">
      <c r="D111" s="14" t="s">
        <v>344</v>
      </c>
    </row>
    <row r="112" spans="1:16" ht="12.75">
      <c r="A112" s="7">
        <v>45</v>
      </c>
      <c r="B112" s="7" t="s">
        <v>345</v>
      </c>
      <c r="C112" s="7" t="s">
        <v>43</v>
      </c>
      <c r="D112" s="7" t="s">
        <v>346</v>
      </c>
      <c r="E112" s="7" t="s">
        <v>45</v>
      </c>
      <c r="F112" s="9">
        <v>57.82</v>
      </c>
      <c r="G112" s="13"/>
      <c r="H112" s="12">
        <f>ROUND((G112*F112),2)</f>
      </c>
      <c r="O112">
        <f>rekapitulace!H8</f>
      </c>
      <c r="P112">
        <f>O112/100*H112</f>
      </c>
    </row>
    <row r="113" ht="216.75">
      <c r="D113" s="14" t="s">
        <v>347</v>
      </c>
    </row>
    <row r="114" spans="1:16" ht="12.75">
      <c r="A114" s="7">
        <v>46</v>
      </c>
      <c r="B114" s="7" t="s">
        <v>348</v>
      </c>
      <c r="C114" s="7" t="s">
        <v>43</v>
      </c>
      <c r="D114" s="7" t="s">
        <v>349</v>
      </c>
      <c r="E114" s="7" t="s">
        <v>127</v>
      </c>
      <c r="F114" s="9">
        <v>1</v>
      </c>
      <c r="G114" s="13"/>
      <c r="H114" s="12">
        <f>ROUND((G114*F114),2)</f>
      </c>
      <c r="O114">
        <f>rekapitulace!H8</f>
      </c>
      <c r="P114">
        <f>O114/100*H114</f>
      </c>
    </row>
    <row r="115" ht="102">
      <c r="D115" s="14" t="s">
        <v>350</v>
      </c>
    </row>
    <row r="116" spans="1:16" ht="12.75">
      <c r="A116" s="7">
        <v>47</v>
      </c>
      <c r="B116" s="7" t="s">
        <v>351</v>
      </c>
      <c r="C116" s="7" t="s">
        <v>43</v>
      </c>
      <c r="D116" s="7" t="s">
        <v>352</v>
      </c>
      <c r="E116" s="7" t="s">
        <v>127</v>
      </c>
      <c r="F116" s="9">
        <v>4</v>
      </c>
      <c r="G116" s="13"/>
      <c r="H116" s="12">
        <f>ROUND((G116*F116),2)</f>
      </c>
      <c r="O116">
        <f>rekapitulace!H8</f>
      </c>
      <c r="P116">
        <f>O116/100*H116</f>
      </c>
    </row>
    <row r="117" ht="153">
      <c r="D117" s="14" t="s">
        <v>353</v>
      </c>
    </row>
    <row r="118" spans="1:16" ht="12.75">
      <c r="A118" s="7">
        <v>48</v>
      </c>
      <c r="B118" s="7" t="s">
        <v>354</v>
      </c>
      <c r="C118" s="7" t="s">
        <v>43</v>
      </c>
      <c r="D118" s="7" t="s">
        <v>355</v>
      </c>
      <c r="E118" s="7" t="s">
        <v>127</v>
      </c>
      <c r="F118" s="9">
        <v>6</v>
      </c>
      <c r="G118" s="13"/>
      <c r="H118" s="12">
        <f>ROUND((G118*F118),2)</f>
      </c>
      <c r="O118">
        <f>rekapitulace!H8</f>
      </c>
      <c r="P118">
        <f>O118/100*H118</f>
      </c>
    </row>
    <row r="119" ht="102">
      <c r="D119" s="14" t="s">
        <v>356</v>
      </c>
    </row>
    <row r="120" spans="1:16" ht="12.75">
      <c r="A120" s="7">
        <v>49</v>
      </c>
      <c r="B120" s="7" t="s">
        <v>357</v>
      </c>
      <c r="C120" s="7" t="s">
        <v>43</v>
      </c>
      <c r="D120" s="7" t="s">
        <v>358</v>
      </c>
      <c r="E120" s="7" t="s">
        <v>127</v>
      </c>
      <c r="F120" s="9">
        <v>4</v>
      </c>
      <c r="G120" s="13"/>
      <c r="H120" s="12">
        <f>ROUND((G120*F120),2)</f>
      </c>
      <c r="O120">
        <f>rekapitulace!H8</f>
      </c>
      <c r="P120">
        <f>O120/100*H120</f>
      </c>
    </row>
    <row r="121" ht="89.25">
      <c r="D121" s="14" t="s">
        <v>359</v>
      </c>
    </row>
    <row r="122" spans="1:16" ht="12.75">
      <c r="A122" s="7">
        <v>50</v>
      </c>
      <c r="B122" s="7" t="s">
        <v>360</v>
      </c>
      <c r="C122" s="7" t="s">
        <v>43</v>
      </c>
      <c r="D122" s="7" t="s">
        <v>361</v>
      </c>
      <c r="E122" s="7" t="s">
        <v>58</v>
      </c>
      <c r="F122" s="9">
        <v>20.809</v>
      </c>
      <c r="G122" s="13"/>
      <c r="H122" s="12">
        <f>ROUND((G122*F122),2)</f>
      </c>
      <c r="O122">
        <f>rekapitulace!H8</f>
      </c>
      <c r="P122">
        <f>O122/100*H122</f>
      </c>
    </row>
    <row r="123" ht="204">
      <c r="D123" s="14" t="s">
        <v>362</v>
      </c>
    </row>
    <row r="124" spans="1:16" ht="12.75">
      <c r="A124" s="7">
        <v>51</v>
      </c>
      <c r="B124" s="7" t="s">
        <v>363</v>
      </c>
      <c r="C124" s="7" t="s">
        <v>43</v>
      </c>
      <c r="D124" s="7" t="s">
        <v>364</v>
      </c>
      <c r="E124" s="7" t="s">
        <v>58</v>
      </c>
      <c r="F124" s="9">
        <v>39.227</v>
      </c>
      <c r="G124" s="13"/>
      <c r="H124" s="12">
        <f>ROUND((G124*F124),2)</f>
      </c>
      <c r="O124">
        <f>rekapitulace!H8</f>
      </c>
      <c r="P124">
        <f>O124/100*H124</f>
      </c>
    </row>
    <row r="125" ht="408">
      <c r="D125" s="14" t="s">
        <v>365</v>
      </c>
    </row>
    <row r="126" spans="1:16" ht="12.75">
      <c r="A126" s="7">
        <v>52</v>
      </c>
      <c r="B126" s="7" t="s">
        <v>366</v>
      </c>
      <c r="C126" s="7" t="s">
        <v>43</v>
      </c>
      <c r="D126" s="7" t="s">
        <v>367</v>
      </c>
      <c r="E126" s="7" t="s">
        <v>58</v>
      </c>
      <c r="F126" s="9">
        <v>0.256</v>
      </c>
      <c r="G126" s="13"/>
      <c r="H126" s="12">
        <f>ROUND((G126*F126),2)</f>
      </c>
      <c r="O126">
        <f>rekapitulace!H8</f>
      </c>
      <c r="P126">
        <f>O126/100*H126</f>
      </c>
    </row>
    <row r="127" ht="76.5">
      <c r="D127" s="14" t="s">
        <v>368</v>
      </c>
    </row>
    <row r="128" spans="1:16" ht="12.75">
      <c r="A128" s="7">
        <v>53</v>
      </c>
      <c r="B128" s="7" t="s">
        <v>369</v>
      </c>
      <c r="C128" s="7" t="s">
        <v>43</v>
      </c>
      <c r="D128" s="7" t="s">
        <v>370</v>
      </c>
      <c r="E128" s="7" t="s">
        <v>58</v>
      </c>
      <c r="F128" s="9">
        <v>9.182</v>
      </c>
      <c r="G128" s="13"/>
      <c r="H128" s="12">
        <f>ROUND((G128*F128),2)</f>
      </c>
      <c r="O128">
        <f>rekapitulace!H8</f>
      </c>
      <c r="P128">
        <f>O128/100*H128</f>
      </c>
    </row>
    <row r="129" ht="267.75">
      <c r="D129" s="14" t="s">
        <v>371</v>
      </c>
    </row>
    <row r="130" spans="1:16" ht="12.75">
      <c r="A130" s="7">
        <v>54</v>
      </c>
      <c r="B130" s="7" t="s">
        <v>372</v>
      </c>
      <c r="C130" s="7" t="s">
        <v>43</v>
      </c>
      <c r="D130" s="7" t="s">
        <v>373</v>
      </c>
      <c r="E130" s="7" t="s">
        <v>58</v>
      </c>
      <c r="F130" s="9">
        <v>39.227</v>
      </c>
      <c r="G130" s="13"/>
      <c r="H130" s="12">
        <f>ROUND((G130*F130),2)</f>
      </c>
      <c r="O130">
        <f>rekapitulace!H8</f>
      </c>
      <c r="P130">
        <f>O130/100*H130</f>
      </c>
    </row>
    <row r="131" ht="382.5">
      <c r="D131" s="14" t="s">
        <v>374</v>
      </c>
    </row>
    <row r="132" spans="1:16" ht="12.75">
      <c r="A132" s="7">
        <v>55</v>
      </c>
      <c r="B132" s="7" t="s">
        <v>375</v>
      </c>
      <c r="C132" s="7" t="s">
        <v>43</v>
      </c>
      <c r="D132" s="7" t="s">
        <v>376</v>
      </c>
      <c r="E132" s="7" t="s">
        <v>58</v>
      </c>
      <c r="F132" s="9">
        <v>78.453</v>
      </c>
      <c r="G132" s="13"/>
      <c r="H132" s="12">
        <f>ROUND((G132*F132),2)</f>
      </c>
      <c r="O132">
        <f>rekapitulace!H8</f>
      </c>
      <c r="P132">
        <f>O132/100*H132</f>
      </c>
    </row>
    <row r="133" ht="409.5">
      <c r="D133" s="14" t="s">
        <v>377</v>
      </c>
    </row>
    <row r="134" spans="1:16" ht="12.75" customHeight="1">
      <c r="A134" s="15"/>
      <c r="B134" s="15"/>
      <c r="C134" s="15" t="s">
        <v>35</v>
      </c>
      <c r="D134" s="15" t="s">
        <v>338</v>
      </c>
      <c r="E134" s="15"/>
      <c r="F134" s="15"/>
      <c r="G134" s="15"/>
      <c r="H134" s="15">
        <f>SUM(H108:H133)</f>
      </c>
      <c r="P134">
        <f>ROUND(SUM(P108:P133),2)</f>
      </c>
    </row>
    <row r="136" spans="1:8" ht="12.75" customHeight="1">
      <c r="A136" s="8"/>
      <c r="B136" s="8"/>
      <c r="C136" s="8" t="s">
        <v>36</v>
      </c>
      <c r="D136" s="8" t="s">
        <v>21</v>
      </c>
      <c r="E136" s="8"/>
      <c r="F136" s="10"/>
      <c r="G136" s="8"/>
      <c r="H136" s="10"/>
    </row>
    <row r="137" spans="1:16" ht="12.75">
      <c r="A137" s="7">
        <v>56</v>
      </c>
      <c r="B137" s="7" t="s">
        <v>378</v>
      </c>
      <c r="C137" s="7" t="s">
        <v>43</v>
      </c>
      <c r="D137" s="7" t="s">
        <v>379</v>
      </c>
      <c r="E137" s="7" t="s">
        <v>84</v>
      </c>
      <c r="F137" s="9">
        <v>16.8</v>
      </c>
      <c r="G137" s="13"/>
      <c r="H137" s="12">
        <f>ROUND((G137*F137),2)</f>
      </c>
      <c r="O137">
        <f>rekapitulace!H8</f>
      </c>
      <c r="P137">
        <f>O137/100*H137</f>
      </c>
    </row>
    <row r="138" ht="153">
      <c r="D138" s="14" t="s">
        <v>380</v>
      </c>
    </row>
    <row r="139" spans="1:16" ht="12.75">
      <c r="A139" s="7">
        <v>57</v>
      </c>
      <c r="B139" s="7" t="s">
        <v>100</v>
      </c>
      <c r="C139" s="7" t="s">
        <v>43</v>
      </c>
      <c r="D139" s="7" t="s">
        <v>381</v>
      </c>
      <c r="E139" s="7" t="s">
        <v>84</v>
      </c>
      <c r="F139" s="9">
        <v>312</v>
      </c>
      <c r="G139" s="13"/>
      <c r="H139" s="12">
        <f>ROUND((G139*F139),2)</f>
      </c>
      <c r="O139">
        <f>rekapitulace!H8</f>
      </c>
      <c r="P139">
        <f>O139/100*H139</f>
      </c>
    </row>
    <row r="140" ht="51">
      <c r="D140" s="14" t="s">
        <v>382</v>
      </c>
    </row>
    <row r="141" spans="1:16" ht="12.75">
      <c r="A141" s="7">
        <v>58</v>
      </c>
      <c r="B141" s="7" t="s">
        <v>383</v>
      </c>
      <c r="C141" s="7" t="s">
        <v>43</v>
      </c>
      <c r="D141" s="7" t="s">
        <v>384</v>
      </c>
      <c r="E141" s="7" t="s">
        <v>84</v>
      </c>
      <c r="F141" s="9">
        <v>312</v>
      </c>
      <c r="G141" s="13"/>
      <c r="H141" s="12">
        <f>ROUND((G141*F141),2)</f>
      </c>
      <c r="O141">
        <f>rekapitulace!H8</f>
      </c>
      <c r="P141">
        <f>O141/100*H141</f>
      </c>
    </row>
    <row r="142" ht="51">
      <c r="D142" s="14" t="s">
        <v>382</v>
      </c>
    </row>
    <row r="143" spans="1:16" ht="12.75">
      <c r="A143" s="7">
        <v>59</v>
      </c>
      <c r="B143" s="7" t="s">
        <v>385</v>
      </c>
      <c r="C143" s="7" t="s">
        <v>43</v>
      </c>
      <c r="D143" s="7" t="s">
        <v>386</v>
      </c>
      <c r="E143" s="7" t="s">
        <v>84</v>
      </c>
      <c r="F143" s="9">
        <v>312</v>
      </c>
      <c r="G143" s="13"/>
      <c r="H143" s="12">
        <f>ROUND((G143*F143),2)</f>
      </c>
      <c r="O143">
        <f>rekapitulace!H8</f>
      </c>
      <c r="P143">
        <f>O143/100*H143</f>
      </c>
    </row>
    <row r="144" ht="89.25">
      <c r="D144" s="14" t="s">
        <v>387</v>
      </c>
    </row>
    <row r="145" spans="1:16" ht="12.75" customHeight="1">
      <c r="A145" s="15"/>
      <c r="B145" s="15"/>
      <c r="C145" s="15" t="s">
        <v>36</v>
      </c>
      <c r="D145" s="15" t="s">
        <v>21</v>
      </c>
      <c r="E145" s="15"/>
      <c r="F145" s="15"/>
      <c r="G145" s="15"/>
      <c r="H145" s="15">
        <f>SUM(H137:H144)</f>
      </c>
      <c r="P145">
        <f>ROUND(SUM(P137:P144),2)</f>
      </c>
    </row>
    <row r="147" spans="1:8" ht="12.75" customHeight="1">
      <c r="A147" s="8"/>
      <c r="B147" s="8"/>
      <c r="C147" s="8" t="s">
        <v>38</v>
      </c>
      <c r="D147" s="8" t="s">
        <v>187</v>
      </c>
      <c r="E147" s="8"/>
      <c r="F147" s="10"/>
      <c r="G147" s="8"/>
      <c r="H147" s="10"/>
    </row>
    <row r="148" spans="1:16" ht="12.75">
      <c r="A148" s="7">
        <v>60</v>
      </c>
      <c r="B148" s="7" t="s">
        <v>388</v>
      </c>
      <c r="C148" s="7" t="s">
        <v>43</v>
      </c>
      <c r="D148" s="7" t="s">
        <v>389</v>
      </c>
      <c r="E148" s="7" t="s">
        <v>84</v>
      </c>
      <c r="F148" s="9">
        <v>329.82</v>
      </c>
      <c r="G148" s="13"/>
      <c r="H148" s="12">
        <f>ROUND((G148*F148),2)</f>
      </c>
      <c r="O148">
        <f>rekapitulace!H8</f>
      </c>
      <c r="P148">
        <f>O148/100*H148</f>
      </c>
    </row>
    <row r="149" ht="409.5">
      <c r="D149" s="14" t="s">
        <v>390</v>
      </c>
    </row>
    <row r="150" spans="1:16" ht="12.75">
      <c r="A150" s="7">
        <v>61</v>
      </c>
      <c r="B150" s="7" t="s">
        <v>391</v>
      </c>
      <c r="C150" s="7" t="s">
        <v>43</v>
      </c>
      <c r="D150" s="7" t="s">
        <v>392</v>
      </c>
      <c r="E150" s="7" t="s">
        <v>84</v>
      </c>
      <c r="F150" s="9">
        <v>33.189</v>
      </c>
      <c r="G150" s="13"/>
      <c r="H150" s="12">
        <f>ROUND((G150*F150),2)</f>
      </c>
      <c r="O150">
        <f>rekapitulace!H8</f>
      </c>
      <c r="P150">
        <f>O150/100*H150</f>
      </c>
    </row>
    <row r="151" ht="165.75">
      <c r="D151" s="14" t="s">
        <v>393</v>
      </c>
    </row>
    <row r="152" spans="1:16" ht="12.75">
      <c r="A152" s="7">
        <v>62</v>
      </c>
      <c r="B152" s="7" t="s">
        <v>394</v>
      </c>
      <c r="C152" s="7" t="s">
        <v>43</v>
      </c>
      <c r="D152" s="7" t="s">
        <v>395</v>
      </c>
      <c r="E152" s="7" t="s">
        <v>84</v>
      </c>
      <c r="F152" s="9">
        <v>432</v>
      </c>
      <c r="G152" s="13"/>
      <c r="H152" s="12">
        <f>ROUND((G152*F152),2)</f>
      </c>
      <c r="O152">
        <f>rekapitulace!H8</f>
      </c>
      <c r="P152">
        <f>O152/100*H152</f>
      </c>
    </row>
    <row r="153" ht="63.75">
      <c r="D153" s="14" t="s">
        <v>396</v>
      </c>
    </row>
    <row r="154" spans="1:16" ht="12.75">
      <c r="A154" s="7">
        <v>63</v>
      </c>
      <c r="B154" s="7" t="s">
        <v>397</v>
      </c>
      <c r="C154" s="7" t="s">
        <v>43</v>
      </c>
      <c r="D154" s="7" t="s">
        <v>398</v>
      </c>
      <c r="E154" s="7" t="s">
        <v>84</v>
      </c>
      <c r="F154" s="9">
        <v>129.6</v>
      </c>
      <c r="G154" s="13"/>
      <c r="H154" s="12">
        <f>ROUND((G154*F154),2)</f>
      </c>
      <c r="O154">
        <f>rekapitulace!H8</f>
      </c>
      <c r="P154">
        <f>O154/100*H154</f>
      </c>
    </row>
    <row r="155" ht="127.5">
      <c r="D155" s="14" t="s">
        <v>399</v>
      </c>
    </row>
    <row r="156" spans="1:16" ht="12.75">
      <c r="A156" s="7">
        <v>64</v>
      </c>
      <c r="B156" s="7" t="s">
        <v>400</v>
      </c>
      <c r="C156" s="7" t="s">
        <v>43</v>
      </c>
      <c r="D156" s="7" t="s">
        <v>401</v>
      </c>
      <c r="E156" s="7" t="s">
        <v>84</v>
      </c>
      <c r="F156" s="9">
        <v>136.75</v>
      </c>
      <c r="G156" s="13"/>
      <c r="H156" s="12">
        <f>ROUND((G156*F156),2)</f>
      </c>
      <c r="O156">
        <f>rekapitulace!H8</f>
      </c>
      <c r="P156">
        <f>O156/100*H156</f>
      </c>
    </row>
    <row r="157" ht="409.5">
      <c r="D157" s="14" t="s">
        <v>402</v>
      </c>
    </row>
    <row r="158" spans="1:16" ht="12.75">
      <c r="A158" s="7">
        <v>65</v>
      </c>
      <c r="B158" s="7" t="s">
        <v>403</v>
      </c>
      <c r="C158" s="7" t="s">
        <v>43</v>
      </c>
      <c r="D158" s="7" t="s">
        <v>404</v>
      </c>
      <c r="E158" s="7" t="s">
        <v>127</v>
      </c>
      <c r="F158" s="9">
        <v>1</v>
      </c>
      <c r="G158" s="13"/>
      <c r="H158" s="12">
        <f>ROUND((G158*F158),2)</f>
      </c>
      <c r="O158">
        <f>rekapitulace!H8</f>
      </c>
      <c r="P158">
        <f>O158/100*H158</f>
      </c>
    </row>
    <row r="159" ht="409.5">
      <c r="D159" s="14" t="s">
        <v>405</v>
      </c>
    </row>
    <row r="160" spans="1:16" ht="12.75">
      <c r="A160" s="7">
        <v>67</v>
      </c>
      <c r="B160" s="7" t="s">
        <v>406</v>
      </c>
      <c r="C160" s="7" t="s">
        <v>33</v>
      </c>
      <c r="D160" s="7" t="s">
        <v>407</v>
      </c>
      <c r="E160" s="7" t="s">
        <v>242</v>
      </c>
      <c r="F160" s="9">
        <v>1</v>
      </c>
      <c r="G160" s="13"/>
      <c r="H160" s="12">
        <f>ROUND((G160*F160),2)</f>
      </c>
      <c r="O160">
        <f>rekapitulace!H8</f>
      </c>
      <c r="P160">
        <f>O160/100*H160</f>
      </c>
    </row>
    <row r="161" ht="102">
      <c r="D161" s="14" t="s">
        <v>408</v>
      </c>
    </row>
    <row r="162" spans="1:16" ht="12.75">
      <c r="A162" s="7">
        <v>68</v>
      </c>
      <c r="B162" s="7" t="s">
        <v>406</v>
      </c>
      <c r="C162" s="7" t="s">
        <v>34</v>
      </c>
      <c r="D162" s="7" t="s">
        <v>409</v>
      </c>
      <c r="E162" s="7" t="s">
        <v>242</v>
      </c>
      <c r="F162" s="9">
        <v>1</v>
      </c>
      <c r="G162" s="13"/>
      <c r="H162" s="12">
        <f>ROUND((G162*F162),2)</f>
      </c>
      <c r="O162">
        <f>rekapitulace!H8</f>
      </c>
      <c r="P162">
        <f>O162/100*H162</f>
      </c>
    </row>
    <row r="163" ht="102">
      <c r="D163" s="14" t="s">
        <v>410</v>
      </c>
    </row>
    <row r="164" spans="1:16" ht="12.75">
      <c r="A164" s="7">
        <v>66</v>
      </c>
      <c r="B164" s="7" t="s">
        <v>406</v>
      </c>
      <c r="C164" s="7" t="s">
        <v>23</v>
      </c>
      <c r="D164" s="7" t="s">
        <v>411</v>
      </c>
      <c r="E164" s="7" t="s">
        <v>242</v>
      </c>
      <c r="F164" s="9">
        <v>1</v>
      </c>
      <c r="G164" s="13"/>
      <c r="H164" s="12">
        <f>ROUND((G164*F164),2)</f>
      </c>
      <c r="O164">
        <f>rekapitulace!H8</f>
      </c>
      <c r="P164">
        <f>O164/100*H164</f>
      </c>
    </row>
    <row r="165" ht="114.75">
      <c r="D165" s="14" t="s">
        <v>412</v>
      </c>
    </row>
    <row r="166" spans="1:16" ht="12.75">
      <c r="A166" s="7">
        <v>69</v>
      </c>
      <c r="B166" s="7" t="s">
        <v>413</v>
      </c>
      <c r="C166" s="7" t="s">
        <v>43</v>
      </c>
      <c r="D166" s="7" t="s">
        <v>414</v>
      </c>
      <c r="E166" s="7" t="s">
        <v>127</v>
      </c>
      <c r="F166" s="9">
        <v>2</v>
      </c>
      <c r="G166" s="13"/>
      <c r="H166" s="12">
        <f>ROUND((G166*F166),2)</f>
      </c>
      <c r="O166">
        <f>rekapitulace!H8</f>
      </c>
      <c r="P166">
        <f>O166/100*H166</f>
      </c>
    </row>
    <row r="167" ht="409.5">
      <c r="D167" s="14" t="s">
        <v>415</v>
      </c>
    </row>
    <row r="168" spans="1:16" ht="12.75">
      <c r="A168" s="7">
        <v>70</v>
      </c>
      <c r="B168" s="7" t="s">
        <v>416</v>
      </c>
      <c r="C168" s="7" t="s">
        <v>43</v>
      </c>
      <c r="D168" s="7" t="s">
        <v>417</v>
      </c>
      <c r="E168" s="7" t="s">
        <v>84</v>
      </c>
      <c r="F168" s="9">
        <v>863</v>
      </c>
      <c r="G168" s="13"/>
      <c r="H168" s="12">
        <f>ROUND((G168*F168),2)</f>
      </c>
      <c r="O168">
        <f>rekapitulace!H8</f>
      </c>
      <c r="P168">
        <f>O168/100*H168</f>
      </c>
    </row>
    <row r="169" ht="114.75">
      <c r="D169" s="14" t="s">
        <v>418</v>
      </c>
    </row>
    <row r="170" spans="1:16" ht="12.75">
      <c r="A170" s="7">
        <v>71</v>
      </c>
      <c r="B170" s="7" t="s">
        <v>419</v>
      </c>
      <c r="C170" s="7" t="s">
        <v>43</v>
      </c>
      <c r="D170" s="7" t="s">
        <v>420</v>
      </c>
      <c r="E170" s="7" t="s">
        <v>84</v>
      </c>
      <c r="F170" s="9">
        <v>155.2</v>
      </c>
      <c r="G170" s="13"/>
      <c r="H170" s="12">
        <f>ROUND((G170*F170),2)</f>
      </c>
      <c r="O170">
        <f>rekapitulace!H8</f>
      </c>
      <c r="P170">
        <f>O170/100*H170</f>
      </c>
    </row>
    <row r="171" ht="153">
      <c r="D171" s="14" t="s">
        <v>421</v>
      </c>
    </row>
    <row r="172" spans="1:16" ht="12.75">
      <c r="A172" s="7">
        <v>72</v>
      </c>
      <c r="B172" s="7" t="s">
        <v>422</v>
      </c>
      <c r="C172" s="7" t="s">
        <v>43</v>
      </c>
      <c r="D172" s="7" t="s">
        <v>423</v>
      </c>
      <c r="E172" s="7" t="s">
        <v>84</v>
      </c>
      <c r="F172" s="9">
        <v>67.625</v>
      </c>
      <c r="G172" s="13"/>
      <c r="H172" s="12">
        <f>ROUND((G172*F172),2)</f>
      </c>
      <c r="O172">
        <f>rekapitulace!H8</f>
      </c>
      <c r="P172">
        <f>O172/100*H172</f>
      </c>
    </row>
    <row r="173" ht="242.25">
      <c r="D173" s="14" t="s">
        <v>424</v>
      </c>
    </row>
    <row r="174" spans="1:16" ht="12.75">
      <c r="A174" s="7">
        <v>73</v>
      </c>
      <c r="B174" s="7" t="s">
        <v>425</v>
      </c>
      <c r="C174" s="7" t="s">
        <v>43</v>
      </c>
      <c r="D174" s="7" t="s">
        <v>426</v>
      </c>
      <c r="E174" s="7" t="s">
        <v>84</v>
      </c>
      <c r="F174" s="9">
        <v>34.29</v>
      </c>
      <c r="G174" s="13"/>
      <c r="H174" s="12">
        <f>ROUND((G174*F174),2)</f>
      </c>
      <c r="O174">
        <f>rekapitulace!H8</f>
      </c>
      <c r="P174">
        <f>O174/100*H174</f>
      </c>
    </row>
    <row r="175" ht="102">
      <c r="D175" s="14" t="s">
        <v>427</v>
      </c>
    </row>
    <row r="176" spans="1:16" ht="12.75" customHeight="1">
      <c r="A176" s="15"/>
      <c r="B176" s="15"/>
      <c r="C176" s="15" t="s">
        <v>38</v>
      </c>
      <c r="D176" s="15" t="s">
        <v>187</v>
      </c>
      <c r="E176" s="15"/>
      <c r="F176" s="15"/>
      <c r="G176" s="15"/>
      <c r="H176" s="15">
        <f>SUM(H148:H175)</f>
      </c>
      <c r="P176">
        <f>ROUND(SUM(P148:P175),2)</f>
      </c>
    </row>
    <row r="178" spans="1:8" ht="12.75" customHeight="1">
      <c r="A178" s="8"/>
      <c r="B178" s="8"/>
      <c r="C178" s="8" t="s">
        <v>39</v>
      </c>
      <c r="D178" s="8" t="s">
        <v>106</v>
      </c>
      <c r="E178" s="8"/>
      <c r="F178" s="10"/>
      <c r="G178" s="8"/>
      <c r="H178" s="10"/>
    </row>
    <row r="179" spans="1:16" ht="12.75">
      <c r="A179" s="7">
        <v>74</v>
      </c>
      <c r="B179" s="7" t="s">
        <v>428</v>
      </c>
      <c r="C179" s="7" t="s">
        <v>43</v>
      </c>
      <c r="D179" s="7" t="s">
        <v>429</v>
      </c>
      <c r="E179" s="7" t="s">
        <v>109</v>
      </c>
      <c r="F179" s="9">
        <v>114.3</v>
      </c>
      <c r="G179" s="13"/>
      <c r="H179" s="12">
        <f>ROUND((G179*F179),2)</f>
      </c>
      <c r="O179">
        <f>rekapitulace!H8</f>
      </c>
      <c r="P179">
        <f>O179/100*H179</f>
      </c>
    </row>
    <row r="180" ht="76.5">
      <c r="D180" s="14" t="s">
        <v>430</v>
      </c>
    </row>
    <row r="181" spans="1:16" ht="12.75">
      <c r="A181" s="7">
        <v>75</v>
      </c>
      <c r="B181" s="7" t="s">
        <v>107</v>
      </c>
      <c r="C181" s="7" t="s">
        <v>43</v>
      </c>
      <c r="D181" s="7" t="s">
        <v>431</v>
      </c>
      <c r="E181" s="7" t="s">
        <v>109</v>
      </c>
      <c r="F181" s="9">
        <v>6</v>
      </c>
      <c r="G181" s="13"/>
      <c r="H181" s="12">
        <f>ROUND((G181*F181),2)</f>
      </c>
      <c r="O181">
        <f>rekapitulace!H8</f>
      </c>
      <c r="P181">
        <f>O181/100*H181</f>
      </c>
    </row>
    <row r="182" ht="178.5">
      <c r="D182" s="14" t="s">
        <v>432</v>
      </c>
    </row>
    <row r="183" spans="1:16" ht="12.75" customHeight="1">
      <c r="A183" s="15"/>
      <c r="B183" s="15"/>
      <c r="C183" s="15" t="s">
        <v>39</v>
      </c>
      <c r="D183" s="15" t="s">
        <v>106</v>
      </c>
      <c r="E183" s="15"/>
      <c r="F183" s="15"/>
      <c r="G183" s="15"/>
      <c r="H183" s="15">
        <f>SUM(H179:H182)</f>
      </c>
      <c r="P183">
        <f>ROUND(SUM(P179:P182),2)</f>
      </c>
    </row>
    <row r="185" spans="1:8" ht="12.75" customHeight="1">
      <c r="A185" s="8"/>
      <c r="B185" s="8"/>
      <c r="C185" s="8" t="s">
        <v>112</v>
      </c>
      <c r="D185" s="8" t="s">
        <v>111</v>
      </c>
      <c r="E185" s="8"/>
      <c r="F185" s="10"/>
      <c r="G185" s="8"/>
      <c r="H185" s="10"/>
    </row>
    <row r="186" spans="1:16" ht="12.75">
      <c r="A186" s="7">
        <v>76</v>
      </c>
      <c r="B186" s="7" t="s">
        <v>433</v>
      </c>
      <c r="C186" s="7" t="s">
        <v>43</v>
      </c>
      <c r="D186" s="7" t="s">
        <v>434</v>
      </c>
      <c r="E186" s="7" t="s">
        <v>109</v>
      </c>
      <c r="F186" s="9">
        <v>114.3</v>
      </c>
      <c r="G186" s="13"/>
      <c r="H186" s="12">
        <f>ROUND((G186*F186),2)</f>
      </c>
      <c r="O186">
        <f>rekapitulace!H8</f>
      </c>
      <c r="P186">
        <f>O186/100*H186</f>
      </c>
    </row>
    <row r="187" ht="127.5">
      <c r="D187" s="14" t="s">
        <v>435</v>
      </c>
    </row>
    <row r="188" spans="1:16" ht="12.75">
      <c r="A188" s="7">
        <v>77</v>
      </c>
      <c r="B188" s="7" t="s">
        <v>436</v>
      </c>
      <c r="C188" s="7" t="s">
        <v>43</v>
      </c>
      <c r="D188" s="7" t="s">
        <v>437</v>
      </c>
      <c r="E188" s="7" t="s">
        <v>127</v>
      </c>
      <c r="F188" s="9">
        <v>20</v>
      </c>
      <c r="G188" s="13"/>
      <c r="H188" s="12">
        <f>ROUND((G188*F188),2)</f>
      </c>
      <c r="O188">
        <f>rekapitulace!H8</f>
      </c>
      <c r="P188">
        <f>O188/100*H188</f>
      </c>
    </row>
    <row r="189" ht="140.25">
      <c r="D189" s="14" t="s">
        <v>438</v>
      </c>
    </row>
    <row r="190" spans="1:16" ht="12.75">
      <c r="A190" s="7">
        <v>78</v>
      </c>
      <c r="B190" s="7" t="s">
        <v>439</v>
      </c>
      <c r="C190" s="7" t="s">
        <v>43</v>
      </c>
      <c r="D190" s="7" t="s">
        <v>440</v>
      </c>
      <c r="E190" s="7" t="s">
        <v>127</v>
      </c>
      <c r="F190" s="9">
        <v>2</v>
      </c>
      <c r="G190" s="13"/>
      <c r="H190" s="12">
        <f>ROUND((G190*F190),2)</f>
      </c>
      <c r="O190">
        <f>rekapitulace!H8</f>
      </c>
      <c r="P190">
        <f>O190/100*H190</f>
      </c>
    </row>
    <row r="191" ht="25.5">
      <c r="D191" s="14" t="s">
        <v>441</v>
      </c>
    </row>
    <row r="192" spans="1:16" ht="12.75">
      <c r="A192" s="7">
        <v>79</v>
      </c>
      <c r="B192" s="7" t="s">
        <v>442</v>
      </c>
      <c r="C192" s="7" t="s">
        <v>43</v>
      </c>
      <c r="D192" s="7" t="s">
        <v>443</v>
      </c>
      <c r="E192" s="7" t="s">
        <v>109</v>
      </c>
      <c r="F192" s="9">
        <v>5</v>
      </c>
      <c r="G192" s="13"/>
      <c r="H192" s="12">
        <f>ROUND((G192*F192),2)</f>
      </c>
      <c r="O192">
        <f>rekapitulace!H8</f>
      </c>
      <c r="P192">
        <f>O192/100*H192</f>
      </c>
    </row>
    <row r="193" ht="114.75">
      <c r="D193" s="14" t="s">
        <v>444</v>
      </c>
    </row>
    <row r="194" spans="1:16" ht="12.75">
      <c r="A194" s="7">
        <v>80</v>
      </c>
      <c r="B194" s="7" t="s">
        <v>113</v>
      </c>
      <c r="C194" s="7" t="s">
        <v>43</v>
      </c>
      <c r="D194" s="7" t="s">
        <v>445</v>
      </c>
      <c r="E194" s="7" t="s">
        <v>109</v>
      </c>
      <c r="F194" s="9">
        <v>144.7</v>
      </c>
      <c r="G194" s="13"/>
      <c r="H194" s="12">
        <f>ROUND((G194*F194),2)</f>
      </c>
      <c r="O194">
        <f>rekapitulace!H8</f>
      </c>
      <c r="P194">
        <f>O194/100*H194</f>
      </c>
    </row>
    <row r="195" ht="306">
      <c r="D195" s="14" t="s">
        <v>446</v>
      </c>
    </row>
    <row r="196" spans="1:16" ht="12.75">
      <c r="A196" s="7">
        <v>81</v>
      </c>
      <c r="B196" s="7" t="s">
        <v>447</v>
      </c>
      <c r="C196" s="7" t="s">
        <v>43</v>
      </c>
      <c r="D196" s="7" t="s">
        <v>448</v>
      </c>
      <c r="E196" s="7" t="s">
        <v>109</v>
      </c>
      <c r="F196" s="9">
        <v>14</v>
      </c>
      <c r="G196" s="13"/>
      <c r="H196" s="12">
        <f>ROUND((G196*F196),2)</f>
      </c>
      <c r="O196">
        <f>rekapitulace!H8</f>
      </c>
      <c r="P196">
        <f>O196/100*H196</f>
      </c>
    </row>
    <row r="197" ht="127.5">
      <c r="D197" s="14" t="s">
        <v>449</v>
      </c>
    </row>
    <row r="198" spans="1:16" ht="12.75">
      <c r="A198" s="7">
        <v>82</v>
      </c>
      <c r="B198" s="7" t="s">
        <v>450</v>
      </c>
      <c r="C198" s="7" t="s">
        <v>43</v>
      </c>
      <c r="D198" s="7" t="s">
        <v>451</v>
      </c>
      <c r="E198" s="7" t="s">
        <v>109</v>
      </c>
      <c r="F198" s="9">
        <v>158.7</v>
      </c>
      <c r="G198" s="13"/>
      <c r="H198" s="12">
        <f>ROUND((G198*F198),2)</f>
      </c>
      <c r="O198">
        <f>rekapitulace!H8</f>
      </c>
      <c r="P198">
        <f>O198/100*H198</f>
      </c>
    </row>
    <row r="199" ht="280.5">
      <c r="D199" s="14" t="s">
        <v>452</v>
      </c>
    </row>
    <row r="200" spans="1:16" ht="12.75">
      <c r="A200" s="7">
        <v>83</v>
      </c>
      <c r="B200" s="7" t="s">
        <v>453</v>
      </c>
      <c r="C200" s="7" t="s">
        <v>43</v>
      </c>
      <c r="D200" s="7" t="s">
        <v>454</v>
      </c>
      <c r="E200" s="7" t="s">
        <v>109</v>
      </c>
      <c r="F200" s="9">
        <v>10.97</v>
      </c>
      <c r="G200" s="13"/>
      <c r="H200" s="12">
        <f>ROUND((G200*F200),2)</f>
      </c>
      <c r="O200">
        <f>rekapitulace!H8</f>
      </c>
      <c r="P200">
        <f>O200/100*H200</f>
      </c>
    </row>
    <row r="201" ht="76.5">
      <c r="D201" s="14" t="s">
        <v>455</v>
      </c>
    </row>
    <row r="202" spans="1:16" ht="12.75">
      <c r="A202" s="7">
        <v>84</v>
      </c>
      <c r="B202" s="7" t="s">
        <v>456</v>
      </c>
      <c r="C202" s="7" t="s">
        <v>43</v>
      </c>
      <c r="D202" s="7" t="s">
        <v>457</v>
      </c>
      <c r="E202" s="7" t="s">
        <v>109</v>
      </c>
      <c r="F202" s="9">
        <v>11.055</v>
      </c>
      <c r="G202" s="13"/>
      <c r="H202" s="12">
        <f>ROUND((G202*F202),2)</f>
      </c>
      <c r="O202">
        <f>rekapitulace!H8</f>
      </c>
      <c r="P202">
        <f>O202/100*H202</f>
      </c>
    </row>
    <row r="203" ht="63.75">
      <c r="D203" s="14" t="s">
        <v>458</v>
      </c>
    </row>
    <row r="204" spans="1:16" ht="12.75">
      <c r="A204" s="7">
        <v>85</v>
      </c>
      <c r="B204" s="7" t="s">
        <v>459</v>
      </c>
      <c r="C204" s="7" t="s">
        <v>43</v>
      </c>
      <c r="D204" s="7" t="s">
        <v>460</v>
      </c>
      <c r="E204" s="7" t="s">
        <v>84</v>
      </c>
      <c r="F204" s="9">
        <v>64</v>
      </c>
      <c r="G204" s="13"/>
      <c r="H204" s="12">
        <f>ROUND((G204*F204),2)</f>
      </c>
      <c r="O204">
        <f>rekapitulace!H8</f>
      </c>
      <c r="P204">
        <f>O204/100*H204</f>
      </c>
    </row>
    <row r="205" ht="114.75">
      <c r="D205" s="14" t="s">
        <v>461</v>
      </c>
    </row>
    <row r="206" spans="1:16" ht="12.75">
      <c r="A206" s="7">
        <v>86</v>
      </c>
      <c r="B206" s="7" t="s">
        <v>462</v>
      </c>
      <c r="C206" s="7" t="s">
        <v>43</v>
      </c>
      <c r="D206" s="7" t="s">
        <v>463</v>
      </c>
      <c r="E206" s="7" t="s">
        <v>127</v>
      </c>
      <c r="F206" s="9">
        <v>1</v>
      </c>
      <c r="G206" s="13"/>
      <c r="H206" s="12">
        <f>ROUND((G206*F206),2)</f>
      </c>
      <c r="O206">
        <f>rekapitulace!H8</f>
      </c>
      <c r="P206">
        <f>O206/100*H206</f>
      </c>
    </row>
    <row r="207" ht="25.5">
      <c r="D207" s="14" t="s">
        <v>257</v>
      </c>
    </row>
    <row r="208" spans="1:16" ht="12.75">
      <c r="A208" s="7">
        <v>87</v>
      </c>
      <c r="B208" s="7" t="s">
        <v>464</v>
      </c>
      <c r="C208" s="7" t="s">
        <v>43</v>
      </c>
      <c r="D208" s="7" t="s">
        <v>465</v>
      </c>
      <c r="E208" s="7" t="s">
        <v>109</v>
      </c>
      <c r="F208" s="9">
        <v>8.19</v>
      </c>
      <c r="G208" s="13"/>
      <c r="H208" s="12">
        <f>ROUND((G208*F208),2)</f>
      </c>
      <c r="O208">
        <f>rekapitulace!H8</f>
      </c>
      <c r="P208">
        <f>O208/100*H208</f>
      </c>
    </row>
    <row r="209" ht="127.5">
      <c r="D209" s="14" t="s">
        <v>466</v>
      </c>
    </row>
    <row r="210" spans="1:16" ht="12.75">
      <c r="A210" s="7">
        <v>88</v>
      </c>
      <c r="B210" s="7" t="s">
        <v>467</v>
      </c>
      <c r="C210" s="7" t="s">
        <v>43</v>
      </c>
      <c r="D210" s="7" t="s">
        <v>468</v>
      </c>
      <c r="E210" s="7" t="s">
        <v>318</v>
      </c>
      <c r="F210" s="9">
        <v>36</v>
      </c>
      <c r="G210" s="13"/>
      <c r="H210" s="12">
        <f>ROUND((G210*F210),2)</f>
      </c>
      <c r="O210">
        <f>rekapitulace!H8</f>
      </c>
      <c r="P210">
        <f>O210/100*H210</f>
      </c>
    </row>
    <row r="211" ht="102">
      <c r="D211" s="14" t="s">
        <v>469</v>
      </c>
    </row>
    <row r="212" spans="1:16" ht="12.75">
      <c r="A212" s="7">
        <v>89</v>
      </c>
      <c r="B212" s="7" t="s">
        <v>470</v>
      </c>
      <c r="C212" s="7" t="s">
        <v>43</v>
      </c>
      <c r="D212" s="7" t="s">
        <v>471</v>
      </c>
      <c r="E212" s="7" t="s">
        <v>127</v>
      </c>
      <c r="F212" s="9">
        <v>8</v>
      </c>
      <c r="G212" s="13"/>
      <c r="H212" s="12">
        <f>ROUND((G212*F212),2)</f>
      </c>
      <c r="O212">
        <f>rekapitulace!H8</f>
      </c>
      <c r="P212">
        <f>O212/100*H212</f>
      </c>
    </row>
    <row r="213" ht="89.25">
      <c r="D213" s="14" t="s">
        <v>472</v>
      </c>
    </row>
    <row r="214" spans="1:16" ht="12.75">
      <c r="A214" s="7">
        <v>90</v>
      </c>
      <c r="B214" s="7" t="s">
        <v>473</v>
      </c>
      <c r="C214" s="7" t="s">
        <v>43</v>
      </c>
      <c r="D214" s="7" t="s">
        <v>471</v>
      </c>
      <c r="E214" s="7" t="s">
        <v>127</v>
      </c>
      <c r="F214" s="9">
        <v>4</v>
      </c>
      <c r="G214" s="13"/>
      <c r="H214" s="12">
        <f>ROUND((G214*F214),2)</f>
      </c>
      <c r="O214">
        <f>rekapitulace!H8</f>
      </c>
      <c r="P214">
        <f>O214/100*H214</f>
      </c>
    </row>
    <row r="215" ht="127.5">
      <c r="D215" s="14" t="s">
        <v>474</v>
      </c>
    </row>
    <row r="216" spans="1:16" ht="12.75" customHeight="1">
      <c r="A216" s="15"/>
      <c r="B216" s="15"/>
      <c r="C216" s="15" t="s">
        <v>112</v>
      </c>
      <c r="D216" s="15" t="s">
        <v>111</v>
      </c>
      <c r="E216" s="15"/>
      <c r="F216" s="15"/>
      <c r="G216" s="15"/>
      <c r="H216" s="15">
        <f>SUM(H186:H215)</f>
      </c>
      <c r="P216">
        <f>ROUND(SUM(P186:P215),2)</f>
      </c>
    </row>
    <row r="218" spans="1:16" ht="12.75" customHeight="1">
      <c r="A218" s="15"/>
      <c r="B218" s="15"/>
      <c r="C218" s="15"/>
      <c r="D218" s="15" t="s">
        <v>116</v>
      </c>
      <c r="E218" s="15"/>
      <c r="F218" s="15"/>
      <c r="G218" s="15"/>
      <c r="H218" s="15">
        <f>+H50+H69+H88+H105+H134+H145+H176+H183+H216</f>
      </c>
      <c r="P218">
        <f>+P50+P69+P88+P105+P134+P145+P176+P183+P216</f>
      </c>
    </row>
    <row r="220" spans="1:8" ht="12.75" customHeight="1">
      <c r="A220" s="8" t="s">
        <v>117</v>
      </c>
      <c r="B220" s="8"/>
      <c r="C220" s="8"/>
      <c r="D220" s="8"/>
      <c r="E220" s="8"/>
      <c r="F220" s="8"/>
      <c r="G220" s="8"/>
      <c r="H220" s="8"/>
    </row>
    <row r="221" spans="1:8" ht="12.75" customHeight="1">
      <c r="A221" s="8"/>
      <c r="B221" s="8"/>
      <c r="C221" s="8"/>
      <c r="D221" s="8" t="s">
        <v>118</v>
      </c>
      <c r="E221" s="8"/>
      <c r="F221" s="8"/>
      <c r="G221" s="8"/>
      <c r="H221" s="8"/>
    </row>
    <row r="222" spans="1:16" ht="12.75" customHeight="1">
      <c r="A222" s="15"/>
      <c r="B222" s="15"/>
      <c r="C222" s="15"/>
      <c r="D222" s="15" t="s">
        <v>119</v>
      </c>
      <c r="E222" s="15"/>
      <c r="F222" s="15"/>
      <c r="G222" s="15"/>
      <c r="H222" s="15">
        <v>0</v>
      </c>
      <c r="P222">
        <v>0</v>
      </c>
    </row>
    <row r="223" spans="1:8" ht="12.75" customHeight="1">
      <c r="A223" s="15"/>
      <c r="B223" s="15"/>
      <c r="C223" s="15"/>
      <c r="D223" s="15" t="s">
        <v>120</v>
      </c>
      <c r="E223" s="15"/>
      <c r="F223" s="15"/>
      <c r="G223" s="15"/>
      <c r="H223" s="15"/>
    </row>
    <row r="224" spans="1:16" ht="12.75" customHeight="1">
      <c r="A224" s="15"/>
      <c r="B224" s="15"/>
      <c r="C224" s="15"/>
      <c r="D224" s="15" t="s">
        <v>121</v>
      </c>
      <c r="E224" s="15"/>
      <c r="F224" s="15"/>
      <c r="G224" s="15"/>
      <c r="H224" s="15">
        <v>0</v>
      </c>
      <c r="P224">
        <v>0</v>
      </c>
    </row>
    <row r="225" spans="1:16" ht="12.75" customHeight="1">
      <c r="A225" s="15"/>
      <c r="B225" s="15"/>
      <c r="C225" s="15"/>
      <c r="D225" s="15" t="s">
        <v>122</v>
      </c>
      <c r="E225" s="15"/>
      <c r="F225" s="15"/>
      <c r="G225" s="15"/>
      <c r="H225" s="15">
        <f>H222+H224</f>
      </c>
      <c r="P225">
        <f>P222+P224</f>
      </c>
    </row>
    <row r="227" spans="1:16" ht="12.75" customHeight="1">
      <c r="A227" s="15"/>
      <c r="B227" s="15"/>
      <c r="C227" s="15"/>
      <c r="D227" s="15" t="s">
        <v>122</v>
      </c>
      <c r="E227" s="15"/>
      <c r="F227" s="15"/>
      <c r="G227" s="15"/>
      <c r="H227" s="15">
        <f>H218+H225</f>
      </c>
      <c r="P227">
        <f>P218+P225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475</v>
      </c>
      <c r="D5" s="5" t="s">
        <v>476</v>
      </c>
      <c r="E5" s="5"/>
    </row>
    <row r="6" spans="1:5" ht="12.75" customHeight="1">
      <c r="A6" t="s">
        <v>17</v>
      </c>
      <c r="C6" s="5" t="s">
        <v>475</v>
      </c>
      <c r="D6" s="5" t="s">
        <v>476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478</v>
      </c>
      <c r="D11" s="8" t="s">
        <v>477</v>
      </c>
      <c r="E11" s="8"/>
      <c r="F11" s="10"/>
      <c r="G11" s="8"/>
      <c r="H11" s="10"/>
    </row>
    <row r="12" spans="1:16" ht="12.75">
      <c r="A12" s="7">
        <v>2</v>
      </c>
      <c r="B12" s="7" t="s">
        <v>479</v>
      </c>
      <c r="C12" s="7" t="s">
        <v>43</v>
      </c>
      <c r="D12" s="7" t="s">
        <v>480</v>
      </c>
      <c r="E12" s="7" t="s">
        <v>127</v>
      </c>
      <c r="F12" s="9">
        <v>4</v>
      </c>
      <c r="G12" s="13"/>
      <c r="H12" s="12">
        <f>ROUND((G12*F12),2)</f>
      </c>
      <c r="O12">
        <f>rekapitulace!H8</f>
      </c>
      <c r="P12">
        <f>O12/100*H12</f>
      </c>
    </row>
    <row r="13" ht="38.25">
      <c r="D13" s="14" t="s">
        <v>481</v>
      </c>
    </row>
    <row r="14" spans="1:16" ht="12.75">
      <c r="A14" s="7">
        <v>3</v>
      </c>
      <c r="B14" s="7" t="s">
        <v>482</v>
      </c>
      <c r="C14" s="7" t="s">
        <v>43</v>
      </c>
      <c r="D14" s="7" t="s">
        <v>483</v>
      </c>
      <c r="E14" s="7" t="s">
        <v>127</v>
      </c>
      <c r="F14" s="9">
        <v>4</v>
      </c>
      <c r="G14" s="13"/>
      <c r="H14" s="12">
        <f>ROUND((G14*F14),2)</f>
      </c>
      <c r="O14">
        <f>rekapitulace!H8</f>
      </c>
      <c r="P14">
        <f>O14/100*H14</f>
      </c>
    </row>
    <row r="15" ht="38.25">
      <c r="D15" s="14" t="s">
        <v>481</v>
      </c>
    </row>
    <row r="16" spans="1:16" ht="12.75">
      <c r="A16" s="7">
        <v>4</v>
      </c>
      <c r="B16" s="7" t="s">
        <v>484</v>
      </c>
      <c r="C16" s="7" t="s">
        <v>43</v>
      </c>
      <c r="D16" s="7" t="s">
        <v>485</v>
      </c>
      <c r="E16" s="7" t="s">
        <v>127</v>
      </c>
      <c r="F16" s="9">
        <v>4</v>
      </c>
      <c r="G16" s="13"/>
      <c r="H16" s="12">
        <f>ROUND((G16*F16),2)</f>
      </c>
      <c r="O16">
        <f>rekapitulace!H8</f>
      </c>
      <c r="P16">
        <f>O16/100*H16</f>
      </c>
    </row>
    <row r="17" ht="38.25">
      <c r="D17" s="14" t="s">
        <v>481</v>
      </c>
    </row>
    <row r="18" spans="1:16" ht="12.75">
      <c r="A18" s="7">
        <v>5</v>
      </c>
      <c r="B18" s="7" t="s">
        <v>486</v>
      </c>
      <c r="C18" s="7" t="s">
        <v>43</v>
      </c>
      <c r="D18" s="7" t="s">
        <v>487</v>
      </c>
      <c r="E18" s="7" t="s">
        <v>127</v>
      </c>
      <c r="F18" s="9">
        <v>4</v>
      </c>
      <c r="G18" s="13"/>
      <c r="H18" s="12">
        <f>ROUND((G18*F18),2)</f>
      </c>
      <c r="O18">
        <f>rekapitulace!H8</f>
      </c>
      <c r="P18">
        <f>O18/100*H18</f>
      </c>
    </row>
    <row r="19" ht="38.25">
      <c r="D19" s="14" t="s">
        <v>481</v>
      </c>
    </row>
    <row r="20" spans="1:16" ht="12.75">
      <c r="A20" s="7">
        <v>6</v>
      </c>
      <c r="B20" s="7" t="s">
        <v>488</v>
      </c>
      <c r="C20" s="7" t="s">
        <v>43</v>
      </c>
      <c r="D20" s="7" t="s">
        <v>489</v>
      </c>
      <c r="E20" s="7" t="s">
        <v>127</v>
      </c>
      <c r="F20" s="9">
        <v>4</v>
      </c>
      <c r="G20" s="13"/>
      <c r="H20" s="12">
        <f>ROUND((G20*F20),2)</f>
      </c>
      <c r="O20">
        <f>rekapitulace!H8</f>
      </c>
      <c r="P20">
        <f>O20/100*H20</f>
      </c>
    </row>
    <row r="21" ht="38.25">
      <c r="D21" s="14" t="s">
        <v>481</v>
      </c>
    </row>
    <row r="22" spans="1:16" ht="12.75">
      <c r="A22" s="7">
        <v>7</v>
      </c>
      <c r="B22" s="7" t="s">
        <v>490</v>
      </c>
      <c r="C22" s="7" t="s">
        <v>43</v>
      </c>
      <c r="D22" s="7" t="s">
        <v>491</v>
      </c>
      <c r="E22" s="7" t="s">
        <v>127</v>
      </c>
      <c r="F22" s="9">
        <v>2</v>
      </c>
      <c r="G22" s="13"/>
      <c r="H22" s="12">
        <f>ROUND((G22*F22),2)</f>
      </c>
      <c r="O22">
        <f>rekapitulace!H8</f>
      </c>
      <c r="P22">
        <f>O22/100*H22</f>
      </c>
    </row>
    <row r="23" ht="38.25">
      <c r="D23" s="14" t="s">
        <v>481</v>
      </c>
    </row>
    <row r="24" spans="1:16" ht="12.75">
      <c r="A24" s="7">
        <v>8</v>
      </c>
      <c r="B24" s="7" t="s">
        <v>492</v>
      </c>
      <c r="C24" s="7" t="s">
        <v>43</v>
      </c>
      <c r="D24" s="7" t="s">
        <v>493</v>
      </c>
      <c r="E24" s="7" t="s">
        <v>127</v>
      </c>
      <c r="F24" s="9">
        <v>2</v>
      </c>
      <c r="G24" s="13"/>
      <c r="H24" s="12">
        <f>ROUND((G24*F24),2)</f>
      </c>
      <c r="O24">
        <f>rekapitulace!H8</f>
      </c>
      <c r="P24">
        <f>O24/100*H24</f>
      </c>
    </row>
    <row r="25" ht="38.25">
      <c r="D25" s="14" t="s">
        <v>481</v>
      </c>
    </row>
    <row r="26" spans="1:16" ht="12.75">
      <c r="A26" s="7">
        <v>9</v>
      </c>
      <c r="B26" s="7" t="s">
        <v>494</v>
      </c>
      <c r="C26" s="7" t="s">
        <v>43</v>
      </c>
      <c r="D26" s="7" t="s">
        <v>495</v>
      </c>
      <c r="E26" s="7" t="s">
        <v>127</v>
      </c>
      <c r="F26" s="9">
        <v>4</v>
      </c>
      <c r="G26" s="13"/>
      <c r="H26" s="12">
        <f>ROUND((G26*F26),2)</f>
      </c>
      <c r="O26">
        <f>rekapitulace!H8</f>
      </c>
      <c r="P26">
        <f>O26/100*H26</f>
      </c>
    </row>
    <row r="27" ht="38.25">
      <c r="D27" s="14" t="s">
        <v>481</v>
      </c>
    </row>
    <row r="28" spans="1:16" ht="12.75">
      <c r="A28" s="7">
        <v>10</v>
      </c>
      <c r="B28" s="7" t="s">
        <v>496</v>
      </c>
      <c r="C28" s="7" t="s">
        <v>43</v>
      </c>
      <c r="D28" s="7" t="s">
        <v>497</v>
      </c>
      <c r="E28" s="7" t="s">
        <v>127</v>
      </c>
      <c r="F28" s="9">
        <v>4</v>
      </c>
      <c r="G28" s="13"/>
      <c r="H28" s="12">
        <f>ROUND((G28*F28),2)</f>
      </c>
      <c r="O28">
        <f>rekapitulace!H8</f>
      </c>
      <c r="P28">
        <f>O28/100*H28</f>
      </c>
    </row>
    <row r="29" ht="38.25">
      <c r="D29" s="14" t="s">
        <v>481</v>
      </c>
    </row>
    <row r="30" spans="1:16" ht="12.75">
      <c r="A30" s="7">
        <v>11</v>
      </c>
      <c r="B30" s="7" t="s">
        <v>498</v>
      </c>
      <c r="C30" s="7" t="s">
        <v>43</v>
      </c>
      <c r="D30" s="7" t="s">
        <v>499</v>
      </c>
      <c r="E30" s="7" t="s">
        <v>127</v>
      </c>
      <c r="F30" s="9">
        <v>2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4" t="s">
        <v>481</v>
      </c>
    </row>
    <row r="32" spans="1:16" ht="12.75">
      <c r="A32" s="7">
        <v>12</v>
      </c>
      <c r="B32" s="7" t="s">
        <v>500</v>
      </c>
      <c r="C32" s="7" t="s">
        <v>43</v>
      </c>
      <c r="D32" s="7" t="s">
        <v>501</v>
      </c>
      <c r="E32" s="7" t="s">
        <v>127</v>
      </c>
      <c r="F32" s="9">
        <v>2</v>
      </c>
      <c r="G32" s="13"/>
      <c r="H32" s="12">
        <f>ROUND((G32*F32),2)</f>
      </c>
      <c r="O32">
        <f>rekapitulace!H8</f>
      </c>
      <c r="P32">
        <f>O32/100*H32</f>
      </c>
    </row>
    <row r="33" ht="38.25">
      <c r="D33" s="14" t="s">
        <v>481</v>
      </c>
    </row>
    <row r="34" spans="1:16" ht="12.75">
      <c r="A34" s="7">
        <v>13</v>
      </c>
      <c r="B34" s="7" t="s">
        <v>502</v>
      </c>
      <c r="C34" s="7" t="s">
        <v>43</v>
      </c>
      <c r="D34" s="7" t="s">
        <v>503</v>
      </c>
      <c r="E34" s="7" t="s">
        <v>127</v>
      </c>
      <c r="F34" s="9">
        <v>2</v>
      </c>
      <c r="G34" s="13"/>
      <c r="H34" s="12">
        <f>ROUND((G34*F34),2)</f>
      </c>
      <c r="O34">
        <f>rekapitulace!H8</f>
      </c>
      <c r="P34">
        <f>O34/100*H34</f>
      </c>
    </row>
    <row r="35" ht="38.25">
      <c r="D35" s="14" t="s">
        <v>481</v>
      </c>
    </row>
    <row r="36" spans="1:16" ht="12.75">
      <c r="A36" s="7">
        <v>14</v>
      </c>
      <c r="B36" s="7" t="s">
        <v>504</v>
      </c>
      <c r="C36" s="7" t="s">
        <v>43</v>
      </c>
      <c r="D36" s="7" t="s">
        <v>505</v>
      </c>
      <c r="E36" s="7" t="s">
        <v>127</v>
      </c>
      <c r="F36" s="9">
        <v>4</v>
      </c>
      <c r="G36" s="13"/>
      <c r="H36" s="12">
        <f>ROUND((G36*F36),2)</f>
      </c>
      <c r="O36">
        <f>rekapitulace!H8</f>
      </c>
      <c r="P36">
        <f>O36/100*H36</f>
      </c>
    </row>
    <row r="37" ht="38.25">
      <c r="D37" s="14" t="s">
        <v>481</v>
      </c>
    </row>
    <row r="38" spans="1:16" ht="12.75">
      <c r="A38" s="7">
        <v>15</v>
      </c>
      <c r="B38" s="7" t="s">
        <v>506</v>
      </c>
      <c r="C38" s="7" t="s">
        <v>43</v>
      </c>
      <c r="D38" s="7" t="s">
        <v>507</v>
      </c>
      <c r="E38" s="7" t="s">
        <v>127</v>
      </c>
      <c r="F38" s="9">
        <v>4</v>
      </c>
      <c r="G38" s="13"/>
      <c r="H38" s="12">
        <f>ROUND((G38*F38),2)</f>
      </c>
      <c r="O38">
        <f>rekapitulace!H8</f>
      </c>
      <c r="P38">
        <f>O38/100*H38</f>
      </c>
    </row>
    <row r="39" ht="38.25">
      <c r="D39" s="14" t="s">
        <v>481</v>
      </c>
    </row>
    <row r="40" spans="1:16" ht="12.75">
      <c r="A40" s="7">
        <v>16</v>
      </c>
      <c r="B40" s="7" t="s">
        <v>508</v>
      </c>
      <c r="C40" s="7" t="s">
        <v>43</v>
      </c>
      <c r="D40" s="7" t="s">
        <v>509</v>
      </c>
      <c r="E40" s="7" t="s">
        <v>127</v>
      </c>
      <c r="F40" s="9">
        <v>4</v>
      </c>
      <c r="G40" s="13"/>
      <c r="H40" s="12">
        <f>ROUND((G40*F40),2)</f>
      </c>
      <c r="O40">
        <f>rekapitulace!H8</f>
      </c>
      <c r="P40">
        <f>O40/100*H40</f>
      </c>
    </row>
    <row r="41" ht="38.25">
      <c r="D41" s="14" t="s">
        <v>481</v>
      </c>
    </row>
    <row r="42" spans="1:16" ht="12.75">
      <c r="A42" s="7">
        <v>17</v>
      </c>
      <c r="B42" s="7" t="s">
        <v>510</v>
      </c>
      <c r="C42" s="7" t="s">
        <v>43</v>
      </c>
      <c r="D42" s="7" t="s">
        <v>511</v>
      </c>
      <c r="E42" s="7" t="s">
        <v>127</v>
      </c>
      <c r="F42" s="9">
        <v>4</v>
      </c>
      <c r="G42" s="13"/>
      <c r="H42" s="12">
        <f>ROUND((G42*F42),2)</f>
      </c>
      <c r="O42">
        <f>rekapitulace!H8</f>
      </c>
      <c r="P42">
        <f>O42/100*H42</f>
      </c>
    </row>
    <row r="43" ht="38.25">
      <c r="D43" s="14" t="s">
        <v>481</v>
      </c>
    </row>
    <row r="44" spans="1:16" ht="12.75">
      <c r="A44" s="7">
        <v>18</v>
      </c>
      <c r="B44" s="7" t="s">
        <v>512</v>
      </c>
      <c r="C44" s="7" t="s">
        <v>43</v>
      </c>
      <c r="D44" s="7" t="s">
        <v>513</v>
      </c>
      <c r="E44" s="7" t="s">
        <v>230</v>
      </c>
      <c r="F44" s="9">
        <v>12</v>
      </c>
      <c r="G44" s="13"/>
      <c r="H44" s="12">
        <f>ROUND((G44*F44),2)</f>
      </c>
      <c r="O44">
        <f>rekapitulace!H8</f>
      </c>
      <c r="P44">
        <f>O44/100*H44</f>
      </c>
    </row>
    <row r="45" ht="38.25">
      <c r="D45" s="14" t="s">
        <v>481</v>
      </c>
    </row>
    <row r="46" spans="1:16" ht="12.75" customHeight="1">
      <c r="A46" s="15"/>
      <c r="B46" s="15"/>
      <c r="C46" s="15" t="s">
        <v>478</v>
      </c>
      <c r="D46" s="15" t="s">
        <v>477</v>
      </c>
      <c r="E46" s="15"/>
      <c r="F46" s="15"/>
      <c r="G46" s="15"/>
      <c r="H46" s="15">
        <f>SUM(H12:H45)</f>
      </c>
      <c r="P46">
        <f>ROUND(SUM(P12:P45),2)</f>
      </c>
    </row>
    <row r="48" spans="1:8" ht="12.75" customHeight="1">
      <c r="A48" s="8"/>
      <c r="B48" s="8"/>
      <c r="C48" s="8" t="s">
        <v>515</v>
      </c>
      <c r="D48" s="8" t="s">
        <v>514</v>
      </c>
      <c r="E48" s="8"/>
      <c r="F48" s="10"/>
      <c r="G48" s="8"/>
      <c r="H48" s="10"/>
    </row>
    <row r="49" spans="1:16" ht="12.75">
      <c r="A49" s="7">
        <v>19</v>
      </c>
      <c r="B49" s="7" t="s">
        <v>516</v>
      </c>
      <c r="C49" s="7" t="s">
        <v>43</v>
      </c>
      <c r="D49" s="7" t="s">
        <v>517</v>
      </c>
      <c r="E49" s="7" t="s">
        <v>230</v>
      </c>
      <c r="F49" s="9">
        <v>2</v>
      </c>
      <c r="G49" s="13"/>
      <c r="H49" s="12">
        <f>ROUND((G49*F49),2)</f>
      </c>
      <c r="O49">
        <f>rekapitulace!H8</f>
      </c>
      <c r="P49">
        <f>O49/100*H49</f>
      </c>
    </row>
    <row r="50" ht="25.5">
      <c r="D50" s="14" t="s">
        <v>518</v>
      </c>
    </row>
    <row r="51" spans="1:16" ht="12.75">
      <c r="A51" s="7">
        <v>26</v>
      </c>
      <c r="B51" s="7" t="s">
        <v>519</v>
      </c>
      <c r="C51" s="7" t="s">
        <v>43</v>
      </c>
      <c r="D51" s="7" t="s">
        <v>520</v>
      </c>
      <c r="E51" s="7" t="s">
        <v>127</v>
      </c>
      <c r="F51" s="9">
        <v>4</v>
      </c>
      <c r="G51" s="13"/>
      <c r="H51" s="12">
        <f>ROUND((G51*F51),2)</f>
      </c>
      <c r="O51">
        <f>rekapitulace!H8</f>
      </c>
      <c r="P51">
        <f>O51/100*H51</f>
      </c>
    </row>
    <row r="52" ht="25.5">
      <c r="D52" s="14" t="s">
        <v>518</v>
      </c>
    </row>
    <row r="53" spans="1:16" ht="12.75">
      <c r="A53" s="7">
        <v>27</v>
      </c>
      <c r="B53" s="7" t="s">
        <v>521</v>
      </c>
      <c r="C53" s="7" t="s">
        <v>43</v>
      </c>
      <c r="D53" s="7" t="s">
        <v>522</v>
      </c>
      <c r="E53" s="7" t="s">
        <v>127</v>
      </c>
      <c r="F53" s="9">
        <v>4</v>
      </c>
      <c r="G53" s="13"/>
      <c r="H53" s="12">
        <f>ROUND((G53*F53),2)</f>
      </c>
      <c r="O53">
        <f>rekapitulace!H8</f>
      </c>
      <c r="P53">
        <f>O53/100*H53</f>
      </c>
    </row>
    <row r="54" ht="25.5">
      <c r="D54" s="14" t="s">
        <v>518</v>
      </c>
    </row>
    <row r="55" spans="1:16" ht="12.75">
      <c r="A55" s="7">
        <v>28</v>
      </c>
      <c r="B55" s="7" t="s">
        <v>523</v>
      </c>
      <c r="C55" s="7" t="s">
        <v>43</v>
      </c>
      <c r="D55" s="7" t="s">
        <v>524</v>
      </c>
      <c r="E55" s="7" t="s">
        <v>127</v>
      </c>
      <c r="F55" s="9">
        <v>2</v>
      </c>
      <c r="G55" s="13"/>
      <c r="H55" s="12">
        <f>ROUND((G55*F55),2)</f>
      </c>
      <c r="O55">
        <f>rekapitulace!H8</f>
      </c>
      <c r="P55">
        <f>O55/100*H55</f>
      </c>
    </row>
    <row r="56" ht="25.5">
      <c r="D56" s="14" t="s">
        <v>518</v>
      </c>
    </row>
    <row r="57" spans="1:16" ht="12.75">
      <c r="A57" s="7">
        <v>29</v>
      </c>
      <c r="B57" s="7" t="s">
        <v>525</v>
      </c>
      <c r="C57" s="7" t="s">
        <v>43</v>
      </c>
      <c r="D57" s="7" t="s">
        <v>526</v>
      </c>
      <c r="E57" s="7" t="s">
        <v>127</v>
      </c>
      <c r="F57" s="9">
        <v>2</v>
      </c>
      <c r="G57" s="13"/>
      <c r="H57" s="12">
        <f>ROUND((G57*F57),2)</f>
      </c>
      <c r="O57">
        <f>rekapitulace!H8</f>
      </c>
      <c r="P57">
        <f>O57/100*H57</f>
      </c>
    </row>
    <row r="58" ht="25.5">
      <c r="D58" s="14" t="s">
        <v>518</v>
      </c>
    </row>
    <row r="59" spans="1:16" ht="12.75">
      <c r="A59" s="7">
        <v>30</v>
      </c>
      <c r="B59" s="7" t="s">
        <v>527</v>
      </c>
      <c r="C59" s="7" t="s">
        <v>43</v>
      </c>
      <c r="D59" s="7" t="s">
        <v>528</v>
      </c>
      <c r="E59" s="7" t="s">
        <v>127</v>
      </c>
      <c r="F59" s="9">
        <v>2</v>
      </c>
      <c r="G59" s="13"/>
      <c r="H59" s="12">
        <f>ROUND((G59*F59),2)</f>
      </c>
      <c r="O59">
        <f>rekapitulace!H8</f>
      </c>
      <c r="P59">
        <f>O59/100*H59</f>
      </c>
    </row>
    <row r="60" ht="25.5">
      <c r="D60" s="14" t="s">
        <v>518</v>
      </c>
    </row>
    <row r="61" spans="1:16" ht="12.75">
      <c r="A61" s="7">
        <v>31</v>
      </c>
      <c r="B61" s="7" t="s">
        <v>529</v>
      </c>
      <c r="C61" s="7" t="s">
        <v>43</v>
      </c>
      <c r="D61" s="7" t="s">
        <v>530</v>
      </c>
      <c r="E61" s="7" t="s">
        <v>127</v>
      </c>
      <c r="F61" s="9">
        <v>2</v>
      </c>
      <c r="G61" s="13"/>
      <c r="H61" s="12">
        <f>ROUND((G61*F61),2)</f>
      </c>
      <c r="O61">
        <f>rekapitulace!H8</f>
      </c>
      <c r="P61">
        <f>O61/100*H61</f>
      </c>
    </row>
    <row r="62" ht="25.5">
      <c r="D62" s="14" t="s">
        <v>518</v>
      </c>
    </row>
    <row r="63" spans="1:16" ht="12.75" customHeight="1">
      <c r="A63" s="15"/>
      <c r="B63" s="15"/>
      <c r="C63" s="15" t="s">
        <v>515</v>
      </c>
      <c r="D63" s="15" t="s">
        <v>514</v>
      </c>
      <c r="E63" s="15"/>
      <c r="F63" s="15"/>
      <c r="G63" s="15"/>
      <c r="H63" s="15">
        <f>SUM(H49:H62)</f>
      </c>
      <c r="P63">
        <f>ROUND(SUM(P49:P62),2)</f>
      </c>
    </row>
    <row r="65" spans="1:8" ht="12.75" customHeight="1">
      <c r="A65" s="8"/>
      <c r="B65" s="8"/>
      <c r="C65" s="8" t="s">
        <v>532</v>
      </c>
      <c r="D65" s="8" t="s">
        <v>531</v>
      </c>
      <c r="E65" s="8"/>
      <c r="F65" s="10"/>
      <c r="G65" s="8"/>
      <c r="H65" s="10"/>
    </row>
    <row r="66" spans="1:16" ht="12.75">
      <c r="A66" s="7">
        <v>32</v>
      </c>
      <c r="B66" s="7" t="s">
        <v>533</v>
      </c>
      <c r="C66" s="7" t="s">
        <v>43</v>
      </c>
      <c r="D66" s="7" t="s">
        <v>534</v>
      </c>
      <c r="E66" s="7" t="s">
        <v>45</v>
      </c>
      <c r="F66" s="9">
        <v>0.132</v>
      </c>
      <c r="G66" s="13"/>
      <c r="H66" s="12">
        <f>ROUND((G66*F66),2)</f>
      </c>
      <c r="O66">
        <f>rekapitulace!H8</f>
      </c>
      <c r="P66">
        <f>O66/100*H66</f>
      </c>
    </row>
    <row r="67" ht="63.75">
      <c r="D67" s="14" t="s">
        <v>535</v>
      </c>
    </row>
    <row r="68" spans="1:16" ht="12.75" customHeight="1">
      <c r="A68" s="15"/>
      <c r="B68" s="15"/>
      <c r="C68" s="15" t="s">
        <v>532</v>
      </c>
      <c r="D68" s="15" t="s">
        <v>531</v>
      </c>
      <c r="E68" s="15"/>
      <c r="F68" s="15"/>
      <c r="G68" s="15"/>
      <c r="H68" s="15">
        <f>SUM(H66:H67)</f>
      </c>
      <c r="P68">
        <f>ROUND(SUM(P66:P67),2)</f>
      </c>
    </row>
    <row r="70" spans="1:8" ht="12.75" customHeight="1">
      <c r="A70" s="8"/>
      <c r="B70" s="8"/>
      <c r="C70" s="8" t="s">
        <v>537</v>
      </c>
      <c r="D70" s="8" t="s">
        <v>536</v>
      </c>
      <c r="E70" s="8"/>
      <c r="F70" s="10"/>
      <c r="G70" s="8"/>
      <c r="H70" s="10"/>
    </row>
    <row r="71" spans="1:16" ht="12.75">
      <c r="A71" s="7">
        <v>1</v>
      </c>
      <c r="B71" s="7" t="s">
        <v>538</v>
      </c>
      <c r="C71" s="7" t="s">
        <v>43</v>
      </c>
      <c r="D71" s="7" t="s">
        <v>539</v>
      </c>
      <c r="E71" s="7" t="s">
        <v>127</v>
      </c>
      <c r="F71" s="9">
        <v>1</v>
      </c>
      <c r="G71" s="13"/>
      <c r="H71" s="12">
        <f>ROUND((G71*F71),2)</f>
      </c>
      <c r="O71">
        <f>rekapitulace!H8</f>
      </c>
      <c r="P71">
        <f>O71/100*H71</f>
      </c>
    </row>
    <row r="72" ht="38.25">
      <c r="D72" s="14" t="s">
        <v>481</v>
      </c>
    </row>
    <row r="73" spans="1:16" ht="12.75">
      <c r="A73" s="7">
        <v>20</v>
      </c>
      <c r="B73" s="7" t="s">
        <v>540</v>
      </c>
      <c r="C73" s="7" t="s">
        <v>43</v>
      </c>
      <c r="D73" s="7" t="s">
        <v>541</v>
      </c>
      <c r="E73" s="7" t="s">
        <v>127</v>
      </c>
      <c r="F73" s="9">
        <v>2</v>
      </c>
      <c r="G73" s="13"/>
      <c r="H73" s="12">
        <f>ROUND((G73*F73),2)</f>
      </c>
      <c r="O73">
        <f>rekapitulace!H8</f>
      </c>
      <c r="P73">
        <f>O73/100*H73</f>
      </c>
    </row>
    <row r="74" ht="38.25">
      <c r="D74" s="14" t="s">
        <v>481</v>
      </c>
    </row>
    <row r="75" spans="1:16" ht="12.75">
      <c r="A75" s="7">
        <v>21</v>
      </c>
      <c r="B75" s="7" t="s">
        <v>542</v>
      </c>
      <c r="C75" s="7" t="s">
        <v>43</v>
      </c>
      <c r="D75" s="7" t="s">
        <v>543</v>
      </c>
      <c r="E75" s="7" t="s">
        <v>127</v>
      </c>
      <c r="F75" s="9">
        <v>2</v>
      </c>
      <c r="G75" s="13"/>
      <c r="H75" s="12">
        <f>ROUND((G75*F75),2)</f>
      </c>
      <c r="O75">
        <f>rekapitulace!H8</f>
      </c>
      <c r="P75">
        <f>O75/100*H75</f>
      </c>
    </row>
    <row r="76" ht="38.25">
      <c r="D76" s="14" t="s">
        <v>481</v>
      </c>
    </row>
    <row r="77" spans="1:16" ht="12.75">
      <c r="A77" s="7">
        <v>22</v>
      </c>
      <c r="B77" s="7" t="s">
        <v>544</v>
      </c>
      <c r="C77" s="7" t="s">
        <v>43</v>
      </c>
      <c r="D77" s="7" t="s">
        <v>545</v>
      </c>
      <c r="E77" s="7" t="s">
        <v>127</v>
      </c>
      <c r="F77" s="9">
        <v>2</v>
      </c>
      <c r="G77" s="13"/>
      <c r="H77" s="12">
        <f>ROUND((G77*F77),2)</f>
      </c>
      <c r="O77">
        <f>rekapitulace!H8</f>
      </c>
      <c r="P77">
        <f>O77/100*H77</f>
      </c>
    </row>
    <row r="78" ht="38.25">
      <c r="D78" s="14" t="s">
        <v>481</v>
      </c>
    </row>
    <row r="79" spans="1:16" ht="12.75">
      <c r="A79" s="7">
        <v>23</v>
      </c>
      <c r="B79" s="7" t="s">
        <v>546</v>
      </c>
      <c r="C79" s="7" t="s">
        <v>43</v>
      </c>
      <c r="D79" s="7" t="s">
        <v>547</v>
      </c>
      <c r="E79" s="7" t="s">
        <v>127</v>
      </c>
      <c r="F79" s="9">
        <v>2</v>
      </c>
      <c r="G79" s="13"/>
      <c r="H79" s="12">
        <f>ROUND((G79*F79),2)</f>
      </c>
      <c r="O79">
        <f>rekapitulace!H8</f>
      </c>
      <c r="P79">
        <f>O79/100*H79</f>
      </c>
    </row>
    <row r="80" ht="38.25">
      <c r="D80" s="14" t="s">
        <v>481</v>
      </c>
    </row>
    <row r="81" spans="1:16" ht="12.75">
      <c r="A81" s="7">
        <v>24</v>
      </c>
      <c r="B81" s="7" t="s">
        <v>548</v>
      </c>
      <c r="C81" s="7" t="s">
        <v>43</v>
      </c>
      <c r="D81" s="7" t="s">
        <v>549</v>
      </c>
      <c r="E81" s="7" t="s">
        <v>230</v>
      </c>
      <c r="F81" s="9">
        <v>20</v>
      </c>
      <c r="G81" s="13"/>
      <c r="H81" s="12">
        <f>ROUND((G81*F81),2)</f>
      </c>
      <c r="O81">
        <f>rekapitulace!H8</f>
      </c>
      <c r="P81">
        <f>O81/100*H81</f>
      </c>
    </row>
    <row r="82" ht="38.25">
      <c r="D82" s="14" t="s">
        <v>481</v>
      </c>
    </row>
    <row r="83" spans="1:16" ht="12.75">
      <c r="A83" s="7">
        <v>25</v>
      </c>
      <c r="B83" s="7" t="s">
        <v>550</v>
      </c>
      <c r="C83" s="7" t="s">
        <v>43</v>
      </c>
      <c r="D83" s="7" t="s">
        <v>551</v>
      </c>
      <c r="E83" s="7" t="s">
        <v>230</v>
      </c>
      <c r="F83" s="9">
        <v>1</v>
      </c>
      <c r="G83" s="13"/>
      <c r="H83" s="12">
        <f>ROUND((G83*F83),2)</f>
      </c>
      <c r="O83">
        <f>rekapitulace!H8</f>
      </c>
      <c r="P83">
        <f>O83/100*H83</f>
      </c>
    </row>
    <row r="84" ht="63.75">
      <c r="D84" s="14" t="s">
        <v>552</v>
      </c>
    </row>
    <row r="85" spans="1:16" ht="12.75" customHeight="1">
      <c r="A85" s="15"/>
      <c r="B85" s="15"/>
      <c r="C85" s="15" t="s">
        <v>537</v>
      </c>
      <c r="D85" s="15" t="s">
        <v>536</v>
      </c>
      <c r="E85" s="15"/>
      <c r="F85" s="15"/>
      <c r="G85" s="15"/>
      <c r="H85" s="15">
        <f>SUM(H71:H84)</f>
      </c>
      <c r="P85">
        <f>ROUND(SUM(P71:P84),2)</f>
      </c>
    </row>
    <row r="87" spans="1:16" ht="12.75" customHeight="1">
      <c r="A87" s="15"/>
      <c r="B87" s="15"/>
      <c r="C87" s="15"/>
      <c r="D87" s="15" t="s">
        <v>116</v>
      </c>
      <c r="E87" s="15"/>
      <c r="F87" s="15"/>
      <c r="G87" s="15"/>
      <c r="H87" s="15">
        <f>+H46+H63+H68+H85</f>
      </c>
      <c r="P87">
        <f>+P46+P63+P68+P85</f>
      </c>
    </row>
    <row r="89" spans="1:8" ht="12.75" customHeight="1">
      <c r="A89" s="8" t="s">
        <v>117</v>
      </c>
      <c r="B89" s="8"/>
      <c r="C89" s="8"/>
      <c r="D89" s="8"/>
      <c r="E89" s="8"/>
      <c r="F89" s="8"/>
      <c r="G89" s="8"/>
      <c r="H89" s="8"/>
    </row>
    <row r="90" spans="1:8" ht="12.75" customHeight="1">
      <c r="A90" s="8"/>
      <c r="B90" s="8"/>
      <c r="C90" s="8"/>
      <c r="D90" s="8" t="s">
        <v>118</v>
      </c>
      <c r="E90" s="8"/>
      <c r="F90" s="8"/>
      <c r="G90" s="8"/>
      <c r="H90" s="8"/>
    </row>
    <row r="91" spans="1:16" ht="12.75" customHeight="1">
      <c r="A91" s="15"/>
      <c r="B91" s="15"/>
      <c r="C91" s="15"/>
      <c r="D91" s="15" t="s">
        <v>119</v>
      </c>
      <c r="E91" s="15"/>
      <c r="F91" s="15"/>
      <c r="G91" s="15"/>
      <c r="H91" s="15">
        <v>0</v>
      </c>
      <c r="P91">
        <v>0</v>
      </c>
    </row>
    <row r="92" spans="1:8" ht="12.75" customHeight="1">
      <c r="A92" s="15"/>
      <c r="B92" s="15"/>
      <c r="C92" s="15"/>
      <c r="D92" s="15" t="s">
        <v>120</v>
      </c>
      <c r="E92" s="15"/>
      <c r="F92" s="15"/>
      <c r="G92" s="15"/>
      <c r="H92" s="15"/>
    </row>
    <row r="93" spans="1:16" ht="12.75" customHeight="1">
      <c r="A93" s="15"/>
      <c r="B93" s="15"/>
      <c r="C93" s="15"/>
      <c r="D93" s="15" t="s">
        <v>121</v>
      </c>
      <c r="E93" s="15"/>
      <c r="F93" s="15"/>
      <c r="G93" s="15"/>
      <c r="H93" s="15">
        <v>0</v>
      </c>
      <c r="P93">
        <v>0</v>
      </c>
    </row>
    <row r="94" spans="1:16" ht="12.75" customHeight="1">
      <c r="A94" s="15"/>
      <c r="B94" s="15"/>
      <c r="C94" s="15"/>
      <c r="D94" s="15" t="s">
        <v>122</v>
      </c>
      <c r="E94" s="15"/>
      <c r="F94" s="15"/>
      <c r="G94" s="15"/>
      <c r="H94" s="15">
        <f>H91+H93</f>
      </c>
      <c r="P94">
        <f>P91+P93</f>
      </c>
    </row>
    <row r="96" spans="1:16" ht="12.75" customHeight="1">
      <c r="A96" s="15"/>
      <c r="B96" s="15"/>
      <c r="C96" s="15"/>
      <c r="D96" s="15" t="s">
        <v>122</v>
      </c>
      <c r="E96" s="15"/>
      <c r="F96" s="15"/>
      <c r="G96" s="15"/>
      <c r="H96" s="15">
        <f>H87+H94</f>
      </c>
      <c r="P96">
        <f>P87+P94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