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4655"/>
  </bookViews>
  <sheets>
    <sheet name="Celkem" sheetId="1" r:id="rId1"/>
  </sheets>
  <definedNames>
    <definedName name="_xlnm.Print_Area" localSheetId="0">Celkem!$A$1:$P$32</definedName>
  </definedNames>
  <calcPr calcId="145621"/>
</workbook>
</file>

<file path=xl/calcChain.xml><?xml version="1.0" encoding="utf-8"?>
<calcChain xmlns="http://schemas.openxmlformats.org/spreadsheetml/2006/main">
  <c r="G6" i="1" l="1"/>
  <c r="G11" i="1" s="1"/>
  <c r="I6" i="1"/>
  <c r="I11" i="1" s="1"/>
  <c r="M6" i="1"/>
  <c r="M11" i="1" s="1"/>
  <c r="E25" i="1"/>
  <c r="D25" i="1"/>
  <c r="O9" i="1"/>
  <c r="K9" i="1"/>
  <c r="L7" i="1"/>
  <c r="I7" i="1"/>
  <c r="H7" i="1"/>
  <c r="K7" i="1" s="1"/>
  <c r="C7" i="1"/>
  <c r="B7" i="1"/>
  <c r="I8" i="1"/>
  <c r="E8" i="1"/>
  <c r="E11" i="1" s="1"/>
  <c r="C8" i="1"/>
  <c r="D8" i="1" s="1"/>
  <c r="L6" i="1"/>
  <c r="P6" i="1" s="1"/>
  <c r="P11" i="1" s="1"/>
  <c r="B6" i="1"/>
  <c r="B25" i="1"/>
  <c r="B30" i="1" s="1"/>
  <c r="C10" i="1"/>
  <c r="O10" i="1" s="1"/>
  <c r="D10" i="1"/>
  <c r="K10" i="1"/>
  <c r="D6" i="1"/>
  <c r="F30" i="1"/>
  <c r="C30" i="1"/>
  <c r="G29" i="1"/>
  <c r="G28" i="1"/>
  <c r="D30" i="1"/>
  <c r="G26" i="1"/>
  <c r="N11" i="1"/>
  <c r="J11" i="1"/>
  <c r="F11" i="1"/>
  <c r="O6" i="1"/>
  <c r="K6" i="1"/>
  <c r="O8" i="1" l="1"/>
  <c r="K8" i="1"/>
  <c r="L11" i="1"/>
  <c r="O7" i="1"/>
  <c r="D7" i="1"/>
  <c r="D11" i="1" s="1"/>
  <c r="G27" i="1"/>
  <c r="C11" i="1"/>
  <c r="O11" i="1"/>
  <c r="K11" i="1"/>
  <c r="B11" i="1"/>
  <c r="E30" i="1"/>
  <c r="H11" i="1"/>
  <c r="G25" i="1" l="1"/>
  <c r="G30" i="1" s="1"/>
</calcChain>
</file>

<file path=xl/sharedStrings.xml><?xml version="1.0" encoding="utf-8"?>
<sst xmlns="http://schemas.openxmlformats.org/spreadsheetml/2006/main" count="56" uniqueCount="34">
  <si>
    <t>ZEMNÍ PRÁCE</t>
  </si>
  <si>
    <t>SO</t>
  </si>
  <si>
    <t>CELKEM</t>
  </si>
  <si>
    <t>Výkop</t>
  </si>
  <si>
    <r>
      <t>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</si>
  <si>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Výkop jam a rýh</t>
  </si>
  <si>
    <t>ve svahu</t>
  </si>
  <si>
    <t>v rovině</t>
  </si>
  <si>
    <t>Bilance zemních prací</t>
  </si>
  <si>
    <t>Zásyp ze zeminy</t>
  </si>
  <si>
    <t>Skrývka drn. materiálu</t>
  </si>
  <si>
    <t>Bilance hum. vrstvy zeminy</t>
  </si>
  <si>
    <t>Rozpr. hum. vrstvy zeminy</t>
  </si>
  <si>
    <t>201</t>
  </si>
  <si>
    <t>Poznámka:</t>
  </si>
  <si>
    <t>Skrývka a rozprostření ornice je zpracováno pro všechny objekty dohromady v ploše dočasného záboru.</t>
  </si>
  <si>
    <t>Násyp zemní ze zemníku</t>
  </si>
  <si>
    <t>Násyp zemní z výkopu</t>
  </si>
  <si>
    <t>Bourání betonu na meziskládku</t>
  </si>
  <si>
    <t>Bourání betonu na skládku</t>
  </si>
  <si>
    <t>Bourání železobetonu na skládku</t>
  </si>
  <si>
    <t>Výkop celkem</t>
  </si>
  <si>
    <t>Násypy celkem</t>
  </si>
  <si>
    <t>Celkem na skládku</t>
  </si>
  <si>
    <t>Násyp z recyklace</t>
  </si>
  <si>
    <t>Celkem k použití pro SO 201</t>
  </si>
  <si>
    <t xml:space="preserve">Zásyp z nakup. mat. </t>
  </si>
  <si>
    <t>Bourání kcí z asfaltu na meziskládku</t>
  </si>
  <si>
    <t>Dosypávka krajnic</t>
  </si>
  <si>
    <r>
      <t>Na stavbě bude přebytek betonu a železobetonu v množství 734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, který bude odvezen na skládku.</t>
    </r>
  </si>
  <si>
    <r>
      <t>Na stavbě bude přebytek zeminy 160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, který bude odvezen na skládku.</t>
    </r>
  </si>
  <si>
    <r>
      <t>Na stavbě bude nedostatek ornice 102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</si>
  <si>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r>
      <t>Nákup materiálu pro zásypy 594 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</si>
  <si>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BOURÁNÍ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</si>
</sst>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BE5FF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0" fillId="0" borderId="13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/>
    </xf>
    <xf numFmtId="3" fontId="0" fillId="0" borderId="0" xfId="0" applyNumberFormat="1" applyBorder="1" applyAlignment="1">
      <alignment horizontal="left"/>
    </xf>
    <xf numFmtId="0" fontId="0" fillId="0" borderId="29" xfId="0" applyBorder="1" applyAlignment="1">
      <alignment horizontal="center"/>
    </xf>
    <xf numFmtId="3" fontId="0" fillId="0" borderId="28" xfId="0" applyNumberFormat="1" applyBorder="1" applyAlignment="1">
      <alignment horizontal="center"/>
    </xf>
    <xf numFmtId="0" fontId="0" fillId="0" borderId="31" xfId="0" applyBorder="1" applyAlignment="1">
      <alignment horizontal="center" vertical="center" wrapText="1"/>
    </xf>
    <xf numFmtId="0" fontId="0" fillId="0" borderId="0" xfId="0" applyFill="1"/>
    <xf numFmtId="0" fontId="0" fillId="0" borderId="35" xfId="0" applyBorder="1" applyAlignment="1">
      <alignment horizontal="center"/>
    </xf>
    <xf numFmtId="3" fontId="0" fillId="0" borderId="37" xfId="0" applyNumberFormat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3" fontId="0" fillId="5" borderId="9" xfId="0" applyNumberFormat="1" applyFill="1" applyBorder="1" applyAlignment="1">
      <alignment horizontal="center"/>
    </xf>
    <xf numFmtId="0" fontId="0" fillId="6" borderId="42" xfId="0" applyFill="1" applyBorder="1" applyAlignment="1">
      <alignment horizontal="center"/>
    </xf>
    <xf numFmtId="3" fontId="0" fillId="6" borderId="32" xfId="0" applyNumberFormat="1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6" borderId="43" xfId="0" applyNumberFormat="1" applyFill="1" applyBorder="1" applyAlignment="1">
      <alignment horizontal="center"/>
    </xf>
    <xf numFmtId="3" fontId="0" fillId="0" borderId="30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7" borderId="44" xfId="0" applyNumberFormat="1" applyFill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7" borderId="32" xfId="0" applyNumberFormat="1" applyFill="1" applyBorder="1" applyAlignment="1">
      <alignment horizontal="center"/>
    </xf>
    <xf numFmtId="3" fontId="0" fillId="0" borderId="0" xfId="0" applyNumberFormat="1" applyFill="1"/>
    <xf numFmtId="0" fontId="0" fillId="0" borderId="19" xfId="0" quotePrefix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7" borderId="0" xfId="0" applyNumberFormat="1" applyFill="1" applyBorder="1" applyAlignment="1">
      <alignment horizontal="center"/>
    </xf>
    <xf numFmtId="3" fontId="0" fillId="7" borderId="43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3" fillId="4" borderId="8" xfId="0" applyNumberFormat="1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3" borderId="26" xfId="0" applyNumberFormat="1" applyFill="1" applyBorder="1" applyAlignment="1">
      <alignment horizontal="center"/>
    </xf>
    <xf numFmtId="3" fontId="3" fillId="2" borderId="9" xfId="0" applyNumberFormat="1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0" fontId="3" fillId="4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6" borderId="40" xfId="0" applyFill="1" applyBorder="1" applyAlignment="1">
      <alignment horizontal="center" vertical="center" wrapText="1"/>
    </xf>
    <xf numFmtId="0" fontId="0" fillId="6" borderId="41" xfId="0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BE5FF"/>
      <color rgb="FFFF99FF"/>
      <color rgb="FFFF3399"/>
      <color rgb="FFFF9900"/>
      <color rgb="FFFF6600"/>
      <color rgb="FF99FF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workbookViewId="0">
      <selection activeCell="B21" sqref="B21:B23"/>
    </sheetView>
  </sheetViews>
  <sheetFormatPr defaultRowHeight="15" x14ac:dyDescent="0.25"/>
  <cols>
    <col min="1" max="1" width="10.140625" customWidth="1"/>
    <col min="2" max="2" width="12" customWidth="1"/>
    <col min="3" max="12" width="10.28515625" customWidth="1"/>
    <col min="13" max="14" width="8.5703125" customWidth="1"/>
    <col min="15" max="16" width="11.7109375" customWidth="1"/>
  </cols>
  <sheetData>
    <row r="1" spans="1:16" ht="19.5" thickBot="1" x14ac:dyDescent="0.35">
      <c r="A1" s="78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</row>
    <row r="2" spans="1:16" x14ac:dyDescent="0.25">
      <c r="A2" s="68" t="s">
        <v>1</v>
      </c>
      <c r="B2" s="71" t="s">
        <v>3</v>
      </c>
      <c r="C2" s="79" t="s">
        <v>5</v>
      </c>
      <c r="D2" s="81" t="s">
        <v>21</v>
      </c>
      <c r="E2" s="83" t="s">
        <v>17</v>
      </c>
      <c r="F2" s="73" t="s">
        <v>16</v>
      </c>
      <c r="G2" s="73" t="s">
        <v>24</v>
      </c>
      <c r="H2" s="73" t="s">
        <v>9</v>
      </c>
      <c r="I2" s="73" t="s">
        <v>26</v>
      </c>
      <c r="J2" s="75" t="s">
        <v>28</v>
      </c>
      <c r="K2" s="85" t="s">
        <v>22</v>
      </c>
      <c r="L2" s="71" t="s">
        <v>10</v>
      </c>
      <c r="M2" s="87" t="s">
        <v>12</v>
      </c>
      <c r="N2" s="88"/>
      <c r="O2" s="87" t="s">
        <v>8</v>
      </c>
      <c r="P2" s="75" t="s">
        <v>11</v>
      </c>
    </row>
    <row r="3" spans="1:16" x14ac:dyDescent="0.25">
      <c r="A3" s="69"/>
      <c r="B3" s="72"/>
      <c r="C3" s="80"/>
      <c r="D3" s="82"/>
      <c r="E3" s="84"/>
      <c r="F3" s="74"/>
      <c r="G3" s="74"/>
      <c r="H3" s="74"/>
      <c r="I3" s="74"/>
      <c r="J3" s="76"/>
      <c r="K3" s="86"/>
      <c r="L3" s="72"/>
      <c r="M3" s="89"/>
      <c r="N3" s="90"/>
      <c r="O3" s="91"/>
      <c r="P3" s="76"/>
    </row>
    <row r="4" spans="1:16" ht="30" x14ac:dyDescent="0.25">
      <c r="A4" s="69"/>
      <c r="B4" s="72"/>
      <c r="C4" s="80"/>
      <c r="D4" s="82"/>
      <c r="E4" s="84"/>
      <c r="F4" s="74"/>
      <c r="G4" s="74"/>
      <c r="H4" s="74"/>
      <c r="I4" s="74"/>
      <c r="J4" s="76"/>
      <c r="K4" s="86"/>
      <c r="L4" s="72"/>
      <c r="M4" s="25" t="s">
        <v>6</v>
      </c>
      <c r="N4" s="11" t="s">
        <v>7</v>
      </c>
      <c r="O4" s="91"/>
      <c r="P4" s="76"/>
    </row>
    <row r="5" spans="1:16" ht="18" thickBot="1" x14ac:dyDescent="0.3">
      <c r="A5" s="70"/>
      <c r="B5" s="12" t="s">
        <v>4</v>
      </c>
      <c r="C5" s="27" t="s">
        <v>4</v>
      </c>
      <c r="D5" s="32" t="s">
        <v>4</v>
      </c>
      <c r="E5" s="23" t="s">
        <v>4</v>
      </c>
      <c r="F5" s="8" t="s">
        <v>4</v>
      </c>
      <c r="G5" s="8"/>
      <c r="H5" s="8" t="s">
        <v>4</v>
      </c>
      <c r="I5" s="8" t="s">
        <v>4</v>
      </c>
      <c r="J5" s="9" t="s">
        <v>4</v>
      </c>
      <c r="K5" s="34" t="s">
        <v>4</v>
      </c>
      <c r="L5" s="12" t="s">
        <v>4</v>
      </c>
      <c r="M5" s="23" t="s">
        <v>4</v>
      </c>
      <c r="N5" s="9" t="s">
        <v>4</v>
      </c>
      <c r="O5" s="10" t="s">
        <v>4</v>
      </c>
      <c r="P5" s="9" t="s">
        <v>4</v>
      </c>
    </row>
    <row r="6" spans="1:16" x14ac:dyDescent="0.25">
      <c r="A6" s="17" t="s">
        <v>13</v>
      </c>
      <c r="B6" s="35">
        <f>108.375+1755.323+32.477+766.2</f>
        <v>2662.375</v>
      </c>
      <c r="C6" s="36">
        <v>0</v>
      </c>
      <c r="D6" s="37">
        <f t="shared" ref="D6:D8" si="0">B6+C6</f>
        <v>2662.375</v>
      </c>
      <c r="E6" s="38">
        <v>2521.5230000000001</v>
      </c>
      <c r="F6" s="39">
        <v>0</v>
      </c>
      <c r="G6" s="39">
        <f>78.7*0.15</f>
        <v>11.805</v>
      </c>
      <c r="H6" s="39">
        <v>0</v>
      </c>
      <c r="I6" s="60">
        <f>344.394+70.064+438.395*0.17+454.938*0.15</f>
        <v>557.22584999999992</v>
      </c>
      <c r="J6" s="40">
        <v>0</v>
      </c>
      <c r="K6" s="41">
        <f t="shared" ref="K6:K10" si="1">E6+F6+H6+J6</f>
        <v>2521.5230000000001</v>
      </c>
      <c r="L6" s="35">
        <f>1398.4*0.1</f>
        <v>139.84</v>
      </c>
      <c r="M6" s="38">
        <f>1207.34*0.2</f>
        <v>241.46799999999999</v>
      </c>
      <c r="N6" s="40">
        <v>0</v>
      </c>
      <c r="O6" s="42">
        <f t="shared" ref="O6:O10" si="2">B6+C6-E6-H6-J6</f>
        <v>140.85199999999986</v>
      </c>
      <c r="P6" s="5">
        <f>L6-M6-N6</f>
        <v>-101.62799999999999</v>
      </c>
    </row>
    <row r="7" spans="1:16" x14ac:dyDescent="0.25">
      <c r="A7" s="17">
        <v>430</v>
      </c>
      <c r="B7" s="35">
        <f>20*0.85*0.35</f>
        <v>5.9499999999999993</v>
      </c>
      <c r="C7" s="36">
        <f>2*10+2*0.85*0.85*1.6</f>
        <v>22.312000000000001</v>
      </c>
      <c r="D7" s="37">
        <f t="shared" si="0"/>
        <v>28.262</v>
      </c>
      <c r="E7" s="38">
        <v>0</v>
      </c>
      <c r="F7" s="39">
        <v>0</v>
      </c>
      <c r="G7" s="39">
        <v>0</v>
      </c>
      <c r="H7" s="39">
        <f>20*0.65*0.35+2*10</f>
        <v>24.55</v>
      </c>
      <c r="I7" s="39">
        <f>20*0.2*0.35</f>
        <v>1.4</v>
      </c>
      <c r="J7" s="40">
        <v>0</v>
      </c>
      <c r="K7" s="41">
        <f t="shared" si="1"/>
        <v>24.55</v>
      </c>
      <c r="L7" s="35">
        <f>20*0.35*0.15</f>
        <v>1.05</v>
      </c>
      <c r="M7" s="38">
        <v>0</v>
      </c>
      <c r="N7" s="40">
        <v>0</v>
      </c>
      <c r="O7" s="42">
        <f t="shared" si="2"/>
        <v>3.7119999999999997</v>
      </c>
      <c r="P7" s="43">
        <v>0</v>
      </c>
    </row>
    <row r="8" spans="1:16" x14ac:dyDescent="0.25">
      <c r="A8" s="17">
        <v>431</v>
      </c>
      <c r="B8" s="35">
        <v>0</v>
      </c>
      <c r="C8" s="36">
        <f>1.152+3.538+18.495+21.068</f>
        <v>44.253</v>
      </c>
      <c r="D8" s="37">
        <f t="shared" si="0"/>
        <v>44.253</v>
      </c>
      <c r="E8" s="38">
        <f>19.647</f>
        <v>19.646999999999998</v>
      </c>
      <c r="F8" s="39">
        <v>0</v>
      </c>
      <c r="G8" s="39">
        <v>0</v>
      </c>
      <c r="H8" s="39">
        <v>19.646999999999998</v>
      </c>
      <c r="I8" s="39">
        <f>11.756+18.495</f>
        <v>30.251000000000001</v>
      </c>
      <c r="J8" s="40">
        <v>0</v>
      </c>
      <c r="K8" s="41">
        <f t="shared" si="1"/>
        <v>39.293999999999997</v>
      </c>
      <c r="L8" s="35">
        <v>0</v>
      </c>
      <c r="M8" s="38">
        <v>0</v>
      </c>
      <c r="N8" s="40">
        <v>0</v>
      </c>
      <c r="O8" s="42">
        <f t="shared" si="2"/>
        <v>4.9590000000000032</v>
      </c>
      <c r="P8" s="43">
        <v>0</v>
      </c>
    </row>
    <row r="9" spans="1:16" x14ac:dyDescent="0.25">
      <c r="A9" s="17">
        <v>461</v>
      </c>
      <c r="B9" s="35">
        <v>0</v>
      </c>
      <c r="C9" s="36">
        <v>20</v>
      </c>
      <c r="D9" s="37">
        <v>0</v>
      </c>
      <c r="E9" s="38">
        <v>16</v>
      </c>
      <c r="F9" s="39">
        <v>0</v>
      </c>
      <c r="G9" s="39">
        <v>0</v>
      </c>
      <c r="H9" s="39">
        <v>0</v>
      </c>
      <c r="I9" s="39">
        <v>0</v>
      </c>
      <c r="J9" s="40">
        <v>0</v>
      </c>
      <c r="K9" s="53">
        <f t="shared" si="1"/>
        <v>16</v>
      </c>
      <c r="L9" s="35">
        <v>0</v>
      </c>
      <c r="M9" s="38">
        <v>0</v>
      </c>
      <c r="N9" s="40">
        <v>0</v>
      </c>
      <c r="O9" s="42">
        <f t="shared" si="2"/>
        <v>4</v>
      </c>
      <c r="P9" s="43">
        <v>0</v>
      </c>
    </row>
    <row r="10" spans="1:16" ht="15.75" thickBot="1" x14ac:dyDescent="0.3">
      <c r="A10" s="46">
        <v>501</v>
      </c>
      <c r="B10" s="47">
        <v>0</v>
      </c>
      <c r="C10" s="48">
        <f>46.773+24.637+6.112</f>
        <v>77.521999999999991</v>
      </c>
      <c r="D10" s="37">
        <f t="shared" ref="D10" si="3">B10+C10</f>
        <v>77.521999999999991</v>
      </c>
      <c r="E10" s="49">
        <v>0</v>
      </c>
      <c r="F10" s="50">
        <v>0</v>
      </c>
      <c r="G10" s="50">
        <v>0</v>
      </c>
      <c r="H10" s="50">
        <v>71.41</v>
      </c>
      <c r="I10" s="50">
        <v>4.66</v>
      </c>
      <c r="J10" s="51">
        <v>0</v>
      </c>
      <c r="K10" s="52">
        <f t="shared" si="1"/>
        <v>71.41</v>
      </c>
      <c r="L10" s="47">
        <v>10.494</v>
      </c>
      <c r="M10" s="49">
        <v>0</v>
      </c>
      <c r="N10" s="51">
        <v>10.494</v>
      </c>
      <c r="O10" s="19">
        <f t="shared" si="2"/>
        <v>6.1119999999999948</v>
      </c>
      <c r="P10" s="51">
        <v>0</v>
      </c>
    </row>
    <row r="11" spans="1:16" ht="15.75" thickBot="1" x14ac:dyDescent="0.3">
      <c r="A11" s="13" t="s">
        <v>2</v>
      </c>
      <c r="B11" s="14">
        <f t="shared" ref="B11" si="4">SUM(B6:B10)</f>
        <v>2668.3249999999998</v>
      </c>
      <c r="C11" s="28">
        <f t="shared" ref="C11" si="5">SUM(C6:C10)</f>
        <v>164.08699999999999</v>
      </c>
      <c r="D11" s="33">
        <f t="shared" ref="D11" si="6">SUM(D6:D10)</f>
        <v>2812.4120000000003</v>
      </c>
      <c r="E11" s="24">
        <f t="shared" ref="E11" si="7">SUM(E6:E10)</f>
        <v>2557.17</v>
      </c>
      <c r="F11" s="15">
        <f t="shared" ref="F11" si="8">SUM(F6:F10)</f>
        <v>0</v>
      </c>
      <c r="G11" s="15">
        <f t="shared" ref="G11" si="9">SUM(G6:G10)</f>
        <v>11.805</v>
      </c>
      <c r="H11" s="15">
        <f t="shared" ref="H11" si="10">SUM(H6:H10)</f>
        <v>115.607</v>
      </c>
      <c r="I11" s="61">
        <f t="shared" ref="I11" si="11">SUM(I6:I10)</f>
        <v>593.53684999999984</v>
      </c>
      <c r="J11" s="16">
        <f t="shared" ref="J11" si="12">SUM(J6:J10)</f>
        <v>0</v>
      </c>
      <c r="K11" s="44">
        <f t="shared" ref="K11" si="13">SUM(K6:K10)</f>
        <v>2672.777</v>
      </c>
      <c r="L11" s="57">
        <f t="shared" ref="L11:N11" si="14">SUM(L6:L10)</f>
        <v>151.38400000000001</v>
      </c>
      <c r="M11" s="15">
        <f t="shared" si="14"/>
        <v>241.46799999999999</v>
      </c>
      <c r="N11" s="58">
        <f t="shared" si="14"/>
        <v>10.494</v>
      </c>
      <c r="O11" s="59">
        <f>SUM(O6:O10)</f>
        <v>159.63499999999985</v>
      </c>
      <c r="P11" s="62">
        <f>SUM(P6:P10)</f>
        <v>-101.62799999999999</v>
      </c>
    </row>
    <row r="12" spans="1:16" x14ac:dyDescent="0.25">
      <c r="A12" s="1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20"/>
      <c r="P12" s="20"/>
    </row>
    <row r="13" spans="1:16" x14ac:dyDescent="0.25">
      <c r="A13" s="21" t="s">
        <v>14</v>
      </c>
      <c r="B13" s="22" t="s">
        <v>15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20"/>
      <c r="P13" s="20"/>
    </row>
    <row r="15" spans="1:16" ht="17.25" x14ac:dyDescent="0.25">
      <c r="A15" s="4"/>
      <c r="B15" s="64" t="s">
        <v>30</v>
      </c>
      <c r="C15" s="64"/>
      <c r="D15" s="64"/>
      <c r="E15" s="64"/>
      <c r="F15" s="64"/>
      <c r="G15" s="64"/>
      <c r="H15" s="64"/>
      <c r="I15" s="64"/>
      <c r="J15" s="64"/>
      <c r="K15" s="64"/>
      <c r="L15" s="26"/>
      <c r="M15" s="26"/>
      <c r="N15" s="26"/>
      <c r="O15" s="26"/>
      <c r="P15" s="26"/>
    </row>
    <row r="16" spans="1:16" ht="17.25" x14ac:dyDescent="0.25">
      <c r="A16" s="4"/>
      <c r="B16" s="65" t="s">
        <v>32</v>
      </c>
      <c r="C16" s="65"/>
      <c r="D16" s="65"/>
      <c r="E16" s="65"/>
      <c r="F16" s="65"/>
      <c r="G16" s="65"/>
      <c r="H16" s="65"/>
      <c r="I16" s="65"/>
      <c r="J16" s="65"/>
      <c r="K16" s="65"/>
      <c r="L16" s="26"/>
      <c r="M16" s="26"/>
      <c r="N16" s="26"/>
      <c r="O16" s="26"/>
      <c r="P16" s="26"/>
    </row>
    <row r="17" spans="1:16" x14ac:dyDescent="0.25">
      <c r="A17" s="1"/>
      <c r="B17" s="66" t="s">
        <v>31</v>
      </c>
      <c r="C17" s="66"/>
      <c r="D17" s="66"/>
      <c r="E17" s="66"/>
      <c r="F17" s="66"/>
      <c r="G17" s="66"/>
      <c r="H17" s="66"/>
      <c r="I17" s="66"/>
      <c r="J17" s="66"/>
      <c r="K17" s="66"/>
      <c r="L17" s="29"/>
      <c r="M17" s="29"/>
      <c r="N17" s="29"/>
      <c r="O17" s="29"/>
      <c r="P17" s="29"/>
    </row>
    <row r="18" spans="1:16" x14ac:dyDescent="0.25"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30"/>
      <c r="M18" s="30"/>
      <c r="N18" s="30"/>
      <c r="O18" s="30"/>
      <c r="P18" s="30"/>
    </row>
    <row r="20" spans="1:16" ht="15.75" thickBot="1" x14ac:dyDescent="0.3">
      <c r="A20" s="1" t="s">
        <v>33</v>
      </c>
    </row>
    <row r="21" spans="1:16" x14ac:dyDescent="0.25">
      <c r="A21" s="68" t="s">
        <v>1</v>
      </c>
      <c r="B21" s="71" t="s">
        <v>27</v>
      </c>
      <c r="C21" s="73" t="s">
        <v>18</v>
      </c>
      <c r="D21" s="73" t="s">
        <v>19</v>
      </c>
      <c r="E21" s="73" t="s">
        <v>20</v>
      </c>
      <c r="F21" s="73" t="s">
        <v>25</v>
      </c>
      <c r="G21" s="75" t="s">
        <v>23</v>
      </c>
      <c r="J21" s="77"/>
    </row>
    <row r="22" spans="1:16" x14ac:dyDescent="0.25">
      <c r="A22" s="69"/>
      <c r="B22" s="72"/>
      <c r="C22" s="74"/>
      <c r="D22" s="74"/>
      <c r="E22" s="74"/>
      <c r="F22" s="74"/>
      <c r="G22" s="76"/>
      <c r="J22" s="77"/>
    </row>
    <row r="23" spans="1:16" ht="33" customHeight="1" x14ac:dyDescent="0.25">
      <c r="A23" s="69"/>
      <c r="B23" s="72"/>
      <c r="C23" s="74"/>
      <c r="D23" s="74"/>
      <c r="E23" s="74"/>
      <c r="F23" s="74"/>
      <c r="G23" s="76"/>
      <c r="J23" s="77"/>
    </row>
    <row r="24" spans="1:16" ht="18" thickBot="1" x14ac:dyDescent="0.3">
      <c r="A24" s="70"/>
      <c r="B24" s="12" t="s">
        <v>4</v>
      </c>
      <c r="C24" s="8" t="s">
        <v>4</v>
      </c>
      <c r="D24" s="8" t="s">
        <v>4</v>
      </c>
      <c r="E24" s="8" t="s">
        <v>4</v>
      </c>
      <c r="F24" s="8" t="s">
        <v>4</v>
      </c>
      <c r="G24" s="9" t="s">
        <v>4</v>
      </c>
      <c r="J24" s="54"/>
    </row>
    <row r="25" spans="1:16" x14ac:dyDescent="0.25">
      <c r="A25" s="17" t="s">
        <v>13</v>
      </c>
      <c r="B25" s="7">
        <f>2.244+115.048</f>
        <v>117.292</v>
      </c>
      <c r="C25" s="2">
        <v>0</v>
      </c>
      <c r="D25" s="3">
        <f>52.9+100.744</f>
        <v>153.64400000000001</v>
      </c>
      <c r="E25" s="3">
        <f>320.926+259.86</f>
        <v>580.78600000000006</v>
      </c>
      <c r="F25" s="2">
        <v>0</v>
      </c>
      <c r="G25" s="56">
        <f>D25+E25</f>
        <v>734.43000000000006</v>
      </c>
      <c r="J25" s="54"/>
      <c r="M25" s="26"/>
    </row>
    <row r="26" spans="1:16" x14ac:dyDescent="0.25">
      <c r="A26" s="17">
        <v>430</v>
      </c>
      <c r="B26" s="6">
        <v>0</v>
      </c>
      <c r="C26" s="2">
        <v>0</v>
      </c>
      <c r="D26" s="2">
        <v>0</v>
      </c>
      <c r="E26" s="2">
        <v>0</v>
      </c>
      <c r="F26" s="2">
        <v>0</v>
      </c>
      <c r="G26" s="56">
        <f>D26+E26</f>
        <v>0</v>
      </c>
      <c r="J26" s="54"/>
    </row>
    <row r="27" spans="1:16" x14ac:dyDescent="0.25">
      <c r="A27" s="17">
        <v>431</v>
      </c>
      <c r="B27" s="7">
        <v>0</v>
      </c>
      <c r="C27" s="3">
        <v>2.456</v>
      </c>
      <c r="D27" s="3">
        <v>0</v>
      </c>
      <c r="E27" s="3">
        <v>0</v>
      </c>
      <c r="F27" s="3">
        <v>0</v>
      </c>
      <c r="G27" s="56">
        <f>D27+E27</f>
        <v>0</v>
      </c>
      <c r="J27" s="54"/>
    </row>
    <row r="28" spans="1:16" x14ac:dyDescent="0.25">
      <c r="A28" s="17">
        <v>461</v>
      </c>
      <c r="B28" s="7">
        <v>0</v>
      </c>
      <c r="C28" s="3">
        <v>0</v>
      </c>
      <c r="D28" s="3">
        <v>0</v>
      </c>
      <c r="E28" s="3">
        <v>0</v>
      </c>
      <c r="F28" s="3">
        <v>0</v>
      </c>
      <c r="G28" s="56">
        <f>D28+E28</f>
        <v>0</v>
      </c>
      <c r="J28" s="54"/>
    </row>
    <row r="29" spans="1:16" ht="15.75" thickBot="1" x14ac:dyDescent="0.3">
      <c r="A29" s="46">
        <v>501</v>
      </c>
      <c r="B29" s="6">
        <v>0</v>
      </c>
      <c r="C29" s="2">
        <v>0</v>
      </c>
      <c r="D29" s="2">
        <v>0</v>
      </c>
      <c r="E29" s="2">
        <v>0</v>
      </c>
      <c r="F29" s="2">
        <v>0</v>
      </c>
      <c r="G29" s="56">
        <f>D29+E29</f>
        <v>0</v>
      </c>
      <c r="J29" s="54"/>
    </row>
    <row r="30" spans="1:16" ht="15.75" thickBot="1" x14ac:dyDescent="0.3">
      <c r="A30" s="13" t="s">
        <v>2</v>
      </c>
      <c r="B30" s="14">
        <f t="shared" ref="B30:G30" si="15">SUM(B25:B29)</f>
        <v>117.292</v>
      </c>
      <c r="C30" s="15">
        <f t="shared" si="15"/>
        <v>2.456</v>
      </c>
      <c r="D30" s="15">
        <f t="shared" si="15"/>
        <v>153.64400000000001</v>
      </c>
      <c r="E30" s="15">
        <f t="shared" si="15"/>
        <v>580.78600000000006</v>
      </c>
      <c r="F30" s="15">
        <f t="shared" si="15"/>
        <v>0</v>
      </c>
      <c r="G30" s="31">
        <f t="shared" si="15"/>
        <v>734.43000000000006</v>
      </c>
      <c r="J30" s="55"/>
    </row>
    <row r="31" spans="1:16" x14ac:dyDescent="0.25">
      <c r="I31" s="45"/>
    </row>
    <row r="32" spans="1:16" ht="17.25" x14ac:dyDescent="0.25">
      <c r="B32" s="63" t="s">
        <v>29</v>
      </c>
      <c r="C32" s="63"/>
      <c r="D32" s="63"/>
      <c r="E32" s="63"/>
      <c r="F32" s="63"/>
      <c r="G32" s="63"/>
      <c r="H32" s="63"/>
      <c r="I32" s="63"/>
      <c r="J32" s="63"/>
      <c r="K32" s="26"/>
      <c r="M32" s="26"/>
    </row>
  </sheetData>
  <mergeCells count="29">
    <mergeCell ref="A1:P1"/>
    <mergeCell ref="A2:A5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N3"/>
    <mergeCell ref="O2:O4"/>
    <mergeCell ref="P2:P4"/>
    <mergeCell ref="A21:A24"/>
    <mergeCell ref="B21:B23"/>
    <mergeCell ref="C21:C23"/>
    <mergeCell ref="D21:D23"/>
    <mergeCell ref="E21:E23"/>
    <mergeCell ref="B32:J32"/>
    <mergeCell ref="B15:K15"/>
    <mergeCell ref="B16:K16"/>
    <mergeCell ref="B17:K17"/>
    <mergeCell ref="B18:K18"/>
    <mergeCell ref="F21:F23"/>
    <mergeCell ref="G21:G23"/>
    <mergeCell ref="J21:J23"/>
  </mergeCells>
  <printOptions horizontalCentered="1" verticalCentered="1"/>
  <pageMargins left="0.59055118110236227" right="0.39370078740157483" top="0.59055118110236227" bottom="0.59055118110236227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Celkem</vt:lpstr>
      <vt:lpstr>Celkem!Oblast_tisku</vt:lpstr>
    </vt:vector>
  </TitlesOfParts>
  <Company>PRAGOPROJEKT,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Kopecký</dc:creator>
  <cp:lastModifiedBy>Aleš Meister</cp:lastModifiedBy>
  <cp:lastPrinted>2021-11-18T07:37:02Z</cp:lastPrinted>
  <dcterms:created xsi:type="dcterms:W3CDTF">2013-05-28T09:19:45Z</dcterms:created>
  <dcterms:modified xsi:type="dcterms:W3CDTF">2021-11-18T07:37:56Z</dcterms:modified>
</cp:coreProperties>
</file>