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120" windowWidth="14940" windowHeight="9225"/>
  </bookViews>
  <sheets>
    <sheet name="rekapitulace" sheetId="1" r:id="rId1"/>
    <sheet name="000" sheetId="2" r:id="rId2"/>
    <sheet name="180" sheetId="3" r:id="rId3"/>
    <sheet name="201" sheetId="4" r:id="rId4"/>
    <sheet name="201.1" sheetId="5" r:id="rId5"/>
    <sheet name="431" sheetId="6" r:id="rId6"/>
    <sheet name="501" sheetId="7" r:id="rId7"/>
  </sheets>
  <calcPr calcId="145621"/>
  <webPublishing codePage="0"/>
</workbook>
</file>

<file path=xl/calcChain.xml><?xml version="1.0" encoding="utf-8"?>
<calcChain xmlns="http://schemas.openxmlformats.org/spreadsheetml/2006/main">
  <c r="P68" i="7" l="1"/>
  <c r="I68" i="7"/>
  <c r="I59" i="7"/>
  <c r="O58" i="7"/>
  <c r="P58" i="7" s="1"/>
  <c r="P59" i="7" s="1"/>
  <c r="I58" i="7"/>
  <c r="P57" i="7"/>
  <c r="O57" i="7"/>
  <c r="I57" i="7"/>
  <c r="O53" i="7"/>
  <c r="P53" i="7" s="1"/>
  <c r="I53" i="7"/>
  <c r="O52" i="7"/>
  <c r="P52" i="7" s="1"/>
  <c r="I52" i="7"/>
  <c r="O51" i="7"/>
  <c r="P51" i="7" s="1"/>
  <c r="I51" i="7"/>
  <c r="O50" i="7"/>
  <c r="P50" i="7" s="1"/>
  <c r="I50" i="7"/>
  <c r="O49" i="7"/>
  <c r="P49" i="7" s="1"/>
  <c r="I49" i="7"/>
  <c r="O48" i="7"/>
  <c r="I48" i="7"/>
  <c r="O47" i="7"/>
  <c r="P47" i="7" s="1"/>
  <c r="I47" i="7"/>
  <c r="O46" i="7"/>
  <c r="P46" i="7" s="1"/>
  <c r="I46" i="7"/>
  <c r="O45" i="7"/>
  <c r="P45" i="7" s="1"/>
  <c r="I45" i="7"/>
  <c r="O44" i="7"/>
  <c r="I44" i="7"/>
  <c r="O43" i="7"/>
  <c r="P43" i="7" s="1"/>
  <c r="I43" i="7"/>
  <c r="O42" i="7"/>
  <c r="P42" i="7" s="1"/>
  <c r="I42" i="7"/>
  <c r="I54" i="7" s="1"/>
  <c r="O37" i="7"/>
  <c r="P37" i="7" s="1"/>
  <c r="I37" i="7"/>
  <c r="P35" i="7"/>
  <c r="O35" i="7"/>
  <c r="I35" i="7"/>
  <c r="O33" i="7"/>
  <c r="I33" i="7"/>
  <c r="P33" i="7" s="1"/>
  <c r="O31" i="7"/>
  <c r="P31" i="7" s="1"/>
  <c r="I31" i="7"/>
  <c r="O29" i="7"/>
  <c r="I29" i="7"/>
  <c r="P27" i="7"/>
  <c r="O27" i="7"/>
  <c r="I27" i="7"/>
  <c r="O25" i="7"/>
  <c r="P25" i="7" s="1"/>
  <c r="I25" i="7"/>
  <c r="O23" i="7"/>
  <c r="P23" i="7" s="1"/>
  <c r="I23" i="7"/>
  <c r="O21" i="7"/>
  <c r="I21" i="7"/>
  <c r="P19" i="7"/>
  <c r="O19" i="7"/>
  <c r="I19" i="7"/>
  <c r="O14" i="7"/>
  <c r="P14" i="7" s="1"/>
  <c r="I14" i="7"/>
  <c r="O12" i="7"/>
  <c r="P12" i="7" s="1"/>
  <c r="I12" i="7"/>
  <c r="I16" i="7" s="1"/>
  <c r="P85" i="6"/>
  <c r="I85" i="6"/>
  <c r="O74" i="6"/>
  <c r="P74" i="6" s="1"/>
  <c r="P76" i="6" s="1"/>
  <c r="I74" i="6"/>
  <c r="I76" i="6" s="1"/>
  <c r="P70" i="6"/>
  <c r="O70" i="6"/>
  <c r="I70" i="6"/>
  <c r="O69" i="6"/>
  <c r="P69" i="6" s="1"/>
  <c r="I69" i="6"/>
  <c r="O68" i="6"/>
  <c r="P68" i="6" s="1"/>
  <c r="I68" i="6"/>
  <c r="O67" i="6"/>
  <c r="I67" i="6"/>
  <c r="P66" i="6"/>
  <c r="O66" i="6"/>
  <c r="I66" i="6"/>
  <c r="O65" i="6"/>
  <c r="P65" i="6" s="1"/>
  <c r="I65" i="6"/>
  <c r="O64" i="6"/>
  <c r="P64" i="6" s="1"/>
  <c r="I64" i="6"/>
  <c r="O63" i="6"/>
  <c r="P63" i="6" s="1"/>
  <c r="I63" i="6"/>
  <c r="P62" i="6"/>
  <c r="O62" i="6"/>
  <c r="I62" i="6"/>
  <c r="O60" i="6"/>
  <c r="P60" i="6" s="1"/>
  <c r="I60" i="6"/>
  <c r="O58" i="6"/>
  <c r="P58" i="6" s="1"/>
  <c r="I58" i="6"/>
  <c r="O57" i="6"/>
  <c r="I57" i="6"/>
  <c r="P56" i="6"/>
  <c r="O56" i="6"/>
  <c r="I56" i="6"/>
  <c r="O54" i="6"/>
  <c r="P54" i="6" s="1"/>
  <c r="I54" i="6"/>
  <c r="O52" i="6"/>
  <c r="P52" i="6" s="1"/>
  <c r="I52" i="6"/>
  <c r="O50" i="6"/>
  <c r="I50" i="6"/>
  <c r="I71" i="6" s="1"/>
  <c r="P48" i="6"/>
  <c r="O48" i="6"/>
  <c r="I48" i="6"/>
  <c r="O44" i="6"/>
  <c r="I44" i="6"/>
  <c r="I45" i="6" s="1"/>
  <c r="O39" i="6"/>
  <c r="I39" i="6"/>
  <c r="I41" i="6" s="1"/>
  <c r="O34" i="6"/>
  <c r="P34" i="6" s="1"/>
  <c r="I34" i="6"/>
  <c r="O32" i="6"/>
  <c r="P32" i="6" s="1"/>
  <c r="I32" i="6"/>
  <c r="O30" i="6"/>
  <c r="I30" i="6"/>
  <c r="P28" i="6"/>
  <c r="O28" i="6"/>
  <c r="I28" i="6"/>
  <c r="O26" i="6"/>
  <c r="P26" i="6" s="1"/>
  <c r="I26" i="6"/>
  <c r="O24" i="6"/>
  <c r="P24" i="6" s="1"/>
  <c r="I24" i="6"/>
  <c r="O22" i="6"/>
  <c r="I22" i="6"/>
  <c r="P18" i="6"/>
  <c r="O18" i="6"/>
  <c r="I18" i="6"/>
  <c r="O17" i="6"/>
  <c r="I17" i="6"/>
  <c r="P17" i="6" s="1"/>
  <c r="O16" i="6"/>
  <c r="P16" i="6" s="1"/>
  <c r="I16" i="6"/>
  <c r="O15" i="6"/>
  <c r="P15" i="6" s="1"/>
  <c r="I15" i="6"/>
  <c r="P14" i="6"/>
  <c r="O14" i="6"/>
  <c r="I14" i="6"/>
  <c r="O12" i="6"/>
  <c r="P12" i="6" s="1"/>
  <c r="I12" i="6"/>
  <c r="I19" i="6" s="1"/>
  <c r="P90" i="5"/>
  <c r="I90" i="5"/>
  <c r="O79" i="5"/>
  <c r="P79" i="5" s="1"/>
  <c r="I79" i="5"/>
  <c r="O77" i="5"/>
  <c r="P77" i="5" s="1"/>
  <c r="I77" i="5"/>
  <c r="O75" i="5"/>
  <c r="P75" i="5" s="1"/>
  <c r="I75" i="5"/>
  <c r="O73" i="5"/>
  <c r="P73" i="5" s="1"/>
  <c r="I73" i="5"/>
  <c r="O71" i="5"/>
  <c r="P71" i="5" s="1"/>
  <c r="I71" i="5"/>
  <c r="O69" i="5"/>
  <c r="P69" i="5" s="1"/>
  <c r="I69" i="5"/>
  <c r="O67" i="5"/>
  <c r="I67" i="5"/>
  <c r="O65" i="5"/>
  <c r="P65" i="5" s="1"/>
  <c r="I65" i="5"/>
  <c r="O63" i="5"/>
  <c r="P63" i="5" s="1"/>
  <c r="I63" i="5"/>
  <c r="O61" i="5"/>
  <c r="P61" i="5" s="1"/>
  <c r="I61" i="5"/>
  <c r="O59" i="5"/>
  <c r="P59" i="5" s="1"/>
  <c r="I59" i="5"/>
  <c r="O57" i="5"/>
  <c r="P57" i="5" s="1"/>
  <c r="I57" i="5"/>
  <c r="O52" i="5"/>
  <c r="P52" i="5" s="1"/>
  <c r="I52" i="5"/>
  <c r="O50" i="5"/>
  <c r="I50" i="5"/>
  <c r="P48" i="5"/>
  <c r="O48" i="5"/>
  <c r="I48" i="5"/>
  <c r="O46" i="5"/>
  <c r="P46" i="5" s="1"/>
  <c r="I46" i="5"/>
  <c r="O44" i="5"/>
  <c r="P44" i="5" s="1"/>
  <c r="I44" i="5"/>
  <c r="O42" i="5"/>
  <c r="I42" i="5"/>
  <c r="P40" i="5"/>
  <c r="O40" i="5"/>
  <c r="I40" i="5"/>
  <c r="O38" i="5"/>
  <c r="P38" i="5" s="1"/>
  <c r="I38" i="5"/>
  <c r="O36" i="5"/>
  <c r="P36" i="5" s="1"/>
  <c r="I36" i="5"/>
  <c r="O34" i="5"/>
  <c r="P34" i="5" s="1"/>
  <c r="I34" i="5"/>
  <c r="P33" i="5"/>
  <c r="O33" i="5"/>
  <c r="I33" i="5"/>
  <c r="O31" i="5"/>
  <c r="P31" i="5" s="1"/>
  <c r="I31" i="5"/>
  <c r="O29" i="5"/>
  <c r="P29" i="5" s="1"/>
  <c r="I29" i="5"/>
  <c r="I54" i="5" s="1"/>
  <c r="I26" i="5"/>
  <c r="O24" i="5"/>
  <c r="P24" i="5" s="1"/>
  <c r="I24" i="5"/>
  <c r="P22" i="5"/>
  <c r="O22" i="5"/>
  <c r="I22" i="5"/>
  <c r="O20" i="5"/>
  <c r="P20" i="5" s="1"/>
  <c r="I20" i="5"/>
  <c r="O18" i="5"/>
  <c r="P18" i="5" s="1"/>
  <c r="I18" i="5"/>
  <c r="O16" i="5"/>
  <c r="P16" i="5" s="1"/>
  <c r="I16" i="5"/>
  <c r="P14" i="5"/>
  <c r="O14" i="5"/>
  <c r="I14" i="5"/>
  <c r="O12" i="5"/>
  <c r="P12" i="5" s="1"/>
  <c r="I12" i="5"/>
  <c r="P232" i="4"/>
  <c r="I232" i="4"/>
  <c r="O222" i="4"/>
  <c r="P222" i="4" s="1"/>
  <c r="I222" i="4"/>
  <c r="O221" i="4"/>
  <c r="P221" i="4" s="1"/>
  <c r="I221" i="4"/>
  <c r="O220" i="4"/>
  <c r="I220" i="4"/>
  <c r="O219" i="4"/>
  <c r="P219" i="4" s="1"/>
  <c r="I219" i="4"/>
  <c r="O217" i="4"/>
  <c r="P217" i="4" s="1"/>
  <c r="I217" i="4"/>
  <c r="O215" i="4"/>
  <c r="P215" i="4" s="1"/>
  <c r="I215" i="4"/>
  <c r="O213" i="4"/>
  <c r="I213" i="4"/>
  <c r="O212" i="4"/>
  <c r="P212" i="4" s="1"/>
  <c r="I212" i="4"/>
  <c r="O210" i="4"/>
  <c r="P210" i="4" s="1"/>
  <c r="I210" i="4"/>
  <c r="O208" i="4"/>
  <c r="P208" i="4" s="1"/>
  <c r="I208" i="4"/>
  <c r="O206" i="4"/>
  <c r="I206" i="4"/>
  <c r="O204" i="4"/>
  <c r="P204" i="4" s="1"/>
  <c r="I204" i="4"/>
  <c r="O202" i="4"/>
  <c r="P202" i="4" s="1"/>
  <c r="I202" i="4"/>
  <c r="O200" i="4"/>
  <c r="P200" i="4" s="1"/>
  <c r="I200" i="4"/>
  <c r="O198" i="4"/>
  <c r="I198" i="4"/>
  <c r="O196" i="4"/>
  <c r="P196" i="4" s="1"/>
  <c r="I196" i="4"/>
  <c r="O195" i="4"/>
  <c r="P195" i="4" s="1"/>
  <c r="I195" i="4"/>
  <c r="O193" i="4"/>
  <c r="P193" i="4" s="1"/>
  <c r="I193" i="4"/>
  <c r="O191" i="4"/>
  <c r="I191" i="4"/>
  <c r="O189" i="4"/>
  <c r="P189" i="4" s="1"/>
  <c r="I189" i="4"/>
  <c r="O187" i="4"/>
  <c r="P187" i="4" s="1"/>
  <c r="I187" i="4"/>
  <c r="O185" i="4"/>
  <c r="P185" i="4" s="1"/>
  <c r="I185" i="4"/>
  <c r="O183" i="4"/>
  <c r="I183" i="4"/>
  <c r="O181" i="4"/>
  <c r="P181" i="4" s="1"/>
  <c r="I181" i="4"/>
  <c r="O176" i="4"/>
  <c r="P176" i="4" s="1"/>
  <c r="I176" i="4"/>
  <c r="O174" i="4"/>
  <c r="I174" i="4"/>
  <c r="P172" i="4"/>
  <c r="O172" i="4"/>
  <c r="I172" i="4"/>
  <c r="O171" i="4"/>
  <c r="I171" i="4"/>
  <c r="P171" i="4" s="1"/>
  <c r="O169" i="4"/>
  <c r="P169" i="4" s="1"/>
  <c r="I169" i="4"/>
  <c r="O167" i="4"/>
  <c r="I167" i="4"/>
  <c r="P165" i="4"/>
  <c r="O165" i="4"/>
  <c r="I165" i="4"/>
  <c r="O163" i="4"/>
  <c r="I163" i="4"/>
  <c r="P163" i="4" s="1"/>
  <c r="O161" i="4"/>
  <c r="P161" i="4" s="1"/>
  <c r="I161" i="4"/>
  <c r="O159" i="4"/>
  <c r="I159" i="4"/>
  <c r="P154" i="4"/>
  <c r="O154" i="4"/>
  <c r="I154" i="4"/>
  <c r="O152" i="4"/>
  <c r="P152" i="4" s="1"/>
  <c r="I152" i="4"/>
  <c r="O150" i="4"/>
  <c r="P150" i="4" s="1"/>
  <c r="I150" i="4"/>
  <c r="O148" i="4"/>
  <c r="P148" i="4" s="1"/>
  <c r="P156" i="4" s="1"/>
  <c r="I148" i="4"/>
  <c r="P146" i="4"/>
  <c r="O146" i="4"/>
  <c r="I146" i="4"/>
  <c r="I156" i="4" s="1"/>
  <c r="O141" i="4"/>
  <c r="P141" i="4" s="1"/>
  <c r="I141" i="4"/>
  <c r="O139" i="4"/>
  <c r="I139" i="4"/>
  <c r="O137" i="4"/>
  <c r="P137" i="4" s="1"/>
  <c r="I137" i="4"/>
  <c r="O135" i="4"/>
  <c r="P135" i="4" s="1"/>
  <c r="I135" i="4"/>
  <c r="O133" i="4"/>
  <c r="P133" i="4" s="1"/>
  <c r="I133" i="4"/>
  <c r="O131" i="4"/>
  <c r="I131" i="4"/>
  <c r="O129" i="4"/>
  <c r="P129" i="4" s="1"/>
  <c r="I129" i="4"/>
  <c r="O127" i="4"/>
  <c r="P127" i="4" s="1"/>
  <c r="I127" i="4"/>
  <c r="O125" i="4"/>
  <c r="P125" i="4" s="1"/>
  <c r="I125" i="4"/>
  <c r="O123" i="4"/>
  <c r="I123" i="4"/>
  <c r="O121" i="4"/>
  <c r="P121" i="4" s="1"/>
  <c r="I121" i="4"/>
  <c r="O119" i="4"/>
  <c r="P119" i="4" s="1"/>
  <c r="I119" i="4"/>
  <c r="O117" i="4"/>
  <c r="P117" i="4" s="1"/>
  <c r="I117" i="4"/>
  <c r="O115" i="4"/>
  <c r="P115" i="4" s="1"/>
  <c r="I115" i="4"/>
  <c r="O113" i="4"/>
  <c r="P113" i="4" s="1"/>
  <c r="I113" i="4"/>
  <c r="O111" i="4"/>
  <c r="P111" i="4" s="1"/>
  <c r="I111" i="4"/>
  <c r="O106" i="4"/>
  <c r="I106" i="4"/>
  <c r="P104" i="4"/>
  <c r="O104" i="4"/>
  <c r="I104" i="4"/>
  <c r="O102" i="4"/>
  <c r="I102" i="4"/>
  <c r="P102" i="4" s="1"/>
  <c r="O100" i="4"/>
  <c r="P100" i="4" s="1"/>
  <c r="I100" i="4"/>
  <c r="O98" i="4"/>
  <c r="I98" i="4"/>
  <c r="P96" i="4"/>
  <c r="O96" i="4"/>
  <c r="I96" i="4"/>
  <c r="O94" i="4"/>
  <c r="I94" i="4"/>
  <c r="P94" i="4" s="1"/>
  <c r="O92" i="4"/>
  <c r="P92" i="4" s="1"/>
  <c r="I92" i="4"/>
  <c r="O90" i="4"/>
  <c r="I90" i="4"/>
  <c r="P88" i="4"/>
  <c r="O88" i="4"/>
  <c r="I88" i="4"/>
  <c r="O86" i="4"/>
  <c r="I86" i="4"/>
  <c r="P86" i="4" s="1"/>
  <c r="O84" i="4"/>
  <c r="P84" i="4" s="1"/>
  <c r="I84" i="4"/>
  <c r="O82" i="4"/>
  <c r="I82" i="4"/>
  <c r="P80" i="4"/>
  <c r="O80" i="4"/>
  <c r="I80" i="4"/>
  <c r="O75" i="4"/>
  <c r="P75" i="4" s="1"/>
  <c r="I75" i="4"/>
  <c r="O73" i="4"/>
  <c r="P73" i="4" s="1"/>
  <c r="I73" i="4"/>
  <c r="O71" i="4"/>
  <c r="P71" i="4" s="1"/>
  <c r="I71" i="4"/>
  <c r="P69" i="4"/>
  <c r="O69" i="4"/>
  <c r="I69" i="4"/>
  <c r="O67" i="4"/>
  <c r="P67" i="4" s="1"/>
  <c r="I67" i="4"/>
  <c r="I77" i="4" s="1"/>
  <c r="P62" i="4"/>
  <c r="O62" i="4"/>
  <c r="I62" i="4"/>
  <c r="O60" i="4"/>
  <c r="P60" i="4" s="1"/>
  <c r="I60" i="4"/>
  <c r="O58" i="4"/>
  <c r="P58" i="4" s="1"/>
  <c r="I58" i="4"/>
  <c r="O56" i="4"/>
  <c r="P56" i="4" s="1"/>
  <c r="I56" i="4"/>
  <c r="O54" i="4"/>
  <c r="P54" i="4" s="1"/>
  <c r="I54" i="4"/>
  <c r="I64" i="4" s="1"/>
  <c r="O52" i="4"/>
  <c r="P52" i="4" s="1"/>
  <c r="I52" i="4"/>
  <c r="O50" i="4"/>
  <c r="P50" i="4" s="1"/>
  <c r="I50" i="4"/>
  <c r="O45" i="4"/>
  <c r="I45" i="4"/>
  <c r="P43" i="4"/>
  <c r="O43" i="4"/>
  <c r="I43" i="4"/>
  <c r="O41" i="4"/>
  <c r="I41" i="4"/>
  <c r="P41" i="4" s="1"/>
  <c r="O39" i="4"/>
  <c r="P39" i="4" s="1"/>
  <c r="I39" i="4"/>
  <c r="O37" i="4"/>
  <c r="I37" i="4"/>
  <c r="P35" i="4"/>
  <c r="O35" i="4"/>
  <c r="I35" i="4"/>
  <c r="O33" i="4"/>
  <c r="I33" i="4"/>
  <c r="P33" i="4" s="1"/>
  <c r="O31" i="4"/>
  <c r="P31" i="4" s="1"/>
  <c r="I31" i="4"/>
  <c r="O29" i="4"/>
  <c r="I29" i="4"/>
  <c r="P27" i="4"/>
  <c r="O27" i="4"/>
  <c r="I27" i="4"/>
  <c r="O25" i="4"/>
  <c r="P25" i="4" s="1"/>
  <c r="I25" i="4"/>
  <c r="O23" i="4"/>
  <c r="P23" i="4" s="1"/>
  <c r="I23" i="4"/>
  <c r="O21" i="4"/>
  <c r="I21" i="4"/>
  <c r="P19" i="4"/>
  <c r="O19" i="4"/>
  <c r="I19" i="4"/>
  <c r="O14" i="4"/>
  <c r="P14" i="4" s="1"/>
  <c r="I14" i="4"/>
  <c r="O13" i="4"/>
  <c r="P13" i="4" s="1"/>
  <c r="I13" i="4"/>
  <c r="I16" i="4" s="1"/>
  <c r="O12" i="4"/>
  <c r="P12" i="4" s="1"/>
  <c r="P16" i="4" s="1"/>
  <c r="I12" i="4"/>
  <c r="P22" i="3"/>
  <c r="I22" i="3"/>
  <c r="O12" i="3"/>
  <c r="P12" i="3" s="1"/>
  <c r="P13" i="3" s="1"/>
  <c r="P15" i="3" s="1"/>
  <c r="P24" i="3" s="1"/>
  <c r="D12" i="1" s="1"/>
  <c r="I12" i="3"/>
  <c r="I13" i="3" s="1"/>
  <c r="I15" i="3" s="1"/>
  <c r="I24" i="3" s="1"/>
  <c r="C12" i="1" s="1"/>
  <c r="E12" i="1" s="1"/>
  <c r="P70" i="2"/>
  <c r="I70" i="2"/>
  <c r="O59" i="2"/>
  <c r="P59" i="2" s="1"/>
  <c r="I59" i="2"/>
  <c r="I61" i="2" s="1"/>
  <c r="P57" i="2"/>
  <c r="O57" i="2"/>
  <c r="I57" i="2"/>
  <c r="O52" i="2"/>
  <c r="P52" i="2" s="1"/>
  <c r="I52" i="2"/>
  <c r="O50" i="2"/>
  <c r="I50" i="2"/>
  <c r="I54" i="2" s="1"/>
  <c r="O48" i="2"/>
  <c r="P48" i="2" s="1"/>
  <c r="I48" i="2"/>
  <c r="O43" i="2"/>
  <c r="P43" i="2" s="1"/>
  <c r="I43" i="2"/>
  <c r="O41" i="2"/>
  <c r="P41" i="2" s="1"/>
  <c r="I41" i="2"/>
  <c r="I45" i="2" s="1"/>
  <c r="P37" i="2"/>
  <c r="O37" i="2"/>
  <c r="I37" i="2"/>
  <c r="O36" i="2"/>
  <c r="P36" i="2" s="1"/>
  <c r="I36" i="2"/>
  <c r="O35" i="2"/>
  <c r="P35" i="2" s="1"/>
  <c r="I35" i="2"/>
  <c r="O34" i="2"/>
  <c r="P34" i="2" s="1"/>
  <c r="I34" i="2"/>
  <c r="P33" i="2"/>
  <c r="O33" i="2"/>
  <c r="I33" i="2"/>
  <c r="O32" i="2"/>
  <c r="P32" i="2" s="1"/>
  <c r="I32" i="2"/>
  <c r="O31" i="2"/>
  <c r="P31" i="2" s="1"/>
  <c r="I31" i="2"/>
  <c r="O30" i="2"/>
  <c r="P30" i="2" s="1"/>
  <c r="I30" i="2"/>
  <c r="P29" i="2"/>
  <c r="O29" i="2"/>
  <c r="I29" i="2"/>
  <c r="O28" i="2"/>
  <c r="P28" i="2" s="1"/>
  <c r="I28" i="2"/>
  <c r="O27" i="2"/>
  <c r="P27" i="2" s="1"/>
  <c r="I27" i="2"/>
  <c r="O26" i="2"/>
  <c r="I26" i="2"/>
  <c r="P24" i="2"/>
  <c r="O24" i="2"/>
  <c r="I24" i="2"/>
  <c r="O22" i="2"/>
  <c r="P22" i="2" s="1"/>
  <c r="I22" i="2"/>
  <c r="O20" i="2"/>
  <c r="P20" i="2" s="1"/>
  <c r="I20" i="2"/>
  <c r="O18" i="2"/>
  <c r="I18" i="2"/>
  <c r="I38" i="2" s="1"/>
  <c r="I63" i="2" s="1"/>
  <c r="I72" i="2" s="1"/>
  <c r="C11" i="1" s="1"/>
  <c r="P16" i="2"/>
  <c r="O16" i="2"/>
  <c r="I16" i="2"/>
  <c r="O14" i="2"/>
  <c r="P14" i="2" s="1"/>
  <c r="I14" i="2"/>
  <c r="O12" i="2"/>
  <c r="P12" i="2" s="1"/>
  <c r="I12" i="2"/>
  <c r="P54" i="2" l="1"/>
  <c r="P19" i="6"/>
  <c r="P198" i="4"/>
  <c r="P57" i="6"/>
  <c r="P54" i="7"/>
  <c r="P26" i="2"/>
  <c r="P174" i="4"/>
  <c r="P30" i="6"/>
  <c r="P29" i="7"/>
  <c r="P64" i="4"/>
  <c r="P26" i="5"/>
  <c r="P37" i="4"/>
  <c r="P98" i="4"/>
  <c r="P108" i="4" s="1"/>
  <c r="P123" i="4"/>
  <c r="P143" i="4" s="1"/>
  <c r="P16" i="7"/>
  <c r="P82" i="4"/>
  <c r="I223" i="4"/>
  <c r="P50" i="5"/>
  <c r="P22" i="6"/>
  <c r="P36" i="6" s="1"/>
  <c r="P21" i="7"/>
  <c r="P39" i="7" s="1"/>
  <c r="P44" i="7"/>
  <c r="P29" i="4"/>
  <c r="I108" i="4"/>
  <c r="P67" i="6"/>
  <c r="P71" i="6" s="1"/>
  <c r="P220" i="4"/>
  <c r="P223" i="4" s="1"/>
  <c r="P90" i="4"/>
  <c r="P48" i="7"/>
  <c r="P50" i="2"/>
  <c r="P45" i="2"/>
  <c r="P61" i="2"/>
  <c r="P45" i="4"/>
  <c r="P106" i="4"/>
  <c r="I178" i="4"/>
  <c r="P67" i="5"/>
  <c r="P81" i="5" s="1"/>
  <c r="P77" i="4"/>
  <c r="P139" i="4"/>
  <c r="I47" i="4"/>
  <c r="I225" i="4" s="1"/>
  <c r="I234" i="4" s="1"/>
  <c r="C13" i="1" s="1"/>
  <c r="P50" i="6"/>
  <c r="P21" i="4"/>
  <c r="P47" i="4" s="1"/>
  <c r="P191" i="4"/>
  <c r="P213" i="4"/>
  <c r="I36" i="6"/>
  <c r="I78" i="6" s="1"/>
  <c r="I87" i="6" s="1"/>
  <c r="C15" i="1" s="1"/>
  <c r="I39" i="7"/>
  <c r="I61" i="7" s="1"/>
  <c r="I70" i="7" s="1"/>
  <c r="C16" i="1" s="1"/>
  <c r="P18" i="2"/>
  <c r="P38" i="2" s="1"/>
  <c r="P63" i="2" s="1"/>
  <c r="P72" i="2" s="1"/>
  <c r="D11" i="1" s="1"/>
  <c r="E11" i="1" s="1"/>
  <c r="P167" i="4"/>
  <c r="P131" i="4"/>
  <c r="I143" i="4"/>
  <c r="P159" i="4"/>
  <c r="P183" i="4"/>
  <c r="P206" i="4"/>
  <c r="P42" i="5"/>
  <c r="P54" i="5" s="1"/>
  <c r="I81" i="5"/>
  <c r="I83" i="5" s="1"/>
  <c r="I92" i="5" s="1"/>
  <c r="C14" i="1" s="1"/>
  <c r="P39" i="6"/>
  <c r="P41" i="6" s="1"/>
  <c r="P44" i="6"/>
  <c r="P45" i="6" s="1"/>
  <c r="C7" i="1" l="1"/>
  <c r="P83" i="5"/>
  <c r="P92" i="5" s="1"/>
  <c r="D14" i="1" s="1"/>
  <c r="E14" i="1" s="1"/>
  <c r="P78" i="6"/>
  <c r="P87" i="6" s="1"/>
  <c r="D15" i="1" s="1"/>
  <c r="E15" i="1" s="1"/>
  <c r="P178" i="4"/>
  <c r="P225" i="4" s="1"/>
  <c r="P234" i="4" s="1"/>
  <c r="D13" i="1" s="1"/>
  <c r="E13" i="1" s="1"/>
  <c r="C8" i="1" s="1"/>
  <c r="P61" i="7"/>
  <c r="P70" i="7" s="1"/>
  <c r="D16" i="1" s="1"/>
  <c r="E16" i="1" s="1"/>
</calcChain>
</file>

<file path=xl/sharedStrings.xml><?xml version="1.0" encoding="utf-8"?>
<sst xmlns="http://schemas.openxmlformats.org/spreadsheetml/2006/main" count="1622" uniqueCount="644">
  <si>
    <t>Soupis objektů s DPH</t>
  </si>
  <si>
    <t>Stavba:19-260-2 - II/101 Jirny, most ev.č. 101-075a přes D11 v obci Jirny PDPS</t>
  </si>
  <si>
    <t xml:space="preserve">Varianta:V1_index_2021 - 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</si>
  <si>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</si>
  <si>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</si>
  <si>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</si>
  <si>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</si>
  <si>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</si>
  <si>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</si>
  <si>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</si>
  <si>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</si>
  <si>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</si>
  <si>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</si>
  <si>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</si>
  <si>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Příloha k formuláři pro ocenění nabídky</t>
  </si>
  <si>
    <t>Stavba</t>
  </si>
  <si>
    <t>číslo a název SO</t>
  </si>
  <si>
    <t>číslo a název rozpočtu:</t>
  </si>
  <si>
    <t>19-260-2</t>
  </si>
  <si>
    <t>II/101 Jirny, most ev.č. 101-075a přes D11 v obci Jirny PDPS</t>
  </si>
  <si>
    <t>000</t>
  </si>
  <si>
    <t>Vedlejší a ostatní náklady</t>
  </si>
  <si>
    <t>Poř.
č.pol.</t>
  </si>
  <si>
    <t>1</t>
  </si>
  <si>
    <t>cenová
soustava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</si>
  <si>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</si>
  <si>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</si>
  <si>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</si>
  <si>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</si>
  <si>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</si>
  <si>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</si>
  <si>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</si>
  <si>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</si>
  <si>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</si>
  <si>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</si>
  <si>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</si>
  <si>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</si>
  <si>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</si>
  <si>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</si>
  <si>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</si>
  <si>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</si>
  <si>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9</t>
  </si>
  <si>
    <t>Všeobecné konstrukce a práce</t>
  </si>
  <si>
    <t>0</t>
  </si>
  <si>
    <t>2021_OTSKP</t>
  </si>
  <si>
    <t>02620.a</t>
  </si>
  <si>
    <t/>
  </si>
  <si>
    <t>ZKOUŠENÍ KONSTRUKCÍ A PRACÍ NEZÁVISLOU ZKUŠEBNOU
Kontrolní laboratorní a polní zkoušky investora - mostní objekty
Zemní práce - přechodová oblast</t>
  </si>
  <si>
    <t xml:space="preserve">KPL       </t>
  </si>
  <si>
    <t xml:space="preserve">1. Míra zhutění ( statická zatěžovací zkouška )  ČSN 72 1006  
počet zkoušek : 2=2,000 [A] ks
komplet celkem   1=1,000 [B]
   </t>
  </si>
  <si>
    <t>02620.b</t>
  </si>
  <si>
    <t>ZKOUŠENÍ KONSTRUKCÍ A PRACÍ NEZÁVISLOU ZKUŠEBNOU
Kontrolní laboratorní a polní zkoušky investora - vozovka
Zkoušky na MZK, ŠD:</t>
  </si>
  <si>
    <t>v obou předpolí mostu
1. Zkouška zrnitosti, obsahu jemných částic vč. ekvipvalentu písku ČSN EN 933-1
 vč. zkoušky ekvivalentu písku     ČSN EN 933-8 +A1
 vč. zkoušky vlhkosti                    ČSN EN 1097-5              2=2,000 [A] ks
2. Statická zatěžovací zkouška:       ČSN 72 1006                  2=2,000 [B] ks
Celkem počet zkoušek: A+B=4,000 [C]
Komplet celkem  1=1,000 [D]</t>
  </si>
  <si>
    <t>02620.c</t>
  </si>
  <si>
    <t>ZKOUŠENÍ KONSTRUKCÍ A PRACÍ NEZÁVISLOU ZKUŠEBNOU
Kontrolní laboratorní a polní zkoušky investora - vozovka
Kontrolní zkoušky asfaltových směsí:</t>
  </si>
  <si>
    <t xml:space="preserve">v obou předpolí mostu
1. Kontrolní zkoušky asfaltových směsí (podkladní, ložní a obrusná vrstva):     
   (Zrnitost, obsah pojiva,mezerovitost)     
ČSN EN 12697-1; ČSN 73 6121; ČSN EN 12697-5; ČSN EN 12697-6; ČSN EN 12697-8; ČSN EN 12697-2 
2=2,000 [A] ks
Komplet celkem  1=1,000 [B]    </t>
  </si>
  <si>
    <t>02620.d</t>
  </si>
  <si>
    <t>ZKOUŠENÍ KONSTRUKCÍ A PRACÍ NEZÁVISLOU ZKUŠEBNOU
Kontrolní laboratorní a polní zkoušky investora - vozovka
Kontrolní zkoušky hotových asfaltových vrstev:</t>
  </si>
  <si>
    <t xml:space="preserve">v obou předpolí mostu
1. Odběr jádrových vývrtů včetně zkoušení viz. níže (1.1.-1.5.) a včetně zadělání:                                                    2=2,000 [A]  ks
   1.1. Odběr jádrových vývrtů vč. zadělání: 1x vývrt  ČSN EN 12697-27, čl. 4.7.
   1.2. Spojení vrstev na vývrtech 1x každý vývrt                 ČSN 73 6160, čl. 7.3; čl. 7.3.6.
   1.3. Mezerovitost na vývrtech: 1x každý vývrt 
   1.4. Míra zhutnění na vývrtech 1x každý vývrt                 ČSN 73 6160 čl.7.2 metoda a)
   1.5. Tloušťka vrstev na vývrtech 1x každý vývrt                 ČSN EN 12697-36,čl. 1-3, 4.1, 5, 6
2. Zkouška zhutnění radiosondou (troxler)       ČSN 73 6160, čl. 7.2 metoda b)    2=2,000 [B]  ks
Celkem počet zkoušek: A+B=4,000 [D]  ks
komplet celkem   1=1,000 [E]
   </t>
  </si>
  <si>
    <t>02620.e</t>
  </si>
  <si>
    <t>ZKOUŠENÍ KONSTRUKCÍ A PRACÍ NEZÁVISLOU ZKUŠEBNOU
Kontrolní laboratorní a polní zkoušky investora - mostní objekty
Betony (čerstvý beton = ČB, ztvrdlý beton = ZB),</t>
  </si>
  <si>
    <t xml:space="preserve">1. ČB -Zkoušky čerstvých betonů (zkoušky 1.1-1.3)                        3=3,000 [A] ks
   1.1 ČB - Konzistence sednutím (vč. odběru) 3x  ČSN EN 12350-2
   1.2 ČB - Objemová hmotnost a teplota  (vč. odběru) 3x ČSN EN 12350-6
   1.3 ČB - Obsah vzduchu  (vč. odběru) 3x                   ČSN EN 12350-7
2. ZB - Pevnost v tlaku. vč. výroby, ošetření, likvidace (sada 3 těles) ČSN EN 12390-3      3=3,000 [B] ks
        vč. objemové hmotnosti ZB                     ČSN EN 12390-7 
3. ZB - Odolnost proti CH.R.L. met. A 100 cyků vč. výroby, ošetření, likv.    ČSN 73 1326  2=2,000 [C] ks
        vč. objemové hmotnosti ZB                           ČSN EN 12390-7
4. ZB - Stanovení hloubky průsaku. vč. výroby, ošetření, likvidace ČSN EN 12390-8     1=1,000 [D] ks
        vč. objemové hmotnosti ZB                     ČSN EN 12390-7
Celkem počet zkoušek: A+B+C+D=9,000 [E]
komplet celkem   1=1,000 [F]
   </t>
  </si>
  <si>
    <t>02620.f</t>
  </si>
  <si>
    <t>ZKOUŠENÍ KONSTRUKCÍ A PRACÍ NEZÁVISLOU ZKUŠEBNOU
Kontrolní laboratorní a polní zkoušky investora - mostní objekty
Izolace</t>
  </si>
  <si>
    <t xml:space="preserve">1. Pevnost v tahu povrchových vrstev (izolací a nosné konstrukce) ČSN 73 6242     počet zkoušek : 3=3,000 [A] ks
komplet celkem   1=1,000 [B]
   </t>
  </si>
  <si>
    <t>02620.g</t>
  </si>
  <si>
    <t>ZKOUŠENÍ KONSTRUKCÍ A PRACÍ NEZÁVISLOU ZKUŠEBNOU
Kontrolní laboratorní a polní zkoušky investora - mostní objekty
Lité asfalty</t>
  </si>
  <si>
    <t xml:space="preserve">1. MA - kontrolní zkošuky litých asfaltů (1.1.-1.2.)     ČSN 73 6242
   1.1. číslo tvrdosti a přírůstek čísla tvrdosti   ČSN EN 12697-20
   1.2. extrakce za studena (obsah asfaltu a zrnitosti směsi)   ČSN EN 12697-1,2; 
                                                                                                                ČSN 73 6121
počet zkoušek : 1=1,000 [A] ks
komplet celkem   1=1,000 [B]
   </t>
  </si>
  <si>
    <t>2019_OTSKP</t>
  </si>
  <si>
    <t>02720</t>
  </si>
  <si>
    <t>R</t>
  </si>
  <si>
    <t xml:space="preserve">POMOC PRÁCE ZŘÍZ NEBO ZAJIŠŤ REGULACI A OCHRANU DOPRAVY
Dopravně inženýrská opatření pro opravu objízdných tras - 1 kpl        
Kompletní dopravně inženýrská opatření po dobu opravy objízdných tras při provádění frézování a pokládky asf. vrstvy po polovinách vozovky
- přechodné svislé i vodorovné dopravní značení, dopravní zařízení a světelné signály, jejich dodávka, montáž, demontáž, kontrola, údržba, servis, přemisťování, přeznačování a manipulace s nimi;
- další zařízení k zajištění dopravy – výstražné a předzvěstné vozíky se spojitým i nespojitým zobrazením včetně jejich dodávky, montáže, demontáže, kontroly, údržby, servisu, přemisťování, manipulace s nimi;
- zajištění inženýrské činnosti pro projednání DIO.     </t>
  </si>
  <si>
    <t>02730</t>
  </si>
  <si>
    <t>POMOC PRÁCE ZŘÍZ NEBO ZAJIŠŤ OCHRANU INŽENÝRSKÝCH SÍTÍ
Koordinace nesouvisejících inženýrských sítí</t>
  </si>
  <si>
    <t>02910</t>
  </si>
  <si>
    <t>OSTATNÍ POŽADAVKY - ZEMĚMĚŘIČSKÁ MĚŘENÍ
- geodetické zaměření před zahájením stavby
- geodetické práce v průběhu výstavby, měření ploch a kubatur provedených prací
- geodetické zpracování DSPS včetně zaměření
- veškeré vytyčovací práce
- náklady na geodet. zaměření a zparcování podkladů pro převod objektů 3. osob.
- náklady na GP pro uzavření konečných smluv na věcná břemena ( SO 431 a 501) 
- geodetické zaměření všech SO po provedení stavby, vč. podkladů pro zanesení do KN</t>
  </si>
  <si>
    <t>01</t>
  </si>
  <si>
    <t>OSTATNÍ POŽADAVKY - ZEMĚMĚŘIČSKÁ MĚŘENÍ
vytýčení inženýrských sítí před zahájením stavby
čerpáno se souhlasem objednatele</t>
  </si>
  <si>
    <t>02943</t>
  </si>
  <si>
    <t>OSTATNÍ POŽADAVKY - VYPRACOVÁNÍ RDS
na všechny SO v tištěné podobě v 6 paré</t>
  </si>
  <si>
    <t>02944</t>
  </si>
  <si>
    <t>OSTAT POŽADAVKY - DOKUMENTACE SKUTEČ PROVEDENÍ V DIGIT FORMĚ
3 x tisk</t>
  </si>
  <si>
    <t>02946</t>
  </si>
  <si>
    <t>OSTAT POŽADAVKY - FOTODOKUMENTACE
Pasportizace objízdných tras před zahájením prací a po dokončení stavby
foto i video</t>
  </si>
  <si>
    <t>02950</t>
  </si>
  <si>
    <t>OSTATNÍ POŽADAVKY - POSUDKY, KONTROLY, REVIZNÍ ZPRÁVY
Havarijní a povodňový plán</t>
  </si>
  <si>
    <t>02991</t>
  </si>
  <si>
    <t>OSTATNÍ POŽADAVKY - INFORMAČNÍ TABULE
pronájem tabule dle předepsaného provedení s textovým obsahem dle předpisu investora
2 x omluvná,  1 x tabule pro označení stavby</t>
  </si>
  <si>
    <t xml:space="preserve">KUS       </t>
  </si>
  <si>
    <t>03100</t>
  </si>
  <si>
    <t>ZAŘÍZENÍ STAVENIŠTĚ - ZŘÍZENÍ, PROVOZ, DEMONTÁŽ
Kompletní zajištění zařízení staveniště pro potřeby zhotovitele - zpevněné plochy, sklady, buňky, kanceláře, oplcení a pod.
vč. zajištění přívodu el. energie, vody, kanalizace
vč. zajištění pozemků, projednání s úřady a pod.
vč. přemisťování, pronájem, ostraha a pod.
vč. likvidace ZS s uvedením do původního stavu</t>
  </si>
  <si>
    <t>04810a</t>
  </si>
  <si>
    <t>VYHODNOCENÍ STAVBY Z HLEDISKA JAKOSTI
dle. požadavků investora</t>
  </si>
  <si>
    <t>04810b</t>
  </si>
  <si>
    <t>ZÁVĚREČNÉ VYHODNOCENÍ STAVBY
dle. požadavků investora</t>
  </si>
  <si>
    <t>Zemní práce</t>
  </si>
  <si>
    <t>113728</t>
  </si>
  <si>
    <t>FRÉZOVÁNÍ ZPEVNĚNÝCH PLOCH ASFALTOVÝCH, ODVOZ DO 20KM
vč.veškeré manipulace a odvozu do 20 km  -  materiál jako vedlejší produkt bude odkoupen zhotovitelem 
náklady na odkup budou řešeny samostatně v době realizace za aktuální ceny dle platné směrnice KSÚS</t>
  </si>
  <si>
    <t xml:space="preserve">M3        </t>
  </si>
  <si>
    <t xml:space="preserve">oprava objízdných tras 
předpokládaná plocha   x tl.    3965*0,05=198,250 [A]   </t>
  </si>
  <si>
    <t>113765</t>
  </si>
  <si>
    <t>FRÉZOVÁNÍ DRÁŽKY PRŮŘEZU DO 600MM2 V ASFALTOVÉ VOZOVCE
Řez vozovky pro napojení vozovky na stávající stav.</t>
  </si>
  <si>
    <t xml:space="preserve">M         </t>
  </si>
  <si>
    <t>oprava objízdných tras 
2x Příčný řez 12,20m
Podélný řez pro zálivku při provádění po polovinách vozovky v  délce 650 bm
2*12,2+650=674,400 [A]</t>
  </si>
  <si>
    <t>Komunikace</t>
  </si>
  <si>
    <t>572213</t>
  </si>
  <si>
    <t>SPOJOVACÍ POSTŘIK Z EMULZE DO 0,5KG/M2
PS - C 0,35 kg/m2 ( množství zbytkového pojiva)</t>
  </si>
  <si>
    <t xml:space="preserve">M2        </t>
  </si>
  <si>
    <t>oprava objízdných tras 
předpokládaná plocha       3965=3 965,000 [A]</t>
  </si>
  <si>
    <t>576411</t>
  </si>
  <si>
    <t>POSYP KAMENIVEM OBALOVANÝM 2KG/M2
zdrsňující posyp předobaleným kamenivem fr 2/4, 2 kg/m2</t>
  </si>
  <si>
    <t>posyp obrusné vrstvy dle pol 574B34:  3965=3 965,000 [A]</t>
  </si>
  <si>
    <t>5774BE</t>
  </si>
  <si>
    <t>VRSTVY PRO OBNOVU A OPRAVY Z ASF BETONU ACO 11+, 11S MODIFIK
ACO 11 +  v tl. 50 mm</t>
  </si>
  <si>
    <t>oprava objízdných tras 
předpokládaná plocha x tl.        3965*0,05=198,250 [A]</t>
  </si>
  <si>
    <t>Ostatní konstrukce a práce</t>
  </si>
  <si>
    <t>931325</t>
  </si>
  <si>
    <t>TĚSNĚNÍ DILATAČ SPAR ASF ZÁLIVKOU MODIFIK PRŮŘ DO 600MM2
zálivka za horka, těsnící zálivka typu N2 dle ČSN EN 14188, včetně úpravy spár a přípravy povrchu  v obrusné vrstvě</t>
  </si>
  <si>
    <t>dle pol.č.113765   674,4=674,400 [A]</t>
  </si>
  <si>
    <t>93808</t>
  </si>
  <si>
    <t>OČIŠTĚNÍ VOZOVEK ZAMETENÍM</t>
  </si>
  <si>
    <t>opravu objízdných tras    3965=3 965,000 [A]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</si>
  <si>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</si>
  <si>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</si>
  <si>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</si>
  <si>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</si>
  <si>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</si>
  <si>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</si>
  <si>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</si>
  <si>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180</t>
  </si>
  <si>
    <t>DIO</t>
  </si>
  <si>
    <t xml:space="preserve">POMOC PRÁCE ZŘÍZ NEBO ZAJIŠŤ REGULACI A OCHRANU DOPRAVY
Dopravně inženýrská opatření  - 1 kpl        
Kompletní dopravně inženýrská opatření po dobu výstavby mostu dle zadávací dokumentace a požadavků na provedení a kvalitu dle ŘSD, R-plánů a provozních směrnic zahrnující:
- přechodné svislé i vodorovné dopravní značení, dopravní zařízení a světelné signály, jejich dodávka, montáž, demontáž, kontrola, údržba, servis, přemisťování, přeznačování a manipulace s nimi;
- další zařízení k zajištění dopravy – výstražné a předzvěstné vozíky se spojitým i nespojitým zobrazením včetně jejich dodávky, montáže, demontáže, kontroly, údržby, servisu, přemisťování, manipulace s nimi;
- betonové svodidlo s úrovní zadržení min. H2 pro oddělení staveniště od veřejného provozu během etap výstavby mostu (technická specifikace dle projektové dokumentace SO 180 DIO - Technická zpráva) včetně zajištění dodávky, montáže, demontáže, kontroly technického stavu, údržby, servisu, čištění, přemístění a manipulace v režimu 24 hodin denně 7 dnů v týdnu, včetně výměny poškozených dílů, včetně pružných odrazek;
- zajištění inženýrské činnosti pro projednání DIO.     </t>
  </si>
  <si>
    <t>201</t>
  </si>
  <si>
    <t>Most ev. č. 101-075a přes D11 a přilehlá silnice</t>
  </si>
  <si>
    <t>02912</t>
  </si>
  <si>
    <t>OSTATNÍ POŽADAVKY - VYTYČOVACÍ BOD MIKROSÍTĚ</t>
  </si>
  <si>
    <t>02940</t>
  </si>
  <si>
    <t>OSTATNÍ POŽADAVKY - VYPRACOVÁNÍ DOKUMENTACE
Stanovení zatížitelnosti mostu dle ČSN 73 6222</t>
  </si>
  <si>
    <t>029711</t>
  </si>
  <si>
    <t>OSTAT POŽADAVKY - GEOT MONIT NA POVRCHU - MĚŘ (GEODET) BODY</t>
  </si>
  <si>
    <t>Nivelační plastové terče 50x50 mm: 5=5,000 [A]</t>
  </si>
  <si>
    <t>113763</t>
  </si>
  <si>
    <t>FRÉZOVÁNÍ DRÁŽKY PRŮŘEZU DO 300MM2 V ASFALTOVÉ VOZOVCE
Řezaná spára vozovky pro zálivku nad přechodovými deskami.</t>
  </si>
  <si>
    <t>(zálivka š. 10 mm):  2*10,15=20,300 [A]</t>
  </si>
  <si>
    <t>113764</t>
  </si>
  <si>
    <t>FRÉZOVÁNÍ DRÁŽKY PRŮŘEZU DO 400MM2 V ASFALTOVÉ VOZOVCE
Řez vozovky pro zálivky kolem odvodňovacího proužku.</t>
  </si>
  <si>
    <t>(zálivka š. 10 mm):  (75,0+2*82,0)=239,000 [A]</t>
  </si>
  <si>
    <t>Hlavní vozovka: 7,4+6,7=14,100 [A]</t>
  </si>
  <si>
    <t>12573</t>
  </si>
  <si>
    <t>VYKOPÁVKY ZE ZEMNÍKŮ A SKLÁDEK TŘ. I
natěžení a dovoz zemin z mezideponie, včetně rozvozných vzdáleností</t>
  </si>
  <si>
    <t>dle pol.č.17411     875,240=875,240 [A]
dle pol.č.17511.a  723,975=723,975 [B]
dle pol.č.17511.b  922,308=922,308 [C]
Celkem: A+B+C=2 521,523 [D]</t>
  </si>
  <si>
    <t>12573.R</t>
  </si>
  <si>
    <t>VYKOPÁVKY ZE ZEMNÍKŮ A SKLÁDEK TŘ. I
nákup, natěžení a dovoz vhodné zeminy k ohumusování s parametry dle ZTKP, včetně rozvozných vzdáleností</t>
  </si>
  <si>
    <t>dle pol.č.18223    1207,34*0,2=241,468 [A]</t>
  </si>
  <si>
    <t>17411</t>
  </si>
  <si>
    <t>ZÁSYP JAM A RÝH ZEMINOU SE ZHUTNĚNÍM
Zásyp základu. Dle ČSN 73 6133 s hutněním na Id=0,8 až 0,85, resp. D=95 % PS po vrstvách max. tl. 300 mm dle tab. 1 v ČSN 73 6244, příl. A.</t>
  </si>
  <si>
    <t>Zásyp líce základů opěr:     2*(1,25*2,1+1,75*1,0)*12,25+4*2,65*2,05*4,5=204,973 [A]
Zásyp za opěrou pod těsnící vrstvou:    2*(2,55*7,3*9,85+2*2,55*9,3*3,2)=670,268 [B]
Celkem: A+B=875,241 [C]</t>
  </si>
  <si>
    <t>17511</t>
  </si>
  <si>
    <t>a</t>
  </si>
  <si>
    <t>OBSYP POTRUBÍ A OBJEKTŮ SE ZHUTNĚNÍM
Zásypy za opěrou v přechodové oblasti. Dle ČSN 73 6133 s hutněním na Id=0,85 až 0,9, resp. D=100 % PS po vrstvách max. tl. 300 mm dle tab. 1 v ČSN 73 6244, příl. A.</t>
  </si>
  <si>
    <t>Zásyp za opěrou nad těsnící vrstvou:
O1:   3,5*11,0*(11,05-2*0,6)=379,225 [A]
O2:   3,5*10,0*(11,05-2*0,6)=344,750 [B]
Celkem: A+B=723,975 [C]</t>
  </si>
  <si>
    <t>b</t>
  </si>
  <si>
    <t>OBSYP POTRUBÍ A OBJEKTŮ SE ZHUTNĚNÍM
Svahové kužely. Dle ČSN 73 6133 s hutněním na Id=0,8 až 0,85, resp. D=95 % PS po vrstvách max. tl. 300 mm dle tab. 1 v ČSN 73 6244, příl. A.</t>
  </si>
  <si>
    <t>Svahové kužely O1:  2*6,7*5,1*8,2=560,388 [A]
Svahové kužely O2:  2*5,8*5,2*6,0=361,920 [B]
Celkem: A+B=922,308 [C]</t>
  </si>
  <si>
    <t>17581</t>
  </si>
  <si>
    <t>OBSYP POTRUBÍ A OBJEKTŮ Z NAKUPOVANÝCH MATERIÁLŮ
Ochranný zásyp a přechodový klín za opěrou podle ČSN 73 6244, čl. 5.3 ŠD 0-32 s hutněním Id =0.85</t>
  </si>
  <si>
    <t>Ochranný zásyp za opěrou: 2*3,9*0,6*11,05=51,714 [A]
Ochranný zásyp za křídly O1: 2*(6,3*6,0+(2,6+1,0)/2*3,5)*0,6=52,920 [B]
Ochranný zásyp za křídly O2: 2*(6,3*6,0+(2,65+1,0)/2*4,0)*0,6=54,120 [C]
Přechodový klín: 2*14,0*0,6*11,05=185,640 [D]
Celkem: A+B+C+D=344,394 [E]</t>
  </si>
  <si>
    <t>18110</t>
  </si>
  <si>
    <t>ÚPRAVA PLÁNĚ SE ZHUTNĚNÍM V HORNINĚ TŘ. I
kompletní provedení pláně, požadavky na výsledné parametry dle ČSN 736133</t>
  </si>
  <si>
    <t>dle pol.č.56333      454,938=454,938 [A]</t>
  </si>
  <si>
    <t>18223</t>
  </si>
  <si>
    <t>ROZPROSTŘENÍ ORNICE VE SVAHU V TL DO 0,20M
nakupovaný materiál vhodný k ohumusování, s parametry dle ZTKP
nákup a dovoz v pol.č.12573.R</t>
  </si>
  <si>
    <t>Úpravy okolo mostu:
O1: 152,5+(59,6+172,0)*1,2=430,420 [A]
O2: 29,2+(79,2+278,6)*1,2=458,560 [B]
Úpravy svahových kuželů:
O1: (57,5+22,7)*1,2=96,240 [C]
O2: (110,1+75,0)*1,2=222,120 [D]
Celkem: A+B+C+D=1 207,340 [E]</t>
  </si>
  <si>
    <t>18242</t>
  </si>
  <si>
    <t>ZALOŽENÍ TRÁVNÍKU HYDROOSEVEM NA ORNICI</t>
  </si>
  <si>
    <t>Dle pol. 18223: 1207,34=1 207,340 [A]</t>
  </si>
  <si>
    <t>18247</t>
  </si>
  <si>
    <t>OŠETŘOVÁNÍ TRÁVNÍKU
ošetřování celkem 4x (1x je v ceně založení trávníku)</t>
  </si>
  <si>
    <t>3 x dle pol. 18223:   1207,34*3=3 622,020 [A]</t>
  </si>
  <si>
    <t>183511</t>
  </si>
  <si>
    <t>CHEMICKÉ ODPLEVELENÍ CELOPLOŠNÉ</t>
  </si>
  <si>
    <t>1,5 x dle pol. 18223:   1207,34*1,5=1 811,010 [A]</t>
  </si>
  <si>
    <t>Základy</t>
  </si>
  <si>
    <t>21331</t>
  </si>
  <si>
    <t>DRENÁŽNÍ VRSTVY Z BETONU MEZEROVITÉHO (DRENÁŽNÍHO)</t>
  </si>
  <si>
    <t>drenážní beton (kolem drenážní trubky za opěrou) 
Za opěrami: 2*9,85*0,3*0,3=1,773 [A]
Za křídly: 4*5,7*0,3*0,3=2,052 [B]
Celkem: A+B=3,825 [C]</t>
  </si>
  <si>
    <t>21341</t>
  </si>
  <si>
    <t>DRENÁŽNÍ VRSTVY Z PLASTBETONU (PLASTMALTY)
drenážní polymerbeton pod odvodňovacím proužkem vč. příčných žeber a úpravy u odvodňovačů.</t>
  </si>
  <si>
    <t>Podélné žebro 0,15 m s přetažením na přech.desky: 2*0,04*0,15*48,0=0,576 [A]
Kolem odvodňovačů vlevo: 5*(0,6*0,8-0,3*0,5)*0,04=0,066 [B]
Kolem odvodňovačů vpravo: 5*(0,7*0,8-0,3*0,5)*0,04=0,082 [C]
Kolem odvodňovacích trubiček vlevo: 6*0,04*0,4*(0,6-0,15)=0,043 [D]
Kolem odvodňovacích trubiček vpravo: 6*0,04*0,4*(0,7-0,15)=0,053 [E]
Celkem: A+B+C+D+E=0,820 [F]</t>
  </si>
  <si>
    <t>21361</t>
  </si>
  <si>
    <t>DRENÁŽNÍ VRSTVY Z GEOTEXTILIE
Geokompozit s drenážní, ochrannou a filtrační funkcí dle TP97. Min. tl. 6 mm po stlačení.</t>
  </si>
  <si>
    <t>Dle pol. 711112:   191,050+17,250+34,950+14,280+177,080+36,520+13,680+20,960+22,244=528,014 [A]</t>
  </si>
  <si>
    <t>22694.R</t>
  </si>
  <si>
    <t>ZÁPOROVÉ PAŽENÍ Z KOVU DOČASNÉ
Záporové pažení - pažená plocha. Kompletní dodávka, osazení a odstranění. Předpoklad zápory IPE160 dl.5m á0,8m (2*25ks) do předvrtaných otvorů prům.0,2m. Dřevěná výdřeva. Převázky, rozpěry. Vč. zřízení vrtů, vrtatelnost II-III a následného zásypu.</t>
  </si>
  <si>
    <t>2*19,0*2,75=104,500 [A]</t>
  </si>
  <si>
    <t>272325</t>
  </si>
  <si>
    <t xml:space="preserve">ZÁKLADY ZE ŽELEZOBETONU DO C30/37
beton C30/37-XF2
</t>
  </si>
  <si>
    <t xml:space="preserve">Základy opěr:   2*5,0*1,5*12,25=183,750 [A]
Základy křídel:  4*5,5*1,2*5,95=157,080 [B]
Celkem: A+B=340,830 [C]
 </t>
  </si>
  <si>
    <t>272365</t>
  </si>
  <si>
    <t>VÝZTUŽ ZÁKLADŮ Z OCELI 10505, B500B
Betonářská ocel B500B</t>
  </si>
  <si>
    <t xml:space="preserve">T         </t>
  </si>
  <si>
    <t>Odhad základy opěr 210kg/m3:    210/1000*183,75=38,588 [A]
Odhad základy křídel 190kg/m3:  190/1000*157,08=29,845 [B]
Celkem: A+B=68,433 [C]</t>
  </si>
  <si>
    <t>28999</t>
  </si>
  <si>
    <t>OPLÁŠTĚNÍ (ZPEVNĚNÍ) Z FÓLIE
ČSN 73 6244/2010, čl. 5.2 - těsnící vrstva: geomembrána, těsnící fólie z HDPE v přechodové oblasti</t>
  </si>
  <si>
    <t>O1:  9,5*9,85=93,575 [A]
O2:  8,5*9,85=83,725 [B]
Celkem: A+B=177,300 [C]</t>
  </si>
  <si>
    <t>Svislé konstrukce</t>
  </si>
  <si>
    <t>31717</t>
  </si>
  <si>
    <t>KOVOVÉ KONSTRUKCE PRO KOTVENÍ ŘÍMSY
kotvy říms s povrchovou ochranou dle TZ, TKP 19A, odhad 6 kg/ks, vč. vlepení kotvy, vč. vrtání otvoru</t>
  </si>
  <si>
    <t xml:space="preserve">KG        </t>
  </si>
  <si>
    <t>na nosné konstrukci: 2*46*6=552,000 [A]</t>
  </si>
  <si>
    <t>317325</t>
  </si>
  <si>
    <t>ŘÍMSY ZE ŽELEZOBETONU DO C30/37
beton C30/37-XF4,XD3,XC4, vč. lešení a bednění, úpravy a výplně pracovních, dilatačních a smršťovacích spár a úpravy povrchu</t>
  </si>
  <si>
    <t>Levá římsa:   (0,22*1,8+0,25*(0,6-0,22))*65,0=31,915 [A]
Pravá římsa:  (0,24*0,8+0,25*(0,6-0,24))*65,0=18,330 [B]
Celkem: A+B=50,245 [C]</t>
  </si>
  <si>
    <t>317365</t>
  </si>
  <si>
    <t>VÝZTUŽ ŘÍMS Z OCELI 10505, B500B
Betonářská ocel B500B</t>
  </si>
  <si>
    <t>Odhad 155kg/m3:  155/1000*50,245=7,788 [A]</t>
  </si>
  <si>
    <t>333325</t>
  </si>
  <si>
    <t>MOSTNÍ OPĚRY A KŘÍDLA ZE ŽELEZOVÉHO BETONU DO C30/37
beton C30/37-XF4,XD3, vč. lešení a bednění, úpravy, výplně a těsnění pracovních a smršťovacích spár, průchodu drenáže, vč. nátěrů zasypaných ploch proti zemní vlhkosti, vč. vyznačení letopočtu a zhotovitele dle VL 4 209.01 (2 ks)</t>
  </si>
  <si>
    <t>Dříky opěr: 2*(1,5+2,2)/2*5,3*11,65=228,457 [A]
Dříky křídel O1: 2*((3,5*1,2-0,6*0,6/2)*5,95+(2,8*0,6)*5,95+(2,6+1,0)/2*0,6*3,5)=75,390 [B]
Dříky křídel O2: 2*((3,5*1,2-0,6*0,6/2)*5,95+(2,8*0,6)*5,95+(2,65+1,0)/2*0,6*4,0)=76,590 [C]
Překrytí dříků opěr: 4*((0,55+1,35)/2*6,05*0,26)=5,977 [D]
Celkem: A+B+C+D=386,414 [E]</t>
  </si>
  <si>
    <t>333365</t>
  </si>
  <si>
    <t>VÝZTUŽ MOSTNÍCH OPĚR A KŘÍDEL Z OCELI 10505, B500B
Betonářská ocel B500B</t>
  </si>
  <si>
    <t>Odhad dříky opěr 150kg/m3: 150/1000*228,457=34,269 [A]
Odhad dříky křídel 130kg/m3: 130/1000*(75,39+76,59+5,977)=20,534 [B]
Celkem: A+B=54,803 [C]</t>
  </si>
  <si>
    <t>Vodorovné konstrukce</t>
  </si>
  <si>
    <t>420325</t>
  </si>
  <si>
    <t>PŘECHODOVÉ DESKY MOSTNÍCH OPĚR ZE ŽELEZOBETONU C30/37
beton C30/37-XF2, XD1</t>
  </si>
  <si>
    <t>2*(6,0*0,35+0,32*0,3+0,7*0,3/2)*10=46,020 [A]</t>
  </si>
  <si>
    <t>420365</t>
  </si>
  <si>
    <t>VÝZTUŽ PŘECHODOVÝCH DESEK MOSTNÍCH OPĚR Z OCELI 10505, B500B
Betonářská ocel B500B</t>
  </si>
  <si>
    <t>Odhad 125kg/m3: 125/1000*46,020=5,753 [A]</t>
  </si>
  <si>
    <t>421326</t>
  </si>
  <si>
    <t>MOSTNÍ NOSNÉ DESKOVÉ KONSTRUKCE ZE ŽELEZOBETONU C40/50
beton C35/45-XF2, XD1 
Včetně ztraceného bednění.</t>
  </si>
  <si>
    <t>Spřažená deska: 12,25*0,3*40,45=148,654 [A]
Příčníky: (2,195+2,525)/2*(2,775+2,815)*11,65+2*(0,65*0,15+0,4*0,5)*10,0+4*0,215*0,3*2,525=160,293 [B]
Celkem: A+B=308,947 [C]</t>
  </si>
  <si>
    <t>421365</t>
  </si>
  <si>
    <t>VÝZTUŽ MOSTNÍ DESKOVÉ KONSTRUKCE Z OCELI 10505, B500B
Betonářská ocel B500B</t>
  </si>
  <si>
    <t>Odhad spřažená deska 400kg/m3: 400/1000*148,654=59,462 [A]
Odhad příčníky 180kg/m3: 180/1000*160,293=28,853 [B]
Celkem: A+B=88,315 [C]</t>
  </si>
  <si>
    <t>42417B</t>
  </si>
  <si>
    <t>MOSTNÍ NOSNÍKY Z OCELI S 355
Kompletní OK z oceli S355 
vč. spřahujících trnů a komletní PKO vč. nátěrů (viz TZ)</t>
  </si>
  <si>
    <t>vz výkr. č. 14: 117,117=117,117 [A]</t>
  </si>
  <si>
    <t>434125</t>
  </si>
  <si>
    <t>SCHODIŠŤOVÉ STUPNĚ, Z DÍLCŮ ŽELEZOBETON DO C30/37
beton C30/37-XF4, XC4, XD3</t>
  </si>
  <si>
    <t>schodišťové stupně rozměry 0,75*0,18*0,6m 
(39+39)*0,75*0,18*0,6=6,318 [A]</t>
  </si>
  <si>
    <t>451311</t>
  </si>
  <si>
    <t xml:space="preserve">PODKL A VÝPLŇ VRSTVY Z PROST BET DO C8/10
beton C8/10n- X0
</t>
  </si>
  <si>
    <t>podkladní beton:
Pod přechodové desky: 2*10,25*5,97*0,15=18,358 [A]
Pod levou římsu na křídlech: (9,45+9,95)*0,95*0,15=2,765 [B]
Celkem: A+B=21,123 [C]</t>
  </si>
  <si>
    <t>451314</t>
  </si>
  <si>
    <t>PODKLADNÍ A VÝPLŇOVÉ VRSTVY Z PROSTÉHO BETONU C25/30
beton C25/30 - XA1</t>
  </si>
  <si>
    <t>podkladní beton:
Pod základy opěr: 2*12,85*5,6*0,15=21,588 [A]
Pod základy křídel: 4*6,3*6,1*0,15=23,058 [B]
Celkem: A+B=44,646 [C]</t>
  </si>
  <si>
    <t>45131A</t>
  </si>
  <si>
    <t>PODKLADNÍ A VÝPLŇOVÉ VRSTVY Z PROSTÉHO BETONU C20/25
beton C20/25n-XF3</t>
  </si>
  <si>
    <t>pod dlažbou z LK z pol.465512: 25,162/0,2*0,1=12,581 [A]
pod dlažbu z bet.dlaždic z pol.582621: 42,93*0,1=4,293 [B]
pod schodiště: (10,86*1,2+10,86*1,2)*0,75*0,175=3,421 [C]
Celkem: A+B+C=20,295 [D]</t>
  </si>
  <si>
    <t>45157</t>
  </si>
  <si>
    <t>PODKLADNÍ A VÝPLŇOVÉ VRSTVY Z KAMENIVA TĚŽENÉHO
štěrkopísek</t>
  </si>
  <si>
    <t>pod dlažbou z LK z pol.465512: 25,162/0,2*0,1=12,581 [A]
pod dlažbu z bet.dlaždic z pol.582621: 42,93*0,1=4,293 [B]
ochr. těsnící folie dle pol.č.28999 tl.2x150mm: 177,3*2*0,15=53,190 [C]
Celkem: A+B+C=70,064 [D]</t>
  </si>
  <si>
    <t>45731</t>
  </si>
  <si>
    <t>VYROVNÁVACÍ A SPÁD PROSTÝ BETON
bet C8/10n - X0</t>
  </si>
  <si>
    <t>sokl pod drenáž
pr. v. x š. x dl.
Za opěrami: 2*(2,85*3,1+2*3,5*1,3)*0,3=10,761 [A]
Za křídly: 4*5,95*1,3*0,3=9,282 [B]
Celkem: A+B=20,043 [C]</t>
  </si>
  <si>
    <t>45860</t>
  </si>
  <si>
    <t>VÝPLŇ ZA OPĚRAMI A ZDMI Z MEZEROVITÉHO BETONU
MCB-8</t>
  </si>
  <si>
    <t>Výplň za základy opěr do úrovně založení křídel: 2*(2,1*(1,5+2,55)/2+0,5*1,45)*12,25+4*2,1*2,05*3,8=187,385 [A]</t>
  </si>
  <si>
    <t>461315</t>
  </si>
  <si>
    <t>PATKY Z PROSTÉHO BETONU C30/37
beton C30/37-XF4</t>
  </si>
  <si>
    <t>Betonové stabilizační prahy 0,5x0,8 m
(2*1,15+2*1,4)*0,5*0,8=2,040 [A]</t>
  </si>
  <si>
    <t>465512</t>
  </si>
  <si>
    <t>DLAŽBY Z LOMOVÉHO KAMENE NA MC
odláždění svahů a ploch kolem mostu z lom. kamene tl. do 200 mm do bet. lože, včetně spárování cementovou maltou MC 25 XF4, dlažba dle ČSN 72 1860, třída jakosti I;  technické specifikace viz TZ</t>
  </si>
  <si>
    <t>Vlevo u opěry O1: 0,2*((13,3-0,6)*1,2*0,85)=2,591 [A]
Vpravo u opěry O1: 0,2*(5,0*((1,0+1,4)/2+0,75*0,34)+1,4*(3,5-0,6)*1,2)=2,429 [B]
Vlevo u opěry O2: 0,2*((3,5-0,6)*1,2*1,4)=0,974 [C]
Vpravo u opěry O2: 0,2*(5,0*((1,0+1,4)/2+0,5*1,23)+0,85*(13,6-0,6)*1,2)=4,467 [D]
Příkopy pod mostem: 0,2*(2*12,25*3,0)=14,700 [E]
Celkem: A+B+C+D+E=25,161 [F]</t>
  </si>
  <si>
    <t>56314</t>
  </si>
  <si>
    <t>VOZOVKOVÉ VRSTVY Z MECHANICKY ZPEVNĚNÉHO KAMENIVA TL. DO 200MM
MZK 0/32 GC 170 mm</t>
  </si>
  <si>
    <t>MZK z pol.574B34 x koef.šířky 1,06:  413,58*1,06=438,395 [A]</t>
  </si>
  <si>
    <t>56333</t>
  </si>
  <si>
    <t>VOZOVKOVÉ VRSTVY ZE ŠTĚRKODRTI TL. DO 150MM
Štěrkodrť ŠDB 0/32 GE min. 150 mm</t>
  </si>
  <si>
    <t>ŠD z pol.574B34 x koef.šířky 1,10:  413,58*1,10=454,938 [A]</t>
  </si>
  <si>
    <t>56963</t>
  </si>
  <si>
    <t>ZPEVNĚNÍ KRAJNIC Z RECYKLOVANÉHO MATERIÁLU TL DO 150MM
Dosypávka krajnic z materiálu z asfaltového recyklátu se zhutněním na 100%PS.</t>
  </si>
  <si>
    <t>U opěry O1 vlevo: 3,0*0,9=2,700 [A]
U opěry O1 vpravo: 11,0*1,3=14,300 [B]
U opěry O2 vlevo: 15,0*2,3=34,500 [C]
U opěry O2 vpravo: 17,0*1,6=27,200 [D]
Celkem: A+B+C+D=78,700 [E]</t>
  </si>
  <si>
    <t>572123</t>
  </si>
  <si>
    <t>INFILTRAČNÍ POSTŘIK Z EMULZE DO 1,0KG/M2
PI - C 0,6 kg/m2 ( množství zbytkového pojiva)</t>
  </si>
  <si>
    <t>na MZK z pol.574B34 x koef.šířky 1,06:  413,58*1,06=438,395 [A]</t>
  </si>
  <si>
    <t>Pod obrusnou vrstvou: 45,8*(10,15-2*0,15)=451,130 [A]
Pod ložnou vrstvou: (20,35+24,85)*(10,15-2*0,15)*1,01=449,672 [B]
Napojení na předmostí: 5,0*(7,4+6,7)=70,500 [C]
Celkem: A+B+C=971,302 [D]</t>
  </si>
  <si>
    <t>57476</t>
  </si>
  <si>
    <t>VOZOVKOVÉ VÝZTUŽNÉ VRSTVY Z GEOMŘÍŽOVINY S TKANINOU
výztužný geokompozit dle TP115 nad přechodovou deskou.</t>
  </si>
  <si>
    <t>2*9,3*10,1=187,860 [A]</t>
  </si>
  <si>
    <t>574B34</t>
  </si>
  <si>
    <t>ASFALTOVÝ BETON PRO OBRUSNÉ VRSTVY MODIFIK ACO 11+, 11S TL. 40MM
ACO 11+ PMB 45/80-50, obrusná vrstva</t>
  </si>
  <si>
    <t>na mostě mezi přechodovými deskami: 45,8*(10,15-2*0,5)=419,070 [A]
na předmostí: (20,35+24,85)*(10,15-2*0,5)=413,580 [B]
napojení na předmostí: 5,0*(7,4+6,7)=70,500 [C]
Celkem: A+B+C=903,150 [D]</t>
  </si>
  <si>
    <t>574D56</t>
  </si>
  <si>
    <t>ASFALTOVÝ BETON PRO LOŽNÍ VRSTVY MODIFIK ACL 16+, 16S TL. 60MM
ACL 16 + PMB 45/80-50, ložná vrstva - tl.60mm</t>
  </si>
  <si>
    <t>na předmostí z pol.574B34 x koef.šířky 1,01: 413,58*1,01=417,716 [A]</t>
  </si>
  <si>
    <t>574E46</t>
  </si>
  <si>
    <t>ASFALTOVÝ BETON PRO PODKLADNÍ VRSTVY ACP 16+, 16S TL. 50MM
ACP 16+ 70/100, podkladní vrstva - tl.50mm</t>
  </si>
  <si>
    <t>na předmostí z pol.574B34 x koef.šířky 1,02: 413,58*1,02=421,852 [A]</t>
  </si>
  <si>
    <t>575C01</t>
  </si>
  <si>
    <t>LITÝ ASFALT MA IV (OCHRANA MOSTNÍ IZOLACE) 8
litý asfalt MA 8 II  tl. 30 mm, odvod. proužek š. 0,5 m</t>
  </si>
  <si>
    <t>mezi uličními vpustmi: (75,0+82,0)*0,5*0,03=2,355 [A]</t>
  </si>
  <si>
    <t>575C03</t>
  </si>
  <si>
    <t>LITÝ ASFALT MA IV (OCHRANA MOSTNÍ IZOLACE) 11
Ochrana izolace MA11 IV, v malých plochách, různých tloušťkách vrstev.</t>
  </si>
  <si>
    <t>Ochrana izolace přechodové desky: 2*5,8*10,0*0,035=4,060 [A]
Klíny na přechodových deskách: 2*((0,08+0,025)/2*0,125+(0,05+0,025)/2*0,06+(0,05+0,035)/2*0,035)*10,0=0,206 [B]
Celkem: A+B=4,266 [C]</t>
  </si>
  <si>
    <t>575C53</t>
  </si>
  <si>
    <t>LITÝ ASFALT MA IV (OCHRANA MOSTNÍ IZOLACE) 11 TL. 40MM
Ochrana izolace MA11 IV PMB 10/40-65</t>
  </si>
  <si>
    <t>na mostě mezi přech.deskami: 46,44*(10,15-2*0,15)=457,434 [A]</t>
  </si>
  <si>
    <t>57621</t>
  </si>
  <si>
    <t>POSYP KAMENIVEM DRCENÝM 5KG/M2
zdrsňující posyp kamenivem fr 2/4, 3,0 kg/m2</t>
  </si>
  <si>
    <t>na MZK z pol.574B34 x koef.šířky 1,06: 413,58*1,06=438,395 [A]</t>
  </si>
  <si>
    <t>57641</t>
  </si>
  <si>
    <t>POSYP KAMENIVEM OBALOVANÝM 5KG/M2
zdrsňující posyp ochrany izolace předobaleným kamenivem fr 4/8, 2 až 4 kg/m2</t>
  </si>
  <si>
    <t>na vrstvě z MA z pol. 575C53:   457,434=457,434 [A]</t>
  </si>
  <si>
    <t>posyp obrusné vrstvy dle pol 574B34:  903,15=903,150 [A]</t>
  </si>
  <si>
    <t>582621</t>
  </si>
  <si>
    <t>KRYTY Z BETON DLAŽDIC SE ZÁMKEM ŠEDÝCH TL 60MM DO LOŽE Z MC
odláždění ploch za křídly ze zámkové dlažby tl. 60 mm do prostředí XF4, včetně spárování cem. maltou MC25 XF4</t>
  </si>
  <si>
    <t>Vlevo u opěry O1: 13,6*1,5+5,0*(1,5+2,4)/2+0,5*1,05=30,675 [A]
Vlevo u opěry O2: 5,0*(2,0+2,65)/2+0,75*0,84=12,255 [B]
Celkem: A+B=42,930 [C]</t>
  </si>
  <si>
    <t>Přidružená stavební výroba</t>
  </si>
  <si>
    <t>711112</t>
  </si>
  <si>
    <t>IZOLACE BĚŽNÝCH KONSTRUKCÍ PROTI ZEMNÍ VLHKOSTI ASFALTOVÝMI PÁSY
natavované AIP tl. 5 mm, včetně penetračního nátěru, vč. fabionů z MC10</t>
  </si>
  <si>
    <t>Základy opěr: 2*(2*5,0*1,5+2*1,5*0,3+2*12,25*(1,5+1,75))=191,050 [A]
Pod základy opěr: 2*5,5*12,75=140,250 [B]
Zpětný spoj: 2*(2*0,125*(2*5,0+2*12,25))=17,250 [C]
Dříky opěr líc: 2*1,5*11,65=34,950 [D]
Dříky opěr bok: 4*2,1*1,7=14,280 [E]
Dříky opěr rub:  2*7,6*11,65=177,080 [F]
Dilatační spára křídel: 4*(1,2+3,5+6,3)*(0,5+0,33)=36,520 [G]
Pracovní spára křídel: 4*(5,95+0,6+2,0)*0,4=13,680 [H]
Patní spára křídel: 4*(2*5,95+1,2)*0,4=20,960 [I]
Smršťovací spáry opěr: 4*(5,3+1,4)*(0,5+0,33)=22,244 [J]
Pod přechodovou desku: 2*5,97*10,25=122,385 [K]
Spára nad přechodovou deskou: 2*0,5*10,0=10,000 [L]
Celkem: A+B+C+D+E+F+G+H+I+J+K+L=800,649 [M]</t>
  </si>
  <si>
    <t>711442</t>
  </si>
  <si>
    <t>IZOLACE MOSTOVEK CELOPLOŠNÁ ASFALTOVÝMI PÁSY S PEČETÍCÍ VRSTVOU
natavované AIP tl. 5 mm, včetně pečetící vrstvy, s přesahem na přechodové desky</t>
  </si>
  <si>
    <t>Mostovka: 45,8*12,25=561,050 [A]
Přechodové desky: 2*(10,0+2*0,35+2*0,2)*(6,1+0,35+0,2)=147,630 [B]
Celkem: A+B=708,680 [C]</t>
  </si>
  <si>
    <t>711502</t>
  </si>
  <si>
    <t>OCHRANA IZOLACE NA POVRCHU ASFALTOVÝMI PÁSY
ochrana izolace pod římsami asf. pás s hliníkovou vložkou vč. přesahu 150 mm</t>
  </si>
  <si>
    <t>Levá římsa: 45,5*1,7=77,350 [A]
Pravá římsa: 45,5*0,7=31,850 [B]
Pod přech.deskou:  2*10,0*6,0=120,000 [C]
Pod základy opěr:  2*5,0*12,25=122,500 [D]
Celkem: A+B+C+D=351,700 [E]</t>
  </si>
  <si>
    <t>78382</t>
  </si>
  <si>
    <t>NÁTĚRY BETON KONSTR TYP S2 (OS-B)
ochranný nátěr typ S2 (dle TKP, kap. 31)</t>
  </si>
  <si>
    <t>svislé plochy konců konzol a jejich podhledu (až k okapničce):  2*45,5*(0,28+0,2)=43,680 [A]</t>
  </si>
  <si>
    <t>78383</t>
  </si>
  <si>
    <t>NÁTĚRY BETON KONSTR TYP S4 (OS-C)
nátěr obruby římsy (typ S4, dle TKP, kap. 31)</t>
  </si>
  <si>
    <t>Římsy: 2*65,0*0,3=39,000 [A]
Bet.svodidla: 2*82,0*0,3=49,200 [B]
Celkem: A+B=88,200 [C]</t>
  </si>
  <si>
    <t>Potrubí</t>
  </si>
  <si>
    <t>87433</t>
  </si>
  <si>
    <t>POTRUBÍ Z TRUB PLASTOVÝCH ODPADNÍCH DN DO 150MM
Vyvedení drenáže tr. HDPE DN 150 vrcholový tlak SN8, včetně T kusů,</t>
  </si>
  <si>
    <t>Vyvedení drenáže: 4*1,35=5,400 [A]
Vyvedení uličních vpustí: 8,0+7,0+6,2+6,2=27,400 [B]
Celkem: A+B=32,800 [C]</t>
  </si>
  <si>
    <t>87460.R</t>
  </si>
  <si>
    <t xml:space="preserve">POTRUBÍ Z TRUB PLAST ODPAD DN DO 800MM
Zatrubnění dálničních příkopů po dobu výstavby, vč. zemních prací, vč. následného odstranění a uvedení příkopu do původního stavu
mareriál zhotovitele, vč. dovozu a odvozu, případného pronájmu, opotřebení
</t>
  </si>
  <si>
    <t>2*30,0=60,000 [A]</t>
  </si>
  <si>
    <t>875332</t>
  </si>
  <si>
    <t>POTRUBÍ DREN Z TRUB PLAST DN DO 150MM DĚROVANÝCH
drenážní tr. HDPE DN 150 vrcholový tlak SN8, včetně T kusů, včetně zemních prací</t>
  </si>
  <si>
    <t>Za opěrami: 2*9,85=19,700 [A]
Za křídly:  4*5,7=22,800 [B]
Celkem: A+B=42,500 [C]</t>
  </si>
  <si>
    <t>87626</t>
  </si>
  <si>
    <t>CHRÁNIČKY Z TRUB PLAST DN DO 80MM
Tvrzený plast (HDPE) DN75</t>
  </si>
  <si>
    <t>chráničky v pravé římse: 2*2*(75,0+2*1,0)=308,000 [A]</t>
  </si>
  <si>
    <t>87634</t>
  </si>
  <si>
    <t>CHRÁNIČKY Z TRUB PLASTOVÝCH DN DO 200MM
Prostup drenáže, trubka HDPE vnitř. průměr 180 mm, min. tl. stěny min. 11 mm, s přírubou 400x400x5 mm, nebo pr. 400x5 mm, vodotěsně navařená na trubku.</t>
  </si>
  <si>
    <t>4*1,2=4,800 [A]</t>
  </si>
  <si>
    <t>87914</t>
  </si>
  <si>
    <t>POTRUBÍ ODPADNÍ MOSTNÍCH OBJEKTŮ Z PLAST TRUB  DN DO 200 MM
Svod odvodnění mostu DN200. Tvrzený plast vč. závěsů z nerez oceli. vč. kotvení závěsů. Tech. specifikace - viz TZ.</t>
  </si>
  <si>
    <t>Podélný svod: 2*(16,9+19,91)=73,620 [A]
Svislý svod: 2*(5,665+0,515+5,705+0,515)=24,800 [B]
Celkem: A+B=98,420 [C]</t>
  </si>
  <si>
    <t>89536</t>
  </si>
  <si>
    <t>DRENÁŽNÍ VÝUSŤ Z PROST BETONU
vyústění drenáže do svahu podle VL4 det. 204.02</t>
  </si>
  <si>
    <t>89712</t>
  </si>
  <si>
    <t>VPUSŤ KANALIZAČNÍ ULIČNÍ KOMPLETNÍ Z BETONOVÝCH DÍLCŮ</t>
  </si>
  <si>
    <t>Uliční vpusť na koncích odvod.proužku: 4=4,000 [A]</t>
  </si>
  <si>
    <t>899642</t>
  </si>
  <si>
    <t>ZKOUŠKA VODOTĚSNOSTI POTRUBÍ DN DO 200MM</t>
  </si>
  <si>
    <t>dle pol.č.87433   32,8=32,800 [A]
dle pol.č.87914    98,42=98,420 [B]
Celkem: A+B=131,220 [C]</t>
  </si>
  <si>
    <t>89980</t>
  </si>
  <si>
    <t>TELEVIZNÍ PROHLÍDKA POTRUBÍ</t>
  </si>
  <si>
    <t>Vyvedení uličních vpustí: 8,0+7,0+6,2+6,2=27,400 [A]</t>
  </si>
  <si>
    <t>9112B1</t>
  </si>
  <si>
    <t>ZÁBRADLÍ MOSTNÍ SE SVISLOU VÝPLNÍ - DODÁVKA A MONTÁŽ
kompletní ocelové mostní zábradlí výplní ze sítí s oky 15/15, včetně upevnění. dilat. styků a povrchové ochrany dle TZ a TKP 19B</t>
  </si>
  <si>
    <t>Levá římsa v.1,1m: 65,0=65,000 [A]
Pravá římsa v 1,15m: 65,0=65,000 [B]
Celkem: A+B=130,000 [C]</t>
  </si>
  <si>
    <t>9113B1</t>
  </si>
  <si>
    <t>SVODIDLO OCEL SILNIČ JEDNOSTR, ÚROVEŇ ZADRŽ H1 -DODÁVKA A MONTÁŽ
kompletní silniční ocelové svodidlo pro tř. zadrž. H1 , včetně upevnění, dilat. styků a povrchové ochrany dle TKP, kap. 19B. Výška svodnice min. 750 mm. U pravé mostní římsy ukončeno na obou stranách bezpečnostní koncovkou.</t>
  </si>
  <si>
    <t>Vlevo: 136,0-68,0=68,000 [A]
Vpravo: 44,0+56,0=100,000 [B]
Celkem: A+B=168,000 [C]</t>
  </si>
  <si>
    <t>9113C2</t>
  </si>
  <si>
    <t>SVODIDLO OCEL SILNIČ JEDNOSTR, ÚROVEŇ ZADRŽ H2 - MONTÁŽ S PŘESUNEM (BEZ DODÁVKY)
vč. naložení a přesunu z mezideponie</t>
  </si>
  <si>
    <t>zpětná montáž stávajících svodidel pod mostem   20=20,000 [A]</t>
  </si>
  <si>
    <t>9115C1</t>
  </si>
  <si>
    <t>SVODIDLO OCEL MOSTNÍ JEDNOSTR, ÚROVEŇ ZADRŽ H2 - DODÁVKA A MONTÁŽ
kompletní ocel. mostní svodidlo pro tř. zadrž. H2 , včetně upevnění, dilat. styků a povrchové ochrany dle TKP, kap. 19B. Výška svodnice min. 750 mm</t>
  </si>
  <si>
    <t>Vlevo: 68,0=68,000 [A]</t>
  </si>
  <si>
    <t>911AC2</t>
  </si>
  <si>
    <t>SVODIDLO OCEL LEHCE ROZEBIRATELNÉ, ÚROVEŇ ZADRŽ H2 - MONTÁŽ S PŘESUNEM (BEZ DODÁVKY)
vč. naložení a přesunu z mezideponie</t>
  </si>
  <si>
    <t>zpětná montáž stávajících svodidel pod mostem   2*120=240,000 [A]</t>
  </si>
  <si>
    <t>911CC1</t>
  </si>
  <si>
    <t>SVODIDLO BETON, ÚROVEŇ ZADRŽ H2 VÝŠ 0,8M - DODÁVKA A MONTÁŽ</t>
  </si>
  <si>
    <t>Oboustranné betonové svodidlo vč. náběhů: 82,0=82,000 [A]</t>
  </si>
  <si>
    <t>911FD2</t>
  </si>
  <si>
    <t>SVODIDLO BETON, ÚROVEŇ ZADRŽ H3 VÝŠ 1,2M - MONTÁŽ S PŘESUNEM (BEZ DODÁVKY)
vč. naložení a přesunu z mezideponie</t>
  </si>
  <si>
    <t>zpětná montáž stávajících svodidel pod mostem   40+44=84,000 [A]</t>
  </si>
  <si>
    <t>91238</t>
  </si>
  <si>
    <t>SMĚROVÉ SLOUPKY Z PLAST HMOT - NÁSTAVCE NA SVODIDLA VČETNĚ ODRAZNÉHO PÁSKU
modré a bílá nástavce na mostě po 50 m (most v přímé), vč. odrazek a upevnění</t>
  </si>
  <si>
    <t>91345</t>
  </si>
  <si>
    <t>NIVELAČNÍ ZNAČKY KOVOVÉ
ve spodní stavbě a v římsách</t>
  </si>
  <si>
    <t>Na římsách: 14=14,000 [A]
Na opěrách: 4=4,000 [B]
Na křídlech: 4=4,000 [C]
Celkem: A+B+C=22,000 [D]</t>
  </si>
  <si>
    <t>914A21</t>
  </si>
  <si>
    <t>EV ČÍSLO MOSTU OCEL S FÓLIÍ TŘ.1 DODÁVKA A MONTÁŽ
- vč. sloupku, základu a nutných zemních prací</t>
  </si>
  <si>
    <t>Na mostě: 2=2,000 [A]
Pod mostem: 2=2,000 [B]
Celkem: A+B=4,000 [C]</t>
  </si>
  <si>
    <t>915111</t>
  </si>
  <si>
    <t>VODOROVNÉ DOPRAVNÍ ZNAČENÍ BARVOU HLADKÉ - DODÁVKA A POKLÁDKA
vč. předznačení</t>
  </si>
  <si>
    <t>vodící čáry V4, š. 0,25 m: 2*101,0*0,25=50,500 [A]</t>
  </si>
  <si>
    <t>917223</t>
  </si>
  <si>
    <t>SILNIČNÍ A CHODNÍKOVÉ OBRUBY Z BETONOVÝCH OBRUBNÍKŮ ŠÍŘ 100MM
obrubník 100/250 z betonu C35/45 XF4, vč. spárování cem. maltou MC25 XF4, vč. beton. lože C20/25 nXF3</t>
  </si>
  <si>
    <t>u opěry O1 vlevo: 13,6+1,25+13,6+5,0+3,3+13,2*1,2+0,5*1,2=53,190 [A]
u opěry O1 vpravo: 1,0+2*5,0+13,55*1,2+0,5*1,2+9,2*1,2=38,900 [B]
u opěry O2 vlevo: 2,0+2*5,0+13,9*1,2+0,5*1,2+9,7*1,2=40,920 [C]
u opěry O2 vpravo: 1,0+2*5,0+13,6*1,2+0,5*1,2=27,920 [D]
Celkem: A+B+C+D=160,930 [E]</t>
  </si>
  <si>
    <t>917224</t>
  </si>
  <si>
    <t>SILNIČNÍ A CHODNÍKOVÉ OBRUBY Z BETONOVÝCH OBRUBNÍKŮ ŠÍŘ 150MM
silniční obrubník 150/300 v provedení do prostředí XF4 z betonu 35/45 XF4.  včetně včetně zabetonování do betonu C20/25n XF3 a spárování cem. maltou MC25 XF4</t>
  </si>
  <si>
    <t>4*5,0=20,000 [A]</t>
  </si>
  <si>
    <t>93132</t>
  </si>
  <si>
    <t>TĚSNĚNÍ DILATAČ SPAR ASF ZÁLIVKOU MODIFIK
zálivka za horka, těsnící zálivka typu N2 dle ČSN EN 14188, včetně úpravy spár a přípravy povrchu podél obrubníků v obrusné vrstvě</t>
  </si>
  <si>
    <t>Zálivka nad přech.deskami dle pol. 113763: 20,3*0,025*0,01=0,005 [A]
Podél obrubníků vlevo š.15mm: (65,0+2*5,0+13,6)*(0,035+0,035)*0,015=0,093 [B]
Podél obrubníků vpravo š.15mm: (65,0+2*5,0)*(0,04+0,035)*0,015=0,084 [C]
Podél odvod. proužků š.10mm: (75,0+2*82,0)*0,04*0,01=0,096 [D]
Celkem: A+B+C+D=0,278 [E]</t>
  </si>
  <si>
    <t>dle pol.č.113765   14,1=14,100 [A]</t>
  </si>
  <si>
    <t>93135</t>
  </si>
  <si>
    <t>TĚSNĚNÍ DILATAČ SPAR PRYŽ PÁSKOU NEBO KRUH PROFILEM
předtěsnění zálivek v krytu vozovky podél říms</t>
  </si>
  <si>
    <t>Podél obrubníků vlevo: (65,0+2*5,0+13,6)=88,600 [A]
Podél obrubníků vpravo: (65,0+2*5,0)=75,000 [B]
Celkem: A+B=163,600 [C]</t>
  </si>
  <si>
    <t>93313</t>
  </si>
  <si>
    <t>ZATĚŽOVACÍ ZKOUŠKA MOSTU STATICKÁ 1. POLE DO 800M2
zatěžovací zkouška hlavního pole.</t>
  </si>
  <si>
    <t>935212</t>
  </si>
  <si>
    <t>PŘÍKOPOVÉ ŽLABY Z BETON TVÁRNIC ŠÍŘ DO 600MM DO BETONU TL 100MM
betonové žlabovky šířky 0.6 m beton min C30/37 XF4, na svazích kaskádové,
vč. betonového lože C25/30nXF3, spáry utěsnit cementovou maltou M25 XF4, vč.zemních prací, spárování, úpravy vtoků a výtoků</t>
  </si>
  <si>
    <t>Vlevo u opěry O1: 8,6*1,2+0,6=10,920 [A]
Vpravo u opěry O1: 10,0+7,8*1,2+0,6=19,960 [B]
Vlevo u opěry O2: 7,9*1,2+0,6+3*0,6=11,880 [C]
Vpravo u opěry O2: 6,6*1,2+3*0,6+0,8+13,2=23,720 [D]
Celkem: A+B+C+D=66,480 [E]</t>
  </si>
  <si>
    <t>935212.R</t>
  </si>
  <si>
    <t>PŘÍKOPOVÉ ŽLABY Z BETON TVÁRNIC ŠÍŘ DO 600MM DO BETONU TL 100MM
původní demontované betonové žlabovky šířky 0.6 m vč. dovozu z mezideponie 
vč. betonového lože C25/30nXF3, spáry utěsnit cementovou maltou M25 XF4, vč.zemních prací, spárování, úpravy vtoků a výtoků</t>
  </si>
  <si>
    <t>Příkopy pod mostem: 2*22,0=44,000 [A]</t>
  </si>
  <si>
    <t>9352A2</t>
  </si>
  <si>
    <t>PŘÍKOPOVÉ ŽLABY Z BETON TVÁRNIC ŠÍŘ DO 300MM DO BETONU TL 100MM
betonové žlabovky šířky 0.3 m beton min C30/37 XF4,
vč. betonového lože C25/30nXF3, spáry utěsnit cementovou maltou M25 XF4, vč.zemních prací, spárování, úpravy vtoků a výtoků</t>
  </si>
  <si>
    <t>Vlevo u opěry O2 od vývařiště ke svahovému skluzu: 7,5=7,500 [A]</t>
  </si>
  <si>
    <t>93639</t>
  </si>
  <si>
    <t>ZAÚSTĚNÍ SKLUZŮ (VČET DLAŽBY Z LOM KAMENE)
Vývařiště velké 1,6x2,3x0,6 dle VL4 504.82: 6</t>
  </si>
  <si>
    <t>ZAÚSTĚNÍ SKLUZŮ (VČET DLAŽBY Z LOM KAMENE)
Vývařiště malé 1,0x1,1x0,45 dle VL4 505.07: 6</t>
  </si>
  <si>
    <t>936532</t>
  </si>
  <si>
    <t>MOSTNÍ ODVODŇOVACÍ SOUPRAVA 300/500
odvodňovač s lapačem splavenin a svislým odpadem DN150,  uzamykatelná mříž, vč. PKO, technické specifikace viz TZ</t>
  </si>
  <si>
    <t>936541</t>
  </si>
  <si>
    <t>MOSTNÍ ODVODŇOVACÍ TRUBKA (POVRCHŮ IZOLACE) Z NEREZ OCELI
vč. zřízení prostupu NK, vč. osazení do lože ze sanační malty, vč. napojení na odpadní potrubí</t>
  </si>
  <si>
    <t>201.1</t>
  </si>
  <si>
    <t>Demolice stávajícího mostu</t>
  </si>
  <si>
    <t>014101</t>
  </si>
  <si>
    <t>B</t>
  </si>
  <si>
    <t>POPLATKY ZA SKLÁDKU
kamenivo</t>
  </si>
  <si>
    <t>dle pol.č.113328.S    108,375=108,375 [A]</t>
  </si>
  <si>
    <t>C</t>
  </si>
  <si>
    <t>POPLATKY ZA SKLÁDKU
prostý beton, cihla</t>
  </si>
  <si>
    <t xml:space="preserve">dle pol.č.113448.S   52,9=52,900 [A]
dle pol.č.966158.S   100,744=100,744 [B]
Celkem: A+B=153,644 [C] </t>
  </si>
  <si>
    <t>D</t>
  </si>
  <si>
    <t>POPLATKY ZA SKLÁDKU
železobeton</t>
  </si>
  <si>
    <t>dle pol.č.966168.S      320,926=320,926 [A]
dle pol.č.966168.R.S  259,860=259,860 [B]
Celkem: A+B=580,786 [C]</t>
  </si>
  <si>
    <t>H</t>
  </si>
  <si>
    <t>POPLATKY ZA SKLÁDKU
bioodpad</t>
  </si>
  <si>
    <t>dle pol.č.11130.K     1398,4*0,1=139,840 [A]</t>
  </si>
  <si>
    <t>Z</t>
  </si>
  <si>
    <t>POPLATKY ZA SKLÁDKU
zemina</t>
  </si>
  <si>
    <t>dle pol.č.131738.S   32,477=32,477 [A]</t>
  </si>
  <si>
    <t>014132</t>
  </si>
  <si>
    <t>POPLATKY ZA SKLÁDKU TYP S-NO (NEBEZPEČNÝ ODPAD)
asfaltové izolace</t>
  </si>
  <si>
    <t>dle pol.97817.S: 628,254m2*0,012t/m2=7,539</t>
  </si>
  <si>
    <t>02990</t>
  </si>
  <si>
    <t>OSTATNÍ POŽADAVKY - INFORMAČNÍ TABULE
Demontáž,  vč. předání majiteli</t>
  </si>
  <si>
    <t>Odstranění označení zatížitelnosti mostu: 1=1,000 [A]</t>
  </si>
  <si>
    <t>11120</t>
  </si>
  <si>
    <t>ODSTRANĚNÍ KŘOVIN
Kácení porostu do průměru 10 cm,  vč. štěpkování  
vč.veškeré manipulace a odvozu do 20 km  -  materiál jako vedlejší produkt bude odkoupen zhotovitelem 
náklady na odkup budou řešeny samostatně v době realizace za aktuální ceny dle platné směrnice KSÚS</t>
  </si>
  <si>
    <t>730=730,000 [A] m2</t>
  </si>
  <si>
    <t>11130</t>
  </si>
  <si>
    <t>K</t>
  </si>
  <si>
    <t>SEJMUTÍ DRNU
odvoz a uložení do kompostárny</t>
  </si>
  <si>
    <t>Na svazích: (11,0*12,0+11,0*9,0+11,0*14,0+9,0*8,0)*1,2=548,400 [A]
Na rovině: 10,0*12,0+12,0*7,0+35,0*4,0+17,0*14,0+20,0*3,0+26,0*8,0=850,000 [B]
Celkem: A+B=1 398,400 [C]</t>
  </si>
  <si>
    <t>112018</t>
  </si>
  <si>
    <t>KÁCENÍ STROMŮ D KMENE DO 0,5M S ODSTRANĚNÍM PAŘEZŮ, ODVOZ DO 20KM
Kácení dřevin do průměru 30 cm dle dendrologického průzkumu, vč. štěpkování větví  
vč.veškeré manipulace a odvozu do 20 km  -  materiál jako vedlejší produkt bude odkoupen zhotovitelem 
náklady na odkup budou řešeny samostatně v době realizace za aktuální ceny dle platné směrnice KSÚS
vč. odvozu a uložení pařezů na skládku, vč. poplatku za skládku, zásyp jam po pařezech</t>
  </si>
  <si>
    <t>113138</t>
  </si>
  <si>
    <t>ODSTRANĚNÍ KRYTU ZPEVNĚNÝCH PLOCH S ASFALT POJIVEM, ODVOZ DO 20KM
vč.veškeré manipulace a odvozu do 20 km  -  materiál jako vedlejší produkt bude odkoupen zhotovitelem 
náklady na odkup budou řešeny samostatně v době realizace za aktuální ceny dle platné směrnice KSÚS</t>
  </si>
  <si>
    <t>odstranění asfaltového krytu chodníků na mostě: (70,01+70,27)*0,8*0,02=2,244 [A]</t>
  </si>
  <si>
    <t>113328</t>
  </si>
  <si>
    <t>S</t>
  </si>
  <si>
    <t>ODSTRAN PODKL ZPEVNĚNÝCH PLOCH Z KAMENIVA NESTMEL, ODVOZ
odvoz a uložení na skládku zajištěnou zhotovitelem,
včetně rozvozných vzdáleností
- položka je včetně veškeré dopravy</t>
  </si>
  <si>
    <t>- odstranění ŠP, ŠD a MZK - v případě zpětného použití odvoz a uložení na mezideponii - odvoz přebytku na skládku
v přechod. oblastech:  (12,3+16,6)*7,5*0,50=108,375 [A]</t>
  </si>
  <si>
    <t>11348</t>
  </si>
  <si>
    <t xml:space="preserve">ODSTRANĚNÍ KRYTU ZPEVNĚNÝCH PLOCH Z DLAŽDIC VČETNĚ PODKLADU
vč. očištění, odvozu a uložení na mezideponii pro zpětné použití
</t>
  </si>
  <si>
    <t>Rozebrání dálničních příkopů pro zpětné použití:   2*22,0*0,6*0,2=5,280 [A]</t>
  </si>
  <si>
    <t>113488</t>
  </si>
  <si>
    <t>ODSTRANĚNÍ KRYTU ZPEVNĚNÝCH PLOCH Z DLAŽDIC VČETNĚ PODKLADU, ODVOZ
- odvoz a uložení na skládku zajištěnou zhotovitelem nebo k recyklaci (zajišťuje zhotovitel)
- položka je včetně veškeré dopravy a uložení na skládku</t>
  </si>
  <si>
    <t>Odláždění pod mostem z bet.dlaždic vč.podkladu:   (11,5+11,5)*11,5*0,2=52,900 [A]</t>
  </si>
  <si>
    <t>v rozsahu mostu a budoucích výkopů pro stavbu nových opěr, na mostě vč. ochranné vrstvy izolace
na mostě: 62,7*7,5*0,15=70,538 [A]
na předmostí: (12,3*7,5+16,6*7,0)*0,2=41,690 [B]
napojení na předmostí: 5,0*(7,4+6,7)*0,04=2,820 [C]
Celkem: A+B+C=115,048 [D]</t>
  </si>
  <si>
    <t>13173</t>
  </si>
  <si>
    <t xml:space="preserve">HLOUBENÍ JAM ZAPAŽ I NEPAŽ TŘ. I
vč. odvozu a uložení na mezideponii
pro zpětné použití
</t>
  </si>
  <si>
    <t>potřeba pro zpětné zásypy mostu
dle pol.č.17411     875,240=875,240 [A]
dle pol.č.17511.a  723,975=723,975 [B]
dle pol.č.17511.b  922,308=922,308 [C]
Celkem: A+B+C=2 521,523 [D]
odpočet dle pol.č.13183    -766,2=- 766,200 [E]
Celkem: D+E=1 755,323 [F]</t>
  </si>
  <si>
    <t>131738</t>
  </si>
  <si>
    <t>HLOUBENÍ JAM ZAPAŽ I NEPAŽ TŘ. I, ODVOZ
- odvoz na skládku zajištěnou zhotovitelem 
- položka je včetně veškeré dopravy</t>
  </si>
  <si>
    <t>opěra 01:     20,0*68,5=1 370,000 [A]
opěra 02:     20,0*59,2=1 184,000 [B]
Celkem: A+B=2 554,000 [C]
třída I cca 70%, t.j.  0,7*C=1 787,800 [D]
odpočet dle pol.č.13173    -1755,323=-1 755,323 [E]
Celkem: D+E=32,477 [F]</t>
  </si>
  <si>
    <t>13183</t>
  </si>
  <si>
    <t>HLOUBENÍ JAM ZAPAŽ I NEPAŽ TŘ II
vč. odvozu a uložení na mezideponii</t>
  </si>
  <si>
    <t>třída II cca 30% z pol.č.13173   t.j.     0,3*2554,0=766,200 [A]</t>
  </si>
  <si>
    <t>17120</t>
  </si>
  <si>
    <t>ULOŽENÍ SYPANINY DO NÁSYPŮ A NA SKLÁDKY BEZ ZHUTNĚNÍ
materiály ukládané na mezideponii (pro zpětné použití)</t>
  </si>
  <si>
    <t>dle pol.č.13173     1755,323=1 755,323 [A]
dle pol.č.13183      766,200=766,200 [B]
Celkem: A+B=2 521,523 [C]</t>
  </si>
  <si>
    <t>ULOŽENÍ SYPANINY DO NÁSYPŮ A NA SKLÁDKY BEZ ZHUTNĚNÍ
materiály ukládané na skládky (nevhodná zemina)</t>
  </si>
  <si>
    <t>9112B3</t>
  </si>
  <si>
    <t>ZÁBRADLÍ MOSTNÍ SE SVISLOU VÝPLNÍ - DEMONTÁŽ S PŘESUNEM
vč.veškeré manipulace a odvozu do 20 km  -  materiál jako vedlejší produkt bude odkoupen zhotovitelem 
náklady na odkup budou řešeny samostatně v době realizace za aktuální ceny dle platné směrnice KSÚS</t>
  </si>
  <si>
    <t>Mostní zábradlí se svislou výplní: 2*68,3=136,600 [A]</t>
  </si>
  <si>
    <t>9113A3</t>
  </si>
  <si>
    <t>SVODIDLO OCEL SILNIČ JEDNOSTR, ÚROVEŇ ZADRŽ N1, N2 - DEMONTÁŽ S PŘESUNEM
vč.veškeré manipulace a odvozu do 20 km  -  materiál jako vedlejší produkt bude odkoupen zhotovitelem 
náklady na odkup budou řešeny samostatně v době realizace za aktuální ceny dle platné směrnice KSÚS</t>
  </si>
  <si>
    <t>Silniční svodidla v předpolí:  2*17,0+2*52,0=138,000 [A]</t>
  </si>
  <si>
    <t>9113C3</t>
  </si>
  <si>
    <t>SVODIDLO OCEL SILNIČ JEDNOSTR, ÚROVEŇ ZADRŽ H2 - DEMONTÁŽ S PŘESUNEM
s přesunem na mezideponii s uložením pro zpětnou montáž</t>
  </si>
  <si>
    <t>demontáž stávajících svodidel pod mostem     20=20,000 [A]</t>
  </si>
  <si>
    <t>911AC3</t>
  </si>
  <si>
    <t>SVODIDLO OCEL LEHCE ROZEBIRATELNÉ, ÚROVEŇ ZADRŽ H2 - DEMONTÁŽ S PŘESUNEM
s přesunem na mezideponii s uložením pro zpětnou montáž</t>
  </si>
  <si>
    <t>demontáž stávajících svodidel pod mostem  120*2=240,000 [A]</t>
  </si>
  <si>
    <t>911CA3</t>
  </si>
  <si>
    <t>SVODIDLO BETON, ÚROVEŇ ZADRŽ N2 VÝŠ 0,8M - DEMONTÁŽ S PŘESUNEM
vč. odvozu a uložení dle dispozic objednatele, předání majiteli</t>
  </si>
  <si>
    <t>Provizorní betonová svodidla na okraji říms:  2*70,0=140,000 [A]</t>
  </si>
  <si>
    <t>911FD3</t>
  </si>
  <si>
    <t>SVODIDLO BETON, ÚROVEŇ ZADRŽ H3 VÝŠ 1,2M - DEMONTÁŽ S PŘESUNEM
s přesunem na mezideponii s uložením pro zpětnou montáž</t>
  </si>
  <si>
    <t>demontáž stávajících svodidel pod mostem   40+44=84,000 [A]</t>
  </si>
  <si>
    <t>966158</t>
  </si>
  <si>
    <t>BOURÁNÍ KONSTRUKCÍ Z PROST BETONU S ODVOZEM
- odvoz a uložení na skládku zajištěnou zhotovitelem nebo k recyklaci (zajišťuje zhotovitel)
- nebo předrcení a zpětné využití na stavbě (včetně manipulace a dočasného uložení na mezideponii)</t>
  </si>
  <si>
    <t>Vyrovnávací beton na NK tl. 0,1 m: 10,02*62,0*0,1=62,124 [A]
Obrubníková část římsy: (70,01+70,27)*0,3*0,3=12,625 [B]
Podkladní betony podpěr: (2*4,0*10,5+2*2,3*10,5)*0,15=19,845 [C]
Podkladní beton pod přech.deskou: 2*4,1*7,5*0,1=6,150 [D]
Celkem: A+B+C+D=100,744 [E]</t>
  </si>
  <si>
    <t>966168</t>
  </si>
  <si>
    <t>BOURÁNÍ KONSTRUKCÍ ZE ŽELEZOBETONU S ODVOZEM
- odvoz a uložení na skládku zajištěnou zhotovitelem nebo k recyklaci (zajišťuje zhotovitel)
- nebo předrcení a zpětné využití na stavbě (včetně manipulace a dočasného uložení na mezideponii) 
- v případě zpětného použití je v položce zahrnuta separace výztuže a její odkup zhotovitelem</t>
  </si>
  <si>
    <t>Šikmé stojky (viditelná část):   8*0,75*0,6*6,6=23,760 [A]
Římsy: (70,01+70,27)*1,2*0,35=58,918 [B]
Základy stojek: 2*(10,2*4,0*1,35+4*1,5*1,5*0,8)=124,560 [C]
Opěry: (1,5*2,0+1,7*0,35)*9,95=35,770 [D]
Křídla opěr: (4,04+4,14+4,06+4,04)*3,2*0,9=46,886 [E]
Příčníky: 2*0,5*1,6*10,02=16,032 [F]
Přechodové desky: 2*4,0*7,5*0,25=15,000 [G]
Celkem: A+B+C+D+E+F+G=320,926 [H]</t>
  </si>
  <si>
    <t>966168.R</t>
  </si>
  <si>
    <t xml:space="preserve">BOURÁNÍ KONSTRUKCÍ Z PŘEDPJATÉHO BETONU S ODVOZEM
- odvoz na skládku zajištěnou zhotovitelem nebo k recyklaci (zajišťuje zhotovitel)
- nebo předrcení a zpětné využití na stavbě (včetně manipulace a dočasného uložení na mezideponii)
- v položce je zahrnuta separace výztuže a její odkup zhotovitelem
- vč. ochranné vrstvy ze sypkého materiálu a geotextilie na povrchu dálnice v tl. min.0,5 m vč. následné likvidace. Předpokládaná plocha 40,0*25,0=1000m2 
</t>
  </si>
  <si>
    <t>NK -stávající nosník typ DS-C: 4*1,065m2*61,0=259,860 [A]</t>
  </si>
  <si>
    <t>96785</t>
  </si>
  <si>
    <t>VYBOURÁNÍ MOSTNÍCH DILATAČNÍCH ZÁVĚRŮ
vč.veškeré manipulace a odvozu do 20 km  -  materiál jako vedlejší produkt bude odkoupen zhotovitelem 
náklady na odkup budou řešeny samostatně v době realizace za aktuální ceny dle platné směrnice KSÚS</t>
  </si>
  <si>
    <t>2*10,5=21,000 [A]</t>
  </si>
  <si>
    <t>967865</t>
  </si>
  <si>
    <t>VYBOURÁNÍ MOST LOŽISEK HRNCOVÝCH
vč.veškeré manipulace a odvozu do 20 km  -  materiál jako vedlejší produkt bude odkoupen zhotovitelem 
náklady na odkup budou řešeny samostatně v době realizace za aktuální ceny dle platné směrnice KSÚS</t>
  </si>
  <si>
    <t>Hrncová ložiska: 2*4=8,000 [A]</t>
  </si>
  <si>
    <t>97817</t>
  </si>
  <si>
    <t xml:space="preserve">ODSTRANĚNÍ MOSTNÍ IZOLACE
- odvoz a uložení na skládku zajištěnou zhotovitelem  (zajišťuje zhotovitel)
</t>
  </si>
  <si>
    <t>odstranění izolace na mostě : 62,7*10,02=628,254 [A]</t>
  </si>
  <si>
    <t>431</t>
  </si>
  <si>
    <t>Úprava vedení VO na mostě</t>
  </si>
  <si>
    <t>chránička 110/94 pod vozovkou délka (chránička 5-6 § 7-8 § 12-13 § 16-17) 7,24+4,46+4,86+2,3=18,860 [A] průřez 0,5*1,31=0,655 [B]
chránička 110/94 pod chodníkem délka (chránička 2-3 § 9-10) 2.64+2,89=5,530 [C] průřez 0,5*1,01=0,505 [D]
chránička v mostu délka 65=65,000 [E]
kabelová trasa (1-ZM-10 § ZM-19) 50,14+120,37-A-C-E=81,120 [F] průřez 0,35*0,2+0,05*0,05=0,073 [G]
základ sloupu počet 2=2,000 [H] objem 1,02*1,02*1,7=1,769 [I]
A*B+C*D+F*G+H*I=24,606 [J]</t>
  </si>
  <si>
    <t>OSTATNÍ POŽADAVKY - ZEMĚMĚŘIČSKÁ MĚŘENÍ
vytyčení stavby</t>
  </si>
  <si>
    <t>OSTATNÍ POŽADAVKY - ZEMĚMĚŘIČSKÁ MĚŘENÍ
zaměření skutečného provedení stavby</t>
  </si>
  <si>
    <t>OSTAT POŽADAVKY - DOKUMENTACE SKUTEČ PROVEDENÍ V DIGIT FORMĚ</t>
  </si>
  <si>
    <t>029522</t>
  </si>
  <si>
    <t>OSTATNÍ POŽADAVKY - REVIZNÍ ZPRÁVY
výchozí revize elektrického zařízení</t>
  </si>
  <si>
    <t>02960</t>
  </si>
  <si>
    <t>OSTATNÍ POŽADAVKY - ODBORNÝ DOZOR
spolupráce se správcem zařízení, potřebné manipulace v rozvodu</t>
  </si>
  <si>
    <t>HLOUBENÍ JAM ZAPAŽ I NEPAŽ TŘ. I
včetně uložení do vzdálenosti 5 metrů od výkopu</t>
  </si>
  <si>
    <t>základ zapínacího místa 0,6*1,2*1,6=1,152 [A]</t>
  </si>
  <si>
    <t>základ sloupu počet 2=2,000 [A] objem 1,02*1,02*1,7=1,769 [B]
A*B=3,538 [C]</t>
  </si>
  <si>
    <t>13273</t>
  </si>
  <si>
    <t>HLOUBENÍ RÝH ŠÍŘ DO 2M PAŽ I NEPAŽ TŘ. I
včetně uložení do vzdálenosti 5 metrů od výkopu</t>
  </si>
  <si>
    <t>chránička 110/94 pod vozovkou délka (chránička 5-6 § 7-8 § 12-13 § 16-17) 7,24+4,46+4,86+2,3=18,860 [A]
chránička 110/94 pod chodníkem délka (chránička 2-3 § 9-10) 2.64+2,89=5,530 [C]
chránička v mostu délka 65=65,000 [E]
kabelová trasa (1-ZM-10 § ZM-19) 50,14+120,37-A-C-E=81,120 [F] průřez 0,35*0,65=0,228 [G]
F*G=18,495 [J]</t>
  </si>
  <si>
    <t>132738</t>
  </si>
  <si>
    <t>HLOUBENÍ RÝH ŠÍŘ DO 2M PAŽ I NEPAŽ TŘ. I, ODVOZ
- odvoz na skládku zajištěnou zhotovitelem 
- položka je včetně veškeré dopravy</t>
  </si>
  <si>
    <t>chránička 110/94 pod vozovkou délka (chránička 5-6 § 7-8 § 12-13 § 16-17) 7,24+4,46+4,86+2,3=18,860 [A] průřez 0,5*1,31=0,655 [B]
chránička 110/94 pod chodníkem délka (chránička 2-3 § 9-10) 2.64+2,89=5,530 [C] průřez 0,5*1,01=0,505 [D]
chránička v mostu délka 65=65,000 [E]
kabelová trasa (1-ZM-10 § ZM-19) 50,14+120,37-A-C-E=81,120 [F] průřez 0,35*0,2+0,05*0,05=0,073 [G]
A*B+C*D+F*G=21,068 [H]</t>
  </si>
  <si>
    <t>ZÁSYP JAM A RÝH ZEMINOU SE ZHUTNĚNÍM</t>
  </si>
  <si>
    <t xml:space="preserve">chránička 110/94 pod vozovkou délka (chránička 5-6 § 7-8 § 12-13 § 16-17) 7,24+4,46+4,86+2,3=18,860 [A]
chránička 110/94 pod chodníkem délka (chránička 2-3 § 9-10) 2.64+2,89=5,530 [C]
chránička v mostu délka 65=65,000 [E]
kabelová trasa (1-ZM-10 § ZM-19) 50,14+120,37-A-C-E=81,120 [F] průřez 0,35*0,65=0,228 [G]
základ zapínacího místa 0,6*1,2*1,6=1,152 [H]
F*G+H=19,647 [I]
 </t>
  </si>
  <si>
    <t>17481</t>
  </si>
  <si>
    <t>ZÁSYP JAM A RÝH Z NAKUPOVANÝCH MATERIÁLŮ
ze štěrkopísku frakce 0 až 32 mm</t>
  </si>
  <si>
    <t>chránička 110/94 pod vozovkou délka (chránička 5-6 § 7-8 § 12-13 § 16-17) 7,24+4,46+4,86+2,3=18,860 [A] průřez 0,5*1,00+0,05*0,31=0,516 [B]
chránička 110/94 pod chodníkem délka (chránička 2-3 § 9-10) 2.64+2,89=5,530 [C] průřez 0,5*0,70+0,05*0,31=0,366 [D]
A*B+C*D=11,756 [E]</t>
  </si>
  <si>
    <t>OBSYP POTRUBÍ A OBJEKTŮ Z NAKUPOVANÝCH MATERIÁLŮ
písek jemnozrnný frakce 0 až 4 mm</t>
  </si>
  <si>
    <t>chránička 110/94 pod vozovkou délka (chránička 5-6 § 7-8 § 12-13 § 16-17) 7,24+4,46+4,86+2,3=18,860 [A]
chránička 110/94 pod chodníkem délka (chránička 2-3 § 9-10) 2.64+2,89=5,530 [C]
chránička v mostu délka 65=65,000 [E]
kabelová trasa (1-ZM-10 § ZM-19) 50,14+120,37-A-C-E=81,120 [F] průřez 0,35*0,65=0,228 [G]
F*G=18,495 [H]</t>
  </si>
  <si>
    <t>272314</t>
  </si>
  <si>
    <t>ZÁKLADY Z PROSTÉHO BETONU DO C25/30</t>
  </si>
  <si>
    <t>otvor 110 mm 3,14*0,055*0,055=0,009 [G]
chránička 110/94 pod vozovkou délka (chránička 5-6 § 7-8 § 12-13 § 16-17) 7,24+4,46+4,86+2,3=18,860 [A] průřez 0,45*0,31-2*G=0,122 [B]
chránička 110/94 pod chodníkem délka (chránička 2-3 § 9-10) 2.64+2,89=5,530 [C] průřez 0,45*0,31-2*G=0,122 [D]
základ sloupu počet 2=2,000 [E] objem 1,02*1,02*1,7=1,769 [F]
A*B+C*D+E*F=6,514 [H]</t>
  </si>
  <si>
    <t>58730R</t>
  </si>
  <si>
    <t>PŘEDLÁŽDĚNÍ KRYTU ZE SILNIČNÍCH DÍLCŮ (PANELŮ)
demontáž a opětovné uložení panelu chodníku včetně opětovného obnovení podkladní vrstvy (štěrkopísek)
poznámka: před sloupem VO je rozhranní panelů - nutné demontovat dva panely</t>
  </si>
  <si>
    <t xml:space="preserve">KS        </t>
  </si>
  <si>
    <t>702211</t>
  </si>
  <si>
    <t>KABELOVÁ CHRÁNIČKA ZEMNÍ DN DO 100 MM
trubka HDPE/HDPE 110/94 mm</t>
  </si>
  <si>
    <t>chránička 110/94 pod vozovkou délka (chránička 5-6 § 7-8 § 12-13 § 16-17) 7,24+4,46+4,86+2,3=18,860 [A]
chránička 110/94 pod chodníkem délka (chránička 2-3 § 9-10) 2.64+2,89=5,530 [B]
2*(A+B)=48,780 [C]
zaokrouhleno na výrobní délku 6 m C+5,22=54,000 [D]</t>
  </si>
  <si>
    <t>702312</t>
  </si>
  <si>
    <t>ZAKRYTÍ KABELŮ VÝSTRAŽNOU FÓLIÍ ŠÍŘKY PŘES 20 DO 40 CM
šířka 35 cm, červená s nápisem "veřejné osvětlení"</t>
  </si>
  <si>
    <t>chránička v mostu délka 65=65,000 [A]
kabelová trasa (1-ZM-10 § ZM-19) 50,14+120,37-A=105,510 [B]
3% na zvlnění a prostřih B*1,03=108,675 [C]</t>
  </si>
  <si>
    <t>702332</t>
  </si>
  <si>
    <t>ZAKRYTÍ KABELŮ PLASTOVOU DESKOU/PÁSEM ŠÍŘKY PŘES 20 DO 40 CM
deska 1000x300x4 mm, červená s nápisem "veřejné osvětlení"</t>
  </si>
  <si>
    <t>chránička 110/94 pod vozovkou délka (chránička 5-6 § 7-8 § 12-13 § 16-17) 7,24+4,46+4,86+2,3=18,860 [A]
chránička 110/94 pod chodníkem délka (chránička 2-3 § 9-10) 2.64+2,89=5,530 [C]
chránička v mostu délka 65=65,000 [E]
kabelová trasa (1-ZM-10 § ZM-19) 50,14+120,37-A-C-E=81,120 [F]
zaokrouhlení na celé desky F+0,88=82,000 [G]</t>
  </si>
  <si>
    <t>741911</t>
  </si>
  <si>
    <t>UZEMŇOVACÍ VODIČ V ZEMI FEZN DO 120 MM2
FeZn 10 mm</t>
  </si>
  <si>
    <t>kabelová trasa (1-14 § 15-19) 51,70+35,48=87,180 [B]
5% na zvlnění a prostřih 1,05=1,050 [C]
zavedení do sloupu či skříně počet 5=5,000 [D] délka (m) 3=3,000 [E]
B*C+D*E=106,539 [F]</t>
  </si>
  <si>
    <t>741B11</t>
  </si>
  <si>
    <t>ZEMNÍCÍ TYČ FEZN DÉLKY DO 2 M
FeZn 2000 mm</t>
  </si>
  <si>
    <t>741C05</t>
  </si>
  <si>
    <t>SPOJOVÁNÍ UZEMŇOVACÍCH VODIČŮ
pod zemí (zalití či nátěr izolační hmotou)</t>
  </si>
  <si>
    <t>742H12</t>
  </si>
  <si>
    <t>KABEL NN ČTYŘ- A PĚTIŽÍLOVÝ CU S PLASTOVOU IZOLACÍ OD 4 DO 16 MM2
CYKY 4x16 mm2</t>
  </si>
  <si>
    <t xml:space="preserve">chránička v mostu délka 65=65,000 [A]
kabelová trasa (1-ZM-10 § ZM-19) 50,14+120,37-A=105,510 [B]
5% na zvlnění a prostřih 1,05=1,050 [C]
zavedení do sloupu či skříně počet 4*2+1=9,000 [D] délka (m) 3=3,000 [E]
B*C+D*E=137,786 [F]
</t>
  </si>
  <si>
    <t>742L12</t>
  </si>
  <si>
    <t>UKONČENÍ DVOU AŽ PĚTIŽÍLOVÉHO KABELU V ROZVADĚČI NEBO NA PŘÍSTROJI OD 4 DO 16 MM2
CYKY 4x16 mm2</t>
  </si>
  <si>
    <t>4*2+1=9,000 [A]</t>
  </si>
  <si>
    <t>742L22</t>
  </si>
  <si>
    <t>UKONČENÍ DVOU AŽ PĚTIŽÍLOVÉHO KABELU KABELOVOU SPOJKOU OD 4 DO 16 MM2
CYKY 4x6 mm2</t>
  </si>
  <si>
    <t>743123</t>
  </si>
  <si>
    <t>OSVĚTLOVACÍ STOŽÁR  PEVNÝ ŽÁROVĚ ZINKOVANÝ DÉLKY PŘES 12,5 DO 15 M
závěsná výška svítidla 14 metrů, dálniční čili zesílený pro zvýšenou odolnost proti větru</t>
  </si>
  <si>
    <t>743151</t>
  </si>
  <si>
    <t>OSVĚTLOVACÍ STOŽÁR  - STOŽÁROVÁ ROZVODNICE S 1-2 JISTÍCÍMI PRVKY</t>
  </si>
  <si>
    <t>743322</t>
  </si>
  <si>
    <t>VÝLOŽNÍK PRO MONTÁŽ SVÍTIDLA NA STOŽÁR DVOURAMENNÝ DÉLKA VYLOŽENÍ PŘES 1 DO 2 M
dálniční vyložení svítidla 1,5 metru</t>
  </si>
  <si>
    <t>743554</t>
  </si>
  <si>
    <t>SVÍTIDLO VENKOVNÍ VŠEOBECNÉ LED, MIN. IP 44, PŘES 45 W
112LED, 3000K podrobnosti viz projektová dokumentace</t>
  </si>
  <si>
    <t>743711</t>
  </si>
  <si>
    <t>ROZVADĚČ PRO VEŘEJNÉ OSVĚTLENÍ S MĚŘENÍM SPOTŘEBY EL. ENERGIE DO 4 KS TŘÍFÁZOVÝCH VĚTVÍ
včetně pilíře</t>
  </si>
  <si>
    <t>743Z11</t>
  </si>
  <si>
    <t>DEMONTÁŽ OSVĚTLOVACÍHO STOŽÁRU ULIČNÍHO VÝŠKY DO 15 M</t>
  </si>
  <si>
    <t>743Z35</t>
  </si>
  <si>
    <t>DEMONTÁŽ SVÍTIDLA Z OSVĚTLOVACÍHO STOŽÁRU VÝŠKY DO 15 M
včetně ekologické likvidace vysokotlaké sodíkové výbojky (nebezpečný odpad)</t>
  </si>
  <si>
    <t>743Z39</t>
  </si>
  <si>
    <t>DEMONTÁŽ ROZVADĚČE OSVĚTLENÍ
včetně pilíře</t>
  </si>
  <si>
    <t>96715</t>
  </si>
  <si>
    <t>VYBOURÁNÍ ČÁSTÍ KONSTRUKCÍ BETON
rozbití základu stožáru, včetně zasypání výkopovým materiálem z výkopu rýh</t>
  </si>
  <si>
    <t>základy počet 2=2,000 [A] objem 0,85*0,85*1,7=1,228 [B]
A*B=2,456 [C]</t>
  </si>
  <si>
    <t>501</t>
  </si>
  <si>
    <t>Přeložka STL plynovodu</t>
  </si>
  <si>
    <t>POPLATKY ZA SKLÁDKU
Zemina z výkopů a z protlaku</t>
  </si>
  <si>
    <t>dle pol.132738: 6,112=6,112 [A]</t>
  </si>
  <si>
    <t>015190</t>
  </si>
  <si>
    <t>POPLATKY ZA LIKVIDACŮ ODPADŮ NEKONTAMINOVANÝCH - 17 02 03  PLASTY Z INTERIÉRŮ REKONSTRUOVANÝCH OBJEKTŮ
vč. by-pasu.</t>
  </si>
  <si>
    <t>0,00065*25+0,00042*89=0,054 [A]</t>
  </si>
  <si>
    <t>12110</t>
  </si>
  <si>
    <t>SEJMUTÍ ORNICE NEBO LESNÍ PŮDY
vč. odvozu a uložení na mezideponii
pro zpětné použití</t>
  </si>
  <si>
    <t>5,4*4,7*0,3+3,2*0,9=10,494 [A]</t>
  </si>
  <si>
    <t>HLOUBENÍ JAM ZAPAŽ I NEPAŽ TŘ. I
vč. odvozu a uložení na mezideponii
pro zpětné použití</t>
  </si>
  <si>
    <t>2,2*3,5*1,8+3,4*2,7*1,3+6,3*1,8*1,85=46,773 [A]</t>
  </si>
  <si>
    <t>HLOUBENÍ RÝH ŠÍŘ DO 2M PAŽ I NEPAŽ TŘ. I
vč. odvozu a uložení na mezideponii
pro zpětné použití</t>
  </si>
  <si>
    <t>1,09*1,3*9,2+1,09*1,3*25/2-6,112=24,637 [A]</t>
  </si>
  <si>
    <t>HLOUBENÍ RÝH ŠÍŘ DO 2M PAŽ I NEPAŽ TŘ. I, ODVOZ
- odvoz na skládku zajištěnou zhotovitelem 
- položka je včetně veškeré dopravy</t>
  </si>
  <si>
    <t>0,8*0,36*16,18+0,08^2*3,14159*72,2=6,112 [A]</t>
  </si>
  <si>
    <t>dle pol.č.13173     46,773=46,773 [A]
dle pol.č.13273     24,637=24,637 [B]
dle pol.č.12110.K 10,494=10,494 [C]
Celkem: A+B+C=81,904 [D]</t>
  </si>
  <si>
    <t>dle pol.č.132738.S   6,112=6,112 [A]</t>
  </si>
  <si>
    <t>141733</t>
  </si>
  <si>
    <t>PROTLAČOVÁNÍ POTRUBÍ Z PLAST HMOT DN DO 150MM</t>
  </si>
  <si>
    <t>viz výkres č.04 podélný profil: 72,2=72,200 [A]</t>
  </si>
  <si>
    <t>dle pol.č.13173     46,773=46,773 [A]
dle pol.č.13273     24,637=24,637 [B]
Celkem: A+B=71,410 [C]</t>
  </si>
  <si>
    <t>OBSYP POTRUBÍ A OBJEKTŮ Z NAKUPOVANÝCH MATERIÁLŮ</t>
  </si>
  <si>
    <t>0,8*0,36*16,18=4,660 [A]</t>
  </si>
  <si>
    <t>18230</t>
  </si>
  <si>
    <t>ROZPROSTŘENÍ ORNICE V ROVINĚ
dovoz z deponie</t>
  </si>
  <si>
    <t>Dle pol.č. 12110: 10,494=10,494 [A]</t>
  </si>
  <si>
    <t>87314</t>
  </si>
  <si>
    <t>POTRUBÍ Z TRUB PLASTOVÝCH TLAKOVÝCH SVAŘOVANÝCH DN DO 40MM
by-pass, viz technická zpráva</t>
  </si>
  <si>
    <t>87326</t>
  </si>
  <si>
    <t>POTRUBÍ Z TRUB PLASTOVÝCH TLAKOVÝCH SVAŘOVANÝCH DN DO 80MM
viz technická zpráva</t>
  </si>
  <si>
    <t>87633</t>
  </si>
  <si>
    <t>CHRÁNIČKY Z TRUB PLASTOVÝCH DN DO 150MM
viz výkres č.04 podélný profil</t>
  </si>
  <si>
    <t>87826</t>
  </si>
  <si>
    <t>NASUNUTÍ PLAST TRUB DN DO 80MM DO CHRÁNIČKY
viz výkres č.04 podélný profil</t>
  </si>
  <si>
    <t>891826</t>
  </si>
  <si>
    <t>NAVRTÁVACÍ PASY DN DO 80MM
viz technická zpráva</t>
  </si>
  <si>
    <t>89914</t>
  </si>
  <si>
    <t>ŠACHTOVÉ BETONOVÉ SKRUŽE SAMOSTATNÉ
o800 mm (1x OS + 1x čichačka)
viz technická zpráva</t>
  </si>
  <si>
    <t>899302</t>
  </si>
  <si>
    <t>DOPLŇKY NA PLYN POTRUBÍ - ČICHAČKY
1x vyvedená nad terén + 1x zemní s litinovým poklopem
viz výkres DS-detail silnice I/27</t>
  </si>
  <si>
    <t>899305.R</t>
  </si>
  <si>
    <t>DOPLŇKY NA PLYN POTRUBÍ - ORIENTAČ SLOUPKY
viz technická zpráva</t>
  </si>
  <si>
    <t>899308</t>
  </si>
  <si>
    <t>DOPLŇKY NA POTRUBÍ - SIGNALIZAČ VODIČ
viz technická zpráva</t>
  </si>
  <si>
    <t>899309</t>
  </si>
  <si>
    <t>DOPLŇKY NA POTRUBÍ - VÝSTRAŽNÁ FÓLIE
žlutá, š=200 mm
viz technická zpráva</t>
  </si>
  <si>
    <t>899311</t>
  </si>
  <si>
    <t>DOPLŇKY NA PLYN POTRUBÍ DN DO 80MM - PROPOJE
vč. by-pasu
viz technická zpráva</t>
  </si>
  <si>
    <t>899611.R</t>
  </si>
  <si>
    <t>TLAKOVÉ ZKOUŠKY POTRUBÍ DN DO 80MM
vč. čistění vnitřního povrchu potrubí
viz technická zpráva</t>
  </si>
  <si>
    <t>96931</t>
  </si>
  <si>
    <t>VYBOURÁNÍ POTRUBÍ DN DO 50MM PLYNOVÝCH
vč. odvozu
viz technická zpráva</t>
  </si>
  <si>
    <t>96941</t>
  </si>
  <si>
    <t>PROPLACH PLYN POTRUBÍ DN DO 50MM VZDUCHEM NEBO INERT PLYNEM
viz technická zpráva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</si>
</sst>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##\ ###\ ###\ ##0.00"/>
    <numFmt numFmtId="165" formatCode="###\ ###\ ###\ ##0.000"/>
  </numFmts>
  <fonts count="5" x14ac:knownFonts="1">
    <font>
      <sz val="10"/>
      <name val="Arial"/>
    </font>
    <font>
      <b/>
      <sz val="11"/>
      <name val="Arial"/>
    </font>
    <font>
      <sz val="11"/>
      <name val="Arial"/>
    </font>
    <font>
      <b/>
      <sz val="10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4" fillId="0" borderId="0"/>
  </cellStyleXfs>
  <cellXfs count="15">
    <xf numFmtId="0" fontId="0" fillId="0" borderId="0" xfId="0"/>
    <xf numFmtId="0" fontId="2" fillId="0" borderId="1" xfId="6" applyNumberFormat="1" applyFont="1" applyFill="1" applyBorder="1" applyAlignment="1" applyProtection="1">
      <alignment horizontal="center" wrapText="1"/>
    </xf>
    <xf numFmtId="0" fontId="1" fillId="0" borderId="0" xfId="6" applyNumberFormat="1" applyFont="1" applyFill="1" applyBorder="1" applyAlignment="1" applyProtection="1">
      <alignment horizontal="center"/>
    </xf>
    <xf numFmtId="164" fontId="1" fillId="2" borderId="0" xfId="6" applyNumberFormat="1" applyFont="1" applyFill="1" applyBorder="1" applyAlignment="1" applyProtection="1"/>
    <xf numFmtId="0" fontId="1" fillId="2" borderId="0" xfId="6" applyNumberFormat="1" applyFont="1" applyFill="1" applyBorder="1" applyAlignment="1" applyProtection="1">
      <alignment horizontal="right"/>
    </xf>
    <xf numFmtId="0" fontId="2" fillId="0" borderId="1" xfId="6" applyNumberFormat="1" applyFont="1" applyFill="1" applyBorder="1" applyAlignment="1" applyProtection="1">
      <alignment horizontal="center" wrapText="1"/>
    </xf>
    <xf numFmtId="0" fontId="1" fillId="0" borderId="0" xfId="6" applyNumberFormat="1" applyFont="1" applyFill="1" applyBorder="1" applyAlignment="1" applyProtection="1"/>
    <xf numFmtId="0" fontId="0" fillId="0" borderId="1" xfId="6" applyNumberFormat="1" applyFont="1" applyFill="1" applyBorder="1" applyAlignment="1" applyProtection="1">
      <alignment wrapText="1"/>
    </xf>
    <xf numFmtId="0" fontId="3" fillId="0" borderId="0" xfId="6" applyNumberFormat="1" applyFont="1" applyFill="1" applyBorder="1" applyAlignment="1" applyProtection="1"/>
    <xf numFmtId="165" fontId="0" fillId="0" borderId="1" xfId="6" applyNumberFormat="1" applyFont="1" applyFill="1" applyBorder="1" applyAlignment="1" applyProtection="1"/>
    <xf numFmtId="0" fontId="3" fillId="0" borderId="2" xfId="6" applyNumberFormat="1" applyFont="1" applyFill="1" applyBorder="1" applyAlignment="1" applyProtection="1"/>
    <xf numFmtId="164" fontId="0" fillId="0" borderId="1" xfId="6" applyNumberFormat="1" applyFont="1" applyFill="1" applyBorder="1" applyAlignment="1" applyProtection="1"/>
    <xf numFmtId="164" fontId="0" fillId="0" borderId="1" xfId="6" applyNumberFormat="1" applyFont="1" applyBorder="1" applyProtection="1">
      <protection locked="0"/>
    </xf>
    <xf numFmtId="0" fontId="0" fillId="0" borderId="0" xfId="6" applyNumberFormat="1" applyFont="1" applyFill="1" applyBorder="1" applyAlignment="1" applyProtection="1">
      <alignment wrapText="1" shrinkToFit="1"/>
    </xf>
    <xf numFmtId="164" fontId="3" fillId="2" borderId="0" xfId="6" applyNumberFormat="1" applyFont="1" applyFill="1" applyBorder="1" applyAlignment="1" applyProtection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tabSelected="1"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20.7109375" customWidth="1"/>
    <col min="2" max="2" width="60.7109375" customWidth="1"/>
    <col min="3" max="5" width="24.7109375" customWidth="1"/>
  </cols>
  <sheetData>
    <row r="1" spans="1:8" ht="12.75" customHeight="1" x14ac:dyDescent="0.25">
      <c r="A1" s="6" t="s">
        <v>13</v>
      </c>
    </row>
    <row r="3" spans="1:8" ht="12.75" customHeight="1" x14ac:dyDescent="0.25">
      <c r="B3" s="2" t="s">
        <v>0</v>
      </c>
    </row>
    <row r="5" spans="1:8" ht="12.75" customHeight="1" x14ac:dyDescent="0.25">
      <c r="B5" s="3" t="s">
        <v>1</v>
      </c>
    </row>
    <row r="6" spans="1:8" ht="12.75" customHeight="1" x14ac:dyDescent="0.2">
      <c r="B6" t="s">
        <v>2</v>
      </c>
      <c r="G6" t="s">
        <v>5</v>
      </c>
      <c r="H6">
        <v>0</v>
      </c>
    </row>
    <row r="7" spans="1:8" ht="12.75" customHeight="1" x14ac:dyDescent="0.25">
      <c r="B7" s="4" t="s">
        <v>3</v>
      </c>
      <c r="C7" s="3">
        <f>SUM(C11:C16)</f>
        <v>0</v>
      </c>
      <c r="G7" t="s">
        <v>6</v>
      </c>
      <c r="H7">
        <v>15</v>
      </c>
    </row>
    <row r="8" spans="1:8" ht="12.75" customHeight="1" x14ac:dyDescent="0.25">
      <c r="B8" s="4" t="s">
        <v>4</v>
      </c>
      <c r="C8" s="3">
        <f>SUM(E11:E16)</f>
        <v>0</v>
      </c>
      <c r="G8" t="s">
        <v>7</v>
      </c>
      <c r="H8">
        <v>21</v>
      </c>
    </row>
    <row r="10" spans="1:8" ht="12.75" customHeight="1" x14ac:dyDescent="0.2">
      <c r="A10" s="5" t="s">
        <v>8</v>
      </c>
      <c r="B10" s="5" t="s">
        <v>9</v>
      </c>
      <c r="C10" s="5" t="s">
        <v>10</v>
      </c>
      <c r="D10" s="5" t="s">
        <v>11</v>
      </c>
      <c r="E10" s="5" t="s">
        <v>12</v>
      </c>
    </row>
    <row r="11" spans="1:8" ht="12.75" customHeight="1" x14ac:dyDescent="0.2">
      <c r="A11" s="7" t="s">
        <v>20</v>
      </c>
      <c r="B11" s="7" t="s">
        <v>21</v>
      </c>
      <c r="C11" s="11">
        <f>'000'!I72</f>
        <v>0</v>
      </c>
      <c r="D11" s="11">
        <f>'000'!P72</f>
        <v>0</v>
      </c>
      <c r="E11" s="11">
        <f t="shared" ref="E11:E16" si="0">C11+D11</f>
        <v>0</v>
      </c>
    </row>
    <row r="12" spans="1:8" ht="12.75" customHeight="1" x14ac:dyDescent="0.2">
      <c r="A12" s="7" t="s">
        <v>129</v>
      </c>
      <c r="B12" s="7" t="s">
        <v>130</v>
      </c>
      <c r="C12" s="11">
        <f>'180'!I24</f>
        <v>0</v>
      </c>
      <c r="D12" s="11">
        <f>'180'!P24</f>
        <v>0</v>
      </c>
      <c r="E12" s="11">
        <f t="shared" si="0"/>
        <v>0</v>
      </c>
    </row>
    <row r="13" spans="1:8" ht="12.75" customHeight="1" x14ac:dyDescent="0.2">
      <c r="A13" s="7" t="s">
        <v>132</v>
      </c>
      <c r="B13" s="7" t="s">
        <v>133</v>
      </c>
      <c r="C13" s="11">
        <f>'201'!I234</f>
        <v>0</v>
      </c>
      <c r="D13" s="11">
        <f>'201'!P234</f>
        <v>0</v>
      </c>
      <c r="E13" s="11">
        <f t="shared" si="0"/>
        <v>0</v>
      </c>
    </row>
    <row r="14" spans="1:8" ht="12.75" customHeight="1" x14ac:dyDescent="0.2">
      <c r="A14" s="7" t="s">
        <v>418</v>
      </c>
      <c r="B14" s="7" t="s">
        <v>419</v>
      </c>
      <c r="C14" s="11">
        <f>'201.1'!I92</f>
        <v>0</v>
      </c>
      <c r="D14" s="11">
        <f>'201.1'!P92</f>
        <v>0</v>
      </c>
      <c r="E14" s="11">
        <f t="shared" si="0"/>
        <v>0</v>
      </c>
    </row>
    <row r="15" spans="1:8" ht="12.75" customHeight="1" x14ac:dyDescent="0.2">
      <c r="A15" s="7" t="s">
        <v>514</v>
      </c>
      <c r="B15" s="7" t="s">
        <v>515</v>
      </c>
      <c r="C15" s="11">
        <f>'431'!I87</f>
        <v>0</v>
      </c>
      <c r="D15" s="11">
        <f>'431'!P87</f>
        <v>0</v>
      </c>
      <c r="E15" s="11">
        <f t="shared" si="0"/>
        <v>0</v>
      </c>
    </row>
    <row r="16" spans="1:8" ht="12.75" customHeight="1" x14ac:dyDescent="0.2">
      <c r="A16" s="7" t="s">
        <v>589</v>
      </c>
      <c r="B16" s="7" t="s">
        <v>590</v>
      </c>
      <c r="C16" s="11">
        <f>'501'!I70</f>
        <v>0</v>
      </c>
      <c r="D16" s="11">
        <f>'501'!P70</f>
        <v>0</v>
      </c>
      <c r="E16" s="11">
        <f t="shared" si="0"/>
        <v>0</v>
      </c>
    </row>
  </sheetData>
  <sheetProtection formatColumns="0"/>
  <hyperlinks>
    <hyperlink ref="A11" location="#'000'!A1" tooltip="Odkaz na stranku objektu [000]" display="000"/>
    <hyperlink ref="A12" location="#'180'!A1" tooltip="Odkaz na stranku objektu [180]" display="180"/>
    <hyperlink ref="A13" location="#'201'!A1" tooltip="Odkaz na stranku objektu [201]" display="201"/>
    <hyperlink ref="A14" location="#'201.1'!A1" tooltip="Odkaz na stranku objektu [201.1]" display="201.1"/>
    <hyperlink ref="A15" location="#'431'!A1" tooltip="Odkaz na stranku objektu [431]" display="431"/>
    <hyperlink ref="A16" location="#'501'!A1" tooltip="Odkaz na stranku objektu [501]" display="501"/>
  </hyperlinks>
  <pageMargins left="0.75" right="0.75" top="1" bottom="1" header="0.5" footer="0.5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2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6" ht="12.75" customHeight="1" x14ac:dyDescent="0.25">
      <c r="A1" s="6" t="s">
        <v>13</v>
      </c>
    </row>
    <row r="2" spans="1:16" ht="12.75" customHeight="1" x14ac:dyDescent="0.25">
      <c r="C2" s="2" t="s">
        <v>14</v>
      </c>
    </row>
    <row r="4" spans="1:16" ht="12.75" customHeight="1" x14ac:dyDescent="0.25">
      <c r="A4" t="s">
        <v>15</v>
      </c>
      <c r="C4" s="6" t="s">
        <v>18</v>
      </c>
      <c r="D4" s="6"/>
      <c r="E4" s="6" t="s">
        <v>19</v>
      </c>
    </row>
    <row r="5" spans="1:16" ht="12.75" customHeight="1" x14ac:dyDescent="0.25">
      <c r="A5" t="s">
        <v>16</v>
      </c>
      <c r="C5" s="6" t="s">
        <v>20</v>
      </c>
      <c r="D5" s="6"/>
      <c r="E5" s="6" t="s">
        <v>21</v>
      </c>
    </row>
    <row r="6" spans="1:16" ht="12.75" customHeight="1" x14ac:dyDescent="0.25">
      <c r="A6" t="s">
        <v>17</v>
      </c>
      <c r="C6" s="6" t="s">
        <v>20</v>
      </c>
      <c r="D6" s="6"/>
      <c r="E6" s="6" t="s">
        <v>21</v>
      </c>
    </row>
    <row r="7" spans="1:16" ht="12.75" customHeight="1" x14ac:dyDescent="0.25">
      <c r="C7" s="6"/>
      <c r="D7" s="6"/>
      <c r="E7" s="6"/>
    </row>
    <row r="8" spans="1:16" ht="12.75" customHeight="1" x14ac:dyDescent="0.2">
      <c r="A8" s="1" t="s">
        <v>22</v>
      </c>
      <c r="B8" s="1" t="s">
        <v>24</v>
      </c>
      <c r="C8" s="1" t="s">
        <v>25</v>
      </c>
      <c r="D8" s="1" t="s">
        <v>26</v>
      </c>
      <c r="E8" s="1" t="s">
        <v>27</v>
      </c>
      <c r="F8" s="1" t="s">
        <v>28</v>
      </c>
      <c r="G8" s="1" t="s">
        <v>29</v>
      </c>
      <c r="H8" s="1" t="s">
        <v>30</v>
      </c>
      <c r="I8" s="1"/>
      <c r="O8" t="s">
        <v>33</v>
      </c>
      <c r="P8" t="s">
        <v>11</v>
      </c>
    </row>
    <row r="9" spans="1:16" ht="14.25" x14ac:dyDescent="0.2">
      <c r="A9" s="1"/>
      <c r="B9" s="1"/>
      <c r="C9" s="1"/>
      <c r="D9" s="1"/>
      <c r="E9" s="1"/>
      <c r="F9" s="1"/>
      <c r="G9" s="1"/>
      <c r="H9" s="5" t="s">
        <v>31</v>
      </c>
      <c r="I9" s="5" t="s">
        <v>32</v>
      </c>
      <c r="O9" t="s">
        <v>11</v>
      </c>
    </row>
    <row r="10" spans="1:16" ht="14.25" x14ac:dyDescent="0.2">
      <c r="A10" s="5" t="s">
        <v>23</v>
      </c>
      <c r="B10" s="5" t="s">
        <v>34</v>
      </c>
      <c r="C10" s="5" t="s">
        <v>35</v>
      </c>
      <c r="D10" s="5" t="s">
        <v>36</v>
      </c>
      <c r="E10" s="5" t="s">
        <v>37</v>
      </c>
      <c r="F10" s="5" t="s">
        <v>38</v>
      </c>
      <c r="G10" s="5" t="s">
        <v>39</v>
      </c>
      <c r="H10" s="5" t="s">
        <v>40</v>
      </c>
      <c r="I10" s="5" t="s">
        <v>41</v>
      </c>
    </row>
    <row r="11" spans="1:16" ht="12.75" customHeight="1" x14ac:dyDescent="0.2">
      <c r="A11" s="8"/>
      <c r="B11" s="8"/>
      <c r="C11" s="8" t="s">
        <v>43</v>
      </c>
      <c r="D11" s="8"/>
      <c r="E11" s="8" t="s">
        <v>42</v>
      </c>
      <c r="F11" s="8"/>
      <c r="G11" s="10"/>
      <c r="H11" s="8"/>
      <c r="I11" s="10"/>
    </row>
    <row r="12" spans="1:16" ht="38.25" x14ac:dyDescent="0.2">
      <c r="A12" s="7">
        <v>1</v>
      </c>
      <c r="B12" s="7" t="s">
        <v>44</v>
      </c>
      <c r="C12" s="7" t="s">
        <v>45</v>
      </c>
      <c r="D12" s="7" t="s">
        <v>46</v>
      </c>
      <c r="E12" s="7" t="s">
        <v>47</v>
      </c>
      <c r="F12" s="7" t="s">
        <v>48</v>
      </c>
      <c r="G12" s="9">
        <v>1</v>
      </c>
      <c r="H12" s="12"/>
      <c r="I12" s="11">
        <f>ROUND((H12*G12),2)</f>
        <v>0</v>
      </c>
      <c r="O12">
        <f>rekapitulace!H8</f>
        <v>21</v>
      </c>
      <c r="P12">
        <f>O12/100*I12</f>
        <v>0</v>
      </c>
    </row>
    <row r="13" spans="1:16" ht="63.75" x14ac:dyDescent="0.2">
      <c r="E13" s="13" t="s">
        <v>49</v>
      </c>
    </row>
    <row r="14" spans="1:16" ht="38.25" x14ac:dyDescent="0.2">
      <c r="A14" s="7">
        <v>2</v>
      </c>
      <c r="B14" s="7" t="s">
        <v>44</v>
      </c>
      <c r="C14" s="7" t="s">
        <v>50</v>
      </c>
      <c r="D14" s="7" t="s">
        <v>46</v>
      </c>
      <c r="E14" s="7" t="s">
        <v>51</v>
      </c>
      <c r="F14" s="7" t="s">
        <v>48</v>
      </c>
      <c r="G14" s="9">
        <v>1</v>
      </c>
      <c r="H14" s="12"/>
      <c r="I14" s="11">
        <f>ROUND((H14*G14),2)</f>
        <v>0</v>
      </c>
      <c r="O14">
        <f>rekapitulace!H8</f>
        <v>21</v>
      </c>
      <c r="P14">
        <f>O14/100*I14</f>
        <v>0</v>
      </c>
    </row>
    <row r="15" spans="1:16" ht="114.75" x14ac:dyDescent="0.2">
      <c r="E15" s="13" t="s">
        <v>52</v>
      </c>
    </row>
    <row r="16" spans="1:16" ht="38.25" x14ac:dyDescent="0.2">
      <c r="A16" s="7">
        <v>3</v>
      </c>
      <c r="B16" s="7" t="s">
        <v>44</v>
      </c>
      <c r="C16" s="7" t="s">
        <v>53</v>
      </c>
      <c r="D16" s="7" t="s">
        <v>46</v>
      </c>
      <c r="E16" s="7" t="s">
        <v>54</v>
      </c>
      <c r="F16" s="7" t="s">
        <v>48</v>
      </c>
      <c r="G16" s="9">
        <v>1</v>
      </c>
      <c r="H16" s="12"/>
      <c r="I16" s="11">
        <f>ROUND((H16*G16),2)</f>
        <v>0</v>
      </c>
      <c r="O16">
        <f>rekapitulace!H8</f>
        <v>21</v>
      </c>
      <c r="P16">
        <f>O16/100*I16</f>
        <v>0</v>
      </c>
    </row>
    <row r="17" spans="1:16" ht="102" x14ac:dyDescent="0.2">
      <c r="E17" s="13" t="s">
        <v>55</v>
      </c>
    </row>
    <row r="18" spans="1:16" ht="38.25" x14ac:dyDescent="0.2">
      <c r="A18" s="7">
        <v>4</v>
      </c>
      <c r="B18" s="7" t="s">
        <v>44</v>
      </c>
      <c r="C18" s="7" t="s">
        <v>56</v>
      </c>
      <c r="D18" s="7" t="s">
        <v>46</v>
      </c>
      <c r="E18" s="7" t="s">
        <v>57</v>
      </c>
      <c r="F18" s="7" t="s">
        <v>48</v>
      </c>
      <c r="G18" s="9">
        <v>1</v>
      </c>
      <c r="H18" s="12"/>
      <c r="I18" s="11">
        <f>ROUND((H18*G18),2)</f>
        <v>0</v>
      </c>
      <c r="O18">
        <f>rekapitulace!H8</f>
        <v>21</v>
      </c>
      <c r="P18">
        <f>O18/100*I18</f>
        <v>0</v>
      </c>
    </row>
    <row r="19" spans="1:16" ht="242.25" x14ac:dyDescent="0.2">
      <c r="E19" s="13" t="s">
        <v>58</v>
      </c>
    </row>
    <row r="20" spans="1:16" ht="38.25" x14ac:dyDescent="0.2">
      <c r="A20" s="7">
        <v>5</v>
      </c>
      <c r="B20" s="7" t="s">
        <v>44</v>
      </c>
      <c r="C20" s="7" t="s">
        <v>59</v>
      </c>
      <c r="D20" s="7" t="s">
        <v>46</v>
      </c>
      <c r="E20" s="7" t="s">
        <v>60</v>
      </c>
      <c r="F20" s="7" t="s">
        <v>48</v>
      </c>
      <c r="G20" s="9">
        <v>1</v>
      </c>
      <c r="H20" s="12"/>
      <c r="I20" s="11">
        <f>ROUND((H20*G20),2)</f>
        <v>0</v>
      </c>
      <c r="O20">
        <f>rekapitulace!H8</f>
        <v>21</v>
      </c>
      <c r="P20">
        <f>O20/100*I20</f>
        <v>0</v>
      </c>
    </row>
    <row r="21" spans="1:16" ht="216.75" x14ac:dyDescent="0.2">
      <c r="E21" s="13" t="s">
        <v>61</v>
      </c>
    </row>
    <row r="22" spans="1:16" ht="38.25" x14ac:dyDescent="0.2">
      <c r="A22" s="7">
        <v>6</v>
      </c>
      <c r="B22" s="7" t="s">
        <v>44</v>
      </c>
      <c r="C22" s="7" t="s">
        <v>62</v>
      </c>
      <c r="D22" s="7" t="s">
        <v>46</v>
      </c>
      <c r="E22" s="7" t="s">
        <v>63</v>
      </c>
      <c r="F22" s="7" t="s">
        <v>48</v>
      </c>
      <c r="G22" s="9">
        <v>1</v>
      </c>
      <c r="H22" s="12"/>
      <c r="I22" s="11">
        <f>ROUND((H22*G22),2)</f>
        <v>0</v>
      </c>
      <c r="O22">
        <f>rekapitulace!H8</f>
        <v>21</v>
      </c>
      <c r="P22">
        <f>O22/100*I22</f>
        <v>0</v>
      </c>
    </row>
    <row r="23" spans="1:16" ht="63.75" x14ac:dyDescent="0.2">
      <c r="E23" s="13" t="s">
        <v>64</v>
      </c>
    </row>
    <row r="24" spans="1:16" ht="38.25" x14ac:dyDescent="0.2">
      <c r="A24" s="7">
        <v>7</v>
      </c>
      <c r="B24" s="7" t="s">
        <v>44</v>
      </c>
      <c r="C24" s="7" t="s">
        <v>65</v>
      </c>
      <c r="D24" s="7" t="s">
        <v>46</v>
      </c>
      <c r="E24" s="7" t="s">
        <v>66</v>
      </c>
      <c r="F24" s="7" t="s">
        <v>48</v>
      </c>
      <c r="G24" s="9">
        <v>1</v>
      </c>
      <c r="H24" s="12"/>
      <c r="I24" s="11">
        <f>ROUND((H24*G24),2)</f>
        <v>0</v>
      </c>
      <c r="O24">
        <f>rekapitulace!H8</f>
        <v>21</v>
      </c>
      <c r="P24">
        <f>O24/100*I24</f>
        <v>0</v>
      </c>
    </row>
    <row r="25" spans="1:16" ht="114.75" x14ac:dyDescent="0.2">
      <c r="E25" s="13" t="s">
        <v>67</v>
      </c>
    </row>
    <row r="26" spans="1:16" ht="140.25" x14ac:dyDescent="0.2">
      <c r="A26" s="7">
        <v>8</v>
      </c>
      <c r="B26" s="7" t="s">
        <v>68</v>
      </c>
      <c r="C26" s="7" t="s">
        <v>69</v>
      </c>
      <c r="D26" s="7" t="s">
        <v>70</v>
      </c>
      <c r="E26" s="7" t="s">
        <v>71</v>
      </c>
      <c r="F26" s="7" t="s">
        <v>48</v>
      </c>
      <c r="G26" s="9">
        <v>1</v>
      </c>
      <c r="H26" s="12"/>
      <c r="I26" s="11">
        <f t="shared" ref="I26:I37" si="0">ROUND((H26*G26),2)</f>
        <v>0</v>
      </c>
      <c r="O26">
        <f>rekapitulace!H8</f>
        <v>21</v>
      </c>
      <c r="P26">
        <f t="shared" ref="P26:P37" si="1">O26/100*I26</f>
        <v>0</v>
      </c>
    </row>
    <row r="27" spans="1:16" ht="25.5" x14ac:dyDescent="0.2">
      <c r="A27" s="7">
        <v>9</v>
      </c>
      <c r="B27" s="7" t="s">
        <v>44</v>
      </c>
      <c r="C27" s="7" t="s">
        <v>72</v>
      </c>
      <c r="D27" s="7" t="s">
        <v>46</v>
      </c>
      <c r="E27" s="7" t="s">
        <v>73</v>
      </c>
      <c r="F27" s="7" t="s">
        <v>48</v>
      </c>
      <c r="G27" s="9">
        <v>1</v>
      </c>
      <c r="H27" s="12"/>
      <c r="I27" s="11">
        <f t="shared" si="0"/>
        <v>0</v>
      </c>
      <c r="O27">
        <f>rekapitulace!H8</f>
        <v>21</v>
      </c>
      <c r="P27">
        <f t="shared" si="1"/>
        <v>0</v>
      </c>
    </row>
    <row r="28" spans="1:16" ht="102" x14ac:dyDescent="0.2">
      <c r="A28" s="7">
        <v>10</v>
      </c>
      <c r="B28" s="7" t="s">
        <v>44</v>
      </c>
      <c r="C28" s="7" t="s">
        <v>74</v>
      </c>
      <c r="D28" s="7" t="s">
        <v>46</v>
      </c>
      <c r="E28" s="7" t="s">
        <v>75</v>
      </c>
      <c r="F28" s="7" t="s">
        <v>48</v>
      </c>
      <c r="G28" s="9">
        <v>1</v>
      </c>
      <c r="H28" s="12"/>
      <c r="I28" s="11">
        <f t="shared" si="0"/>
        <v>0</v>
      </c>
      <c r="O28">
        <f>rekapitulace!H8</f>
        <v>21</v>
      </c>
      <c r="P28">
        <f t="shared" si="1"/>
        <v>0</v>
      </c>
    </row>
    <row r="29" spans="1:16" ht="38.25" x14ac:dyDescent="0.2">
      <c r="A29" s="7">
        <v>11</v>
      </c>
      <c r="B29" s="7" t="s">
        <v>44</v>
      </c>
      <c r="C29" s="7" t="s">
        <v>74</v>
      </c>
      <c r="D29" s="7" t="s">
        <v>76</v>
      </c>
      <c r="E29" s="7" t="s">
        <v>77</v>
      </c>
      <c r="F29" s="7" t="s">
        <v>48</v>
      </c>
      <c r="G29" s="9">
        <v>1</v>
      </c>
      <c r="H29" s="12"/>
      <c r="I29" s="11">
        <f t="shared" si="0"/>
        <v>0</v>
      </c>
      <c r="O29">
        <f>rekapitulace!H8</f>
        <v>21</v>
      </c>
      <c r="P29">
        <f t="shared" si="1"/>
        <v>0</v>
      </c>
    </row>
    <row r="30" spans="1:16" ht="25.5" x14ac:dyDescent="0.2">
      <c r="A30" s="7">
        <v>12</v>
      </c>
      <c r="B30" s="7" t="s">
        <v>44</v>
      </c>
      <c r="C30" s="7" t="s">
        <v>78</v>
      </c>
      <c r="D30" s="7" t="s">
        <v>46</v>
      </c>
      <c r="E30" s="7" t="s">
        <v>79</v>
      </c>
      <c r="F30" s="7" t="s">
        <v>48</v>
      </c>
      <c r="G30" s="9">
        <v>1</v>
      </c>
      <c r="H30" s="12"/>
      <c r="I30" s="11">
        <f t="shared" si="0"/>
        <v>0</v>
      </c>
      <c r="O30">
        <f>rekapitulace!H8</f>
        <v>21</v>
      </c>
      <c r="P30">
        <f t="shared" si="1"/>
        <v>0</v>
      </c>
    </row>
    <row r="31" spans="1:16" ht="25.5" x14ac:dyDescent="0.2">
      <c r="A31" s="7">
        <v>13</v>
      </c>
      <c r="B31" s="7" t="s">
        <v>44</v>
      </c>
      <c r="C31" s="7" t="s">
        <v>80</v>
      </c>
      <c r="D31" s="7" t="s">
        <v>46</v>
      </c>
      <c r="E31" s="7" t="s">
        <v>81</v>
      </c>
      <c r="F31" s="7" t="s">
        <v>48</v>
      </c>
      <c r="G31" s="9">
        <v>1</v>
      </c>
      <c r="H31" s="12"/>
      <c r="I31" s="11">
        <f t="shared" si="0"/>
        <v>0</v>
      </c>
      <c r="O31">
        <f>rekapitulace!H8</f>
        <v>21</v>
      </c>
      <c r="P31">
        <f t="shared" si="1"/>
        <v>0</v>
      </c>
    </row>
    <row r="32" spans="1:16" ht="38.25" x14ac:dyDescent="0.2">
      <c r="A32" s="7">
        <v>14</v>
      </c>
      <c r="B32" s="7" t="s">
        <v>44</v>
      </c>
      <c r="C32" s="7" t="s">
        <v>82</v>
      </c>
      <c r="D32" s="7" t="s">
        <v>46</v>
      </c>
      <c r="E32" s="7" t="s">
        <v>83</v>
      </c>
      <c r="F32" s="7" t="s">
        <v>48</v>
      </c>
      <c r="G32" s="9">
        <v>1</v>
      </c>
      <c r="H32" s="12"/>
      <c r="I32" s="11">
        <f t="shared" si="0"/>
        <v>0</v>
      </c>
      <c r="O32">
        <f>rekapitulace!H8</f>
        <v>21</v>
      </c>
      <c r="P32">
        <f t="shared" si="1"/>
        <v>0</v>
      </c>
    </row>
    <row r="33" spans="1:16" ht="25.5" x14ac:dyDescent="0.2">
      <c r="A33" s="7">
        <v>15</v>
      </c>
      <c r="B33" s="7" t="s">
        <v>44</v>
      </c>
      <c r="C33" s="7" t="s">
        <v>84</v>
      </c>
      <c r="D33" s="7" t="s">
        <v>46</v>
      </c>
      <c r="E33" s="7" t="s">
        <v>85</v>
      </c>
      <c r="F33" s="7" t="s">
        <v>48</v>
      </c>
      <c r="G33" s="9">
        <v>1</v>
      </c>
      <c r="H33" s="12"/>
      <c r="I33" s="11">
        <f t="shared" si="0"/>
        <v>0</v>
      </c>
      <c r="O33">
        <f>rekapitulace!H8</f>
        <v>21</v>
      </c>
      <c r="P33">
        <f t="shared" si="1"/>
        <v>0</v>
      </c>
    </row>
    <row r="34" spans="1:16" ht="51" x14ac:dyDescent="0.2">
      <c r="A34" s="7">
        <v>16</v>
      </c>
      <c r="B34" s="7" t="s">
        <v>44</v>
      </c>
      <c r="C34" s="7" t="s">
        <v>86</v>
      </c>
      <c r="D34" s="7" t="s">
        <v>46</v>
      </c>
      <c r="E34" s="7" t="s">
        <v>87</v>
      </c>
      <c r="F34" s="7" t="s">
        <v>88</v>
      </c>
      <c r="G34" s="9">
        <v>3</v>
      </c>
      <c r="H34" s="12"/>
      <c r="I34" s="11">
        <f t="shared" si="0"/>
        <v>0</v>
      </c>
      <c r="O34">
        <f>rekapitulace!H8</f>
        <v>21</v>
      </c>
      <c r="P34">
        <f t="shared" si="1"/>
        <v>0</v>
      </c>
    </row>
    <row r="35" spans="1:16" ht="89.25" x14ac:dyDescent="0.2">
      <c r="A35" s="7">
        <v>17</v>
      </c>
      <c r="B35" s="7" t="s">
        <v>44</v>
      </c>
      <c r="C35" s="7" t="s">
        <v>89</v>
      </c>
      <c r="D35" s="7" t="s">
        <v>46</v>
      </c>
      <c r="E35" s="7" t="s">
        <v>90</v>
      </c>
      <c r="F35" s="7" t="s">
        <v>48</v>
      </c>
      <c r="G35" s="9">
        <v>1</v>
      </c>
      <c r="H35" s="12"/>
      <c r="I35" s="11">
        <f t="shared" si="0"/>
        <v>0</v>
      </c>
      <c r="O35">
        <f>rekapitulace!H8</f>
        <v>21</v>
      </c>
      <c r="P35">
        <f t="shared" si="1"/>
        <v>0</v>
      </c>
    </row>
    <row r="36" spans="1:16" ht="25.5" x14ac:dyDescent="0.2">
      <c r="A36" s="7">
        <v>18</v>
      </c>
      <c r="B36" s="7" t="s">
        <v>44</v>
      </c>
      <c r="C36" s="7" t="s">
        <v>91</v>
      </c>
      <c r="D36" s="7" t="s">
        <v>46</v>
      </c>
      <c r="E36" s="7" t="s">
        <v>92</v>
      </c>
      <c r="F36" s="7" t="s">
        <v>48</v>
      </c>
      <c r="G36" s="9">
        <v>1</v>
      </c>
      <c r="H36" s="12"/>
      <c r="I36" s="11">
        <f t="shared" si="0"/>
        <v>0</v>
      </c>
      <c r="O36">
        <f>rekapitulace!H8</f>
        <v>21</v>
      </c>
      <c r="P36">
        <f t="shared" si="1"/>
        <v>0</v>
      </c>
    </row>
    <row r="37" spans="1:16" ht="25.5" x14ac:dyDescent="0.2">
      <c r="A37" s="7">
        <v>19</v>
      </c>
      <c r="B37" s="7" t="s">
        <v>44</v>
      </c>
      <c r="C37" s="7" t="s">
        <v>93</v>
      </c>
      <c r="D37" s="7" t="s">
        <v>46</v>
      </c>
      <c r="E37" s="7" t="s">
        <v>94</v>
      </c>
      <c r="F37" s="7" t="s">
        <v>48</v>
      </c>
      <c r="G37" s="9">
        <v>1</v>
      </c>
      <c r="H37" s="12"/>
      <c r="I37" s="11">
        <f t="shared" si="0"/>
        <v>0</v>
      </c>
      <c r="O37">
        <f>rekapitulace!H8</f>
        <v>21</v>
      </c>
      <c r="P37">
        <f t="shared" si="1"/>
        <v>0</v>
      </c>
    </row>
    <row r="38" spans="1:16" ht="12.75" customHeight="1" x14ac:dyDescent="0.2">
      <c r="A38" s="14"/>
      <c r="B38" s="14"/>
      <c r="C38" s="14" t="s">
        <v>43</v>
      </c>
      <c r="D38" s="14"/>
      <c r="E38" s="14" t="s">
        <v>42</v>
      </c>
      <c r="F38" s="14"/>
      <c r="G38" s="14"/>
      <c r="H38" s="14"/>
      <c r="I38" s="14">
        <f>SUM(I12:I37)</f>
        <v>0</v>
      </c>
      <c r="P38">
        <f>ROUND(SUM(P12:P37),2)</f>
        <v>0</v>
      </c>
    </row>
    <row r="40" spans="1:16" ht="12.75" customHeight="1" x14ac:dyDescent="0.2">
      <c r="A40" s="8"/>
      <c r="B40" s="8"/>
      <c r="C40" s="8" t="s">
        <v>23</v>
      </c>
      <c r="D40" s="8"/>
      <c r="E40" s="8" t="s">
        <v>95</v>
      </c>
      <c r="F40" s="8"/>
      <c r="G40" s="10"/>
      <c r="H40" s="8"/>
      <c r="I40" s="10"/>
    </row>
    <row r="41" spans="1:16" ht="63.75" x14ac:dyDescent="0.2">
      <c r="A41" s="7">
        <v>20</v>
      </c>
      <c r="B41" s="7" t="s">
        <v>44</v>
      </c>
      <c r="C41" s="7" t="s">
        <v>96</v>
      </c>
      <c r="D41" s="7" t="s">
        <v>46</v>
      </c>
      <c r="E41" s="7" t="s">
        <v>97</v>
      </c>
      <c r="F41" s="7" t="s">
        <v>98</v>
      </c>
      <c r="G41" s="9">
        <v>198.25</v>
      </c>
      <c r="H41" s="12"/>
      <c r="I41" s="11">
        <f>ROUND((H41*G41),2)</f>
        <v>0</v>
      </c>
      <c r="O41">
        <f>rekapitulace!H8</f>
        <v>21</v>
      </c>
      <c r="P41">
        <f>O41/100*I41</f>
        <v>0</v>
      </c>
    </row>
    <row r="42" spans="1:16" ht="25.5" x14ac:dyDescent="0.2">
      <c r="E42" s="13" t="s">
        <v>99</v>
      </c>
    </row>
    <row r="43" spans="1:16" ht="25.5" x14ac:dyDescent="0.2">
      <c r="A43" s="7">
        <v>21</v>
      </c>
      <c r="B43" s="7" t="s">
        <v>44</v>
      </c>
      <c r="C43" s="7" t="s">
        <v>100</v>
      </c>
      <c r="D43" s="7" t="s">
        <v>46</v>
      </c>
      <c r="E43" s="7" t="s">
        <v>101</v>
      </c>
      <c r="F43" s="7" t="s">
        <v>102</v>
      </c>
      <c r="G43" s="9">
        <v>674.4</v>
      </c>
      <c r="H43" s="12"/>
      <c r="I43" s="11">
        <f>ROUND((H43*G43),2)</f>
        <v>0</v>
      </c>
      <c r="O43">
        <f>rekapitulace!H8</f>
        <v>21</v>
      </c>
      <c r="P43">
        <f>O43/100*I43</f>
        <v>0</v>
      </c>
    </row>
    <row r="44" spans="1:16" ht="51" x14ac:dyDescent="0.2">
      <c r="E44" s="13" t="s">
        <v>103</v>
      </c>
    </row>
    <row r="45" spans="1:16" ht="12.75" customHeight="1" x14ac:dyDescent="0.2">
      <c r="A45" s="14"/>
      <c r="B45" s="14"/>
      <c r="C45" s="14" t="s">
        <v>23</v>
      </c>
      <c r="D45" s="14"/>
      <c r="E45" s="14" t="s">
        <v>95</v>
      </c>
      <c r="F45" s="14"/>
      <c r="G45" s="14"/>
      <c r="H45" s="14"/>
      <c r="I45" s="14">
        <f>SUM(I41:I44)</f>
        <v>0</v>
      </c>
      <c r="P45">
        <f>ROUND(SUM(P41:P44),2)</f>
        <v>0</v>
      </c>
    </row>
    <row r="47" spans="1:16" ht="12.75" customHeight="1" x14ac:dyDescent="0.2">
      <c r="A47" s="8"/>
      <c r="B47" s="8"/>
      <c r="C47" s="8" t="s">
        <v>37</v>
      </c>
      <c r="D47" s="8"/>
      <c r="E47" s="8" t="s">
        <v>104</v>
      </c>
      <c r="F47" s="8"/>
      <c r="G47" s="10"/>
      <c r="H47" s="8"/>
      <c r="I47" s="10"/>
    </row>
    <row r="48" spans="1:16" ht="25.5" x14ac:dyDescent="0.2">
      <c r="A48" s="7">
        <v>22</v>
      </c>
      <c r="B48" s="7" t="s">
        <v>44</v>
      </c>
      <c r="C48" s="7" t="s">
        <v>105</v>
      </c>
      <c r="D48" s="7" t="s">
        <v>46</v>
      </c>
      <c r="E48" s="7" t="s">
        <v>106</v>
      </c>
      <c r="F48" s="7" t="s">
        <v>107</v>
      </c>
      <c r="G48" s="9">
        <v>3965</v>
      </c>
      <c r="H48" s="12"/>
      <c r="I48" s="11">
        <f>ROUND((H48*G48),2)</f>
        <v>0</v>
      </c>
      <c r="O48">
        <f>rekapitulace!H8</f>
        <v>21</v>
      </c>
      <c r="P48">
        <f>O48/100*I48</f>
        <v>0</v>
      </c>
    </row>
    <row r="49" spans="1:16" ht="25.5" x14ac:dyDescent="0.2">
      <c r="E49" s="13" t="s">
        <v>108</v>
      </c>
    </row>
    <row r="50" spans="1:16" ht="25.5" x14ac:dyDescent="0.2">
      <c r="A50" s="7">
        <v>23</v>
      </c>
      <c r="B50" s="7" t="s">
        <v>44</v>
      </c>
      <c r="C50" s="7" t="s">
        <v>109</v>
      </c>
      <c r="D50" s="7" t="s">
        <v>46</v>
      </c>
      <c r="E50" s="7" t="s">
        <v>110</v>
      </c>
      <c r="F50" s="7" t="s">
        <v>107</v>
      </c>
      <c r="G50" s="9">
        <v>3965</v>
      </c>
      <c r="H50" s="12"/>
      <c r="I50" s="11">
        <f>ROUND((H50*G50),2)</f>
        <v>0</v>
      </c>
      <c r="O50">
        <f>rekapitulace!H8</f>
        <v>21</v>
      </c>
      <c r="P50">
        <f>O50/100*I50</f>
        <v>0</v>
      </c>
    </row>
    <row r="51" spans="1:16" x14ac:dyDescent="0.2">
      <c r="E51" s="13" t="s">
        <v>111</v>
      </c>
    </row>
    <row r="52" spans="1:16" ht="25.5" x14ac:dyDescent="0.2">
      <c r="A52" s="7">
        <v>24</v>
      </c>
      <c r="B52" s="7" t="s">
        <v>44</v>
      </c>
      <c r="C52" s="7" t="s">
        <v>112</v>
      </c>
      <c r="D52" s="7" t="s">
        <v>46</v>
      </c>
      <c r="E52" s="7" t="s">
        <v>113</v>
      </c>
      <c r="F52" s="7" t="s">
        <v>98</v>
      </c>
      <c r="G52" s="9">
        <v>198.25</v>
      </c>
      <c r="H52" s="12"/>
      <c r="I52" s="11">
        <f>ROUND((H52*G52),2)</f>
        <v>0</v>
      </c>
      <c r="O52">
        <f>rekapitulace!H8</f>
        <v>21</v>
      </c>
      <c r="P52">
        <f>O52/100*I52</f>
        <v>0</v>
      </c>
    </row>
    <row r="53" spans="1:16" ht="25.5" x14ac:dyDescent="0.2">
      <c r="E53" s="13" t="s">
        <v>114</v>
      </c>
    </row>
    <row r="54" spans="1:16" ht="12.75" customHeight="1" x14ac:dyDescent="0.2">
      <c r="A54" s="14"/>
      <c r="B54" s="14"/>
      <c r="C54" s="14" t="s">
        <v>37</v>
      </c>
      <c r="D54" s="14"/>
      <c r="E54" s="14" t="s">
        <v>104</v>
      </c>
      <c r="F54" s="14"/>
      <c r="G54" s="14"/>
      <c r="H54" s="14"/>
      <c r="I54" s="14">
        <f>SUM(I48:I53)</f>
        <v>0</v>
      </c>
      <c r="P54">
        <f>ROUND(SUM(P48:P53),2)</f>
        <v>0</v>
      </c>
    </row>
    <row r="56" spans="1:16" ht="12.75" customHeight="1" x14ac:dyDescent="0.2">
      <c r="A56" s="8"/>
      <c r="B56" s="8"/>
      <c r="C56" s="8" t="s">
        <v>41</v>
      </c>
      <c r="D56" s="8"/>
      <c r="E56" s="8" t="s">
        <v>115</v>
      </c>
      <c r="F56" s="8"/>
      <c r="G56" s="10"/>
      <c r="H56" s="8"/>
      <c r="I56" s="10"/>
    </row>
    <row r="57" spans="1:16" ht="38.25" x14ac:dyDescent="0.2">
      <c r="A57" s="7">
        <v>25</v>
      </c>
      <c r="B57" s="7" t="s">
        <v>44</v>
      </c>
      <c r="C57" s="7" t="s">
        <v>116</v>
      </c>
      <c r="D57" s="7" t="s">
        <v>46</v>
      </c>
      <c r="E57" s="7" t="s">
        <v>117</v>
      </c>
      <c r="F57" s="7" t="s">
        <v>102</v>
      </c>
      <c r="G57" s="9">
        <v>674.4</v>
      </c>
      <c r="H57" s="12"/>
      <c r="I57" s="11">
        <f>ROUND((H57*G57),2)</f>
        <v>0</v>
      </c>
      <c r="O57">
        <f>rekapitulace!H8</f>
        <v>21</v>
      </c>
      <c r="P57">
        <f>O57/100*I57</f>
        <v>0</v>
      </c>
    </row>
    <row r="58" spans="1:16" x14ac:dyDescent="0.2">
      <c r="E58" s="13" t="s">
        <v>118</v>
      </c>
    </row>
    <row r="59" spans="1:16" x14ac:dyDescent="0.2">
      <c r="A59" s="7">
        <v>26</v>
      </c>
      <c r="B59" s="7" t="s">
        <v>44</v>
      </c>
      <c r="C59" s="7" t="s">
        <v>119</v>
      </c>
      <c r="D59" s="7" t="s">
        <v>46</v>
      </c>
      <c r="E59" s="7" t="s">
        <v>120</v>
      </c>
      <c r="F59" s="7" t="s">
        <v>107</v>
      </c>
      <c r="G59" s="9">
        <v>3965</v>
      </c>
      <c r="H59" s="12"/>
      <c r="I59" s="11">
        <f>ROUND((H59*G59),2)</f>
        <v>0</v>
      </c>
      <c r="O59">
        <f>rekapitulace!H8</f>
        <v>21</v>
      </c>
      <c r="P59">
        <f>O59/100*I59</f>
        <v>0</v>
      </c>
    </row>
    <row r="60" spans="1:16" x14ac:dyDescent="0.2">
      <c r="E60" s="13" t="s">
        <v>121</v>
      </c>
    </row>
    <row r="61" spans="1:16" ht="12.75" customHeight="1" x14ac:dyDescent="0.2">
      <c r="A61" s="14"/>
      <c r="B61" s="14"/>
      <c r="C61" s="14" t="s">
        <v>41</v>
      </c>
      <c r="D61" s="14"/>
      <c r="E61" s="14" t="s">
        <v>115</v>
      </c>
      <c r="F61" s="14"/>
      <c r="G61" s="14"/>
      <c r="H61" s="14"/>
      <c r="I61" s="14">
        <f>SUM(I57:I60)</f>
        <v>0</v>
      </c>
      <c r="P61">
        <f>ROUND(SUM(P57:P60),2)</f>
        <v>0</v>
      </c>
    </row>
    <row r="63" spans="1:16" ht="12.75" customHeight="1" x14ac:dyDescent="0.2">
      <c r="A63" s="14"/>
      <c r="B63" s="14"/>
      <c r="C63" s="14"/>
      <c r="D63" s="14"/>
      <c r="E63" s="14" t="s">
        <v>122</v>
      </c>
      <c r="F63" s="14"/>
      <c r="G63" s="14"/>
      <c r="H63" s="14"/>
      <c r="I63" s="14">
        <f>+I38+I45+I54+I61</f>
        <v>0</v>
      </c>
      <c r="P63">
        <f>+P38+P45+P54+P61</f>
        <v>0</v>
      </c>
    </row>
    <row r="65" spans="1:16" ht="12.75" customHeight="1" x14ac:dyDescent="0.2">
      <c r="A65" s="8" t="s">
        <v>123</v>
      </c>
      <c r="B65" s="8"/>
      <c r="C65" s="8"/>
      <c r="D65" s="8"/>
      <c r="E65" s="8"/>
      <c r="F65" s="8"/>
      <c r="G65" s="8"/>
      <c r="H65" s="8"/>
      <c r="I65" s="8"/>
    </row>
    <row r="66" spans="1:16" ht="12.75" customHeight="1" x14ac:dyDescent="0.2">
      <c r="A66" s="8"/>
      <c r="B66" s="8"/>
      <c r="C66" s="8"/>
      <c r="D66" s="8"/>
      <c r="E66" s="8" t="s">
        <v>124</v>
      </c>
      <c r="F66" s="8"/>
      <c r="G66" s="8"/>
      <c r="H66" s="8"/>
      <c r="I66" s="8"/>
    </row>
    <row r="67" spans="1:16" ht="12.75" customHeight="1" x14ac:dyDescent="0.2">
      <c r="A67" s="14"/>
      <c r="B67" s="14"/>
      <c r="C67" s="14"/>
      <c r="D67" s="14"/>
      <c r="E67" s="14" t="s">
        <v>125</v>
      </c>
      <c r="F67" s="14"/>
      <c r="G67" s="14"/>
      <c r="H67" s="14"/>
      <c r="I67" s="14">
        <v>0</v>
      </c>
      <c r="P67">
        <v>0</v>
      </c>
    </row>
    <row r="68" spans="1:16" ht="12.75" customHeight="1" x14ac:dyDescent="0.2">
      <c r="A68" s="14"/>
      <c r="B68" s="14"/>
      <c r="C68" s="14"/>
      <c r="D68" s="14"/>
      <c r="E68" s="14" t="s">
        <v>126</v>
      </c>
      <c r="F68" s="14"/>
      <c r="G68" s="14"/>
      <c r="H68" s="14"/>
      <c r="I68" s="14"/>
    </row>
    <row r="69" spans="1:16" ht="12.75" customHeight="1" x14ac:dyDescent="0.2">
      <c r="A69" s="14"/>
      <c r="B69" s="14"/>
      <c r="C69" s="14"/>
      <c r="D69" s="14"/>
      <c r="E69" s="14" t="s">
        <v>127</v>
      </c>
      <c r="F69" s="14"/>
      <c r="G69" s="14"/>
      <c r="H69" s="14"/>
      <c r="I69" s="14">
        <v>0</v>
      </c>
      <c r="P69">
        <v>0</v>
      </c>
    </row>
    <row r="70" spans="1:16" ht="12.75" customHeight="1" x14ac:dyDescent="0.2">
      <c r="A70" s="14"/>
      <c r="B70" s="14"/>
      <c r="C70" s="14"/>
      <c r="D70" s="14"/>
      <c r="E70" s="14" t="s">
        <v>128</v>
      </c>
      <c r="F70" s="14"/>
      <c r="G70" s="14"/>
      <c r="H70" s="14"/>
      <c r="I70" s="14">
        <f>I67+I69</f>
        <v>0</v>
      </c>
      <c r="P70">
        <f>P67+P69</f>
        <v>0</v>
      </c>
    </row>
    <row r="72" spans="1:16" ht="12.75" customHeight="1" x14ac:dyDescent="0.2">
      <c r="A72" s="14"/>
      <c r="B72" s="14"/>
      <c r="C72" s="14"/>
      <c r="D72" s="14"/>
      <c r="E72" s="14" t="s">
        <v>128</v>
      </c>
      <c r="F72" s="14"/>
      <c r="G72" s="14"/>
      <c r="H72" s="14"/>
      <c r="I72" s="14">
        <f>I63+I70</f>
        <v>0</v>
      </c>
      <c r="P72">
        <f>P63+P70</f>
        <v>0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6" ht="12.75" customHeight="1" x14ac:dyDescent="0.25">
      <c r="A1" s="6" t="s">
        <v>13</v>
      </c>
    </row>
    <row r="2" spans="1:16" ht="12.75" customHeight="1" x14ac:dyDescent="0.25">
      <c r="C2" s="2" t="s">
        <v>14</v>
      </c>
    </row>
    <row r="4" spans="1:16" ht="12.75" customHeight="1" x14ac:dyDescent="0.25">
      <c r="A4" t="s">
        <v>15</v>
      </c>
      <c r="C4" s="6" t="s">
        <v>18</v>
      </c>
      <c r="D4" s="6"/>
      <c r="E4" s="6" t="s">
        <v>19</v>
      </c>
    </row>
    <row r="5" spans="1:16" ht="12.75" customHeight="1" x14ac:dyDescent="0.25">
      <c r="A5" t="s">
        <v>16</v>
      </c>
      <c r="C5" s="6" t="s">
        <v>129</v>
      </c>
      <c r="D5" s="6"/>
      <c r="E5" s="6" t="s">
        <v>130</v>
      </c>
    </row>
    <row r="6" spans="1:16" ht="12.75" customHeight="1" x14ac:dyDescent="0.25">
      <c r="A6" t="s">
        <v>17</v>
      </c>
      <c r="C6" s="6" t="s">
        <v>129</v>
      </c>
      <c r="D6" s="6"/>
      <c r="E6" s="6" t="s">
        <v>130</v>
      </c>
    </row>
    <row r="7" spans="1:16" ht="12.75" customHeight="1" x14ac:dyDescent="0.25">
      <c r="C7" s="6"/>
      <c r="D7" s="6"/>
      <c r="E7" s="6"/>
    </row>
    <row r="8" spans="1:16" ht="12.75" customHeight="1" x14ac:dyDescent="0.2">
      <c r="A8" s="1" t="s">
        <v>22</v>
      </c>
      <c r="B8" s="1" t="s">
        <v>24</v>
      </c>
      <c r="C8" s="1" t="s">
        <v>25</v>
      </c>
      <c r="D8" s="1" t="s">
        <v>26</v>
      </c>
      <c r="E8" s="1" t="s">
        <v>27</v>
      </c>
      <c r="F8" s="1" t="s">
        <v>28</v>
      </c>
      <c r="G8" s="1" t="s">
        <v>29</v>
      </c>
      <c r="H8" s="1" t="s">
        <v>30</v>
      </c>
      <c r="I8" s="1"/>
      <c r="O8" t="s">
        <v>33</v>
      </c>
      <c r="P8" t="s">
        <v>11</v>
      </c>
    </row>
    <row r="9" spans="1:16" ht="14.25" x14ac:dyDescent="0.2">
      <c r="A9" s="1"/>
      <c r="B9" s="1"/>
      <c r="C9" s="1"/>
      <c r="D9" s="1"/>
      <c r="E9" s="1"/>
      <c r="F9" s="1"/>
      <c r="G9" s="1"/>
      <c r="H9" s="5" t="s">
        <v>31</v>
      </c>
      <c r="I9" s="5" t="s">
        <v>32</v>
      </c>
      <c r="O9" t="s">
        <v>11</v>
      </c>
    </row>
    <row r="10" spans="1:16" ht="14.25" x14ac:dyDescent="0.2">
      <c r="A10" s="5" t="s">
        <v>23</v>
      </c>
      <c r="B10" s="5" t="s">
        <v>34</v>
      </c>
      <c r="C10" s="5" t="s">
        <v>35</v>
      </c>
      <c r="D10" s="5" t="s">
        <v>36</v>
      </c>
      <c r="E10" s="5" t="s">
        <v>37</v>
      </c>
      <c r="F10" s="5" t="s">
        <v>38</v>
      </c>
      <c r="G10" s="5" t="s">
        <v>39</v>
      </c>
      <c r="H10" s="5" t="s">
        <v>40</v>
      </c>
      <c r="I10" s="5" t="s">
        <v>41</v>
      </c>
    </row>
    <row r="11" spans="1:16" ht="12.75" customHeight="1" x14ac:dyDescent="0.2">
      <c r="A11" s="8"/>
      <c r="B11" s="8"/>
      <c r="C11" s="8" t="s">
        <v>43</v>
      </c>
      <c r="D11" s="8"/>
      <c r="E11" s="8" t="s">
        <v>42</v>
      </c>
      <c r="F11" s="8"/>
      <c r="G11" s="10"/>
      <c r="H11" s="8"/>
      <c r="I11" s="10"/>
    </row>
    <row r="12" spans="1:16" ht="229.5" x14ac:dyDescent="0.2">
      <c r="A12" s="7">
        <v>1</v>
      </c>
      <c r="B12" s="7" t="s">
        <v>68</v>
      </c>
      <c r="C12" s="7" t="s">
        <v>69</v>
      </c>
      <c r="D12" s="7" t="s">
        <v>70</v>
      </c>
      <c r="E12" s="7" t="s">
        <v>131</v>
      </c>
      <c r="F12" s="7" t="s">
        <v>48</v>
      </c>
      <c r="G12" s="9">
        <v>1</v>
      </c>
      <c r="H12" s="12"/>
      <c r="I12" s="11">
        <f>ROUND((H12*G12),2)</f>
        <v>0</v>
      </c>
      <c r="O12">
        <f>rekapitulace!H8</f>
        <v>21</v>
      </c>
      <c r="P12">
        <f>O12/100*I12</f>
        <v>0</v>
      </c>
    </row>
    <row r="13" spans="1:16" ht="12.75" customHeight="1" x14ac:dyDescent="0.2">
      <c r="A13" s="14"/>
      <c r="B13" s="14"/>
      <c r="C13" s="14" t="s">
        <v>43</v>
      </c>
      <c r="D13" s="14"/>
      <c r="E13" s="14" t="s">
        <v>42</v>
      </c>
      <c r="F13" s="14"/>
      <c r="G13" s="14"/>
      <c r="H13" s="14"/>
      <c r="I13" s="14">
        <f>SUM(I12:I12)</f>
        <v>0</v>
      </c>
      <c r="P13">
        <f>ROUND(SUM(P12:P12),2)</f>
        <v>0</v>
      </c>
    </row>
    <row r="15" spans="1:16" ht="12.75" customHeight="1" x14ac:dyDescent="0.2">
      <c r="A15" s="14"/>
      <c r="B15" s="14"/>
      <c r="C15" s="14"/>
      <c r="D15" s="14"/>
      <c r="E15" s="14" t="s">
        <v>122</v>
      </c>
      <c r="F15" s="14"/>
      <c r="G15" s="14"/>
      <c r="H15" s="14"/>
      <c r="I15" s="14">
        <f>+I13</f>
        <v>0</v>
      </c>
      <c r="P15">
        <f>+P13</f>
        <v>0</v>
      </c>
    </row>
    <row r="17" spans="1:16" ht="12.75" customHeight="1" x14ac:dyDescent="0.2">
      <c r="A17" s="8" t="s">
        <v>123</v>
      </c>
      <c r="B17" s="8"/>
      <c r="C17" s="8"/>
      <c r="D17" s="8"/>
      <c r="E17" s="8"/>
      <c r="F17" s="8"/>
      <c r="G17" s="8"/>
      <c r="H17" s="8"/>
      <c r="I17" s="8"/>
    </row>
    <row r="18" spans="1:16" ht="12.75" customHeight="1" x14ac:dyDescent="0.2">
      <c r="A18" s="8"/>
      <c r="B18" s="8"/>
      <c r="C18" s="8"/>
      <c r="D18" s="8"/>
      <c r="E18" s="8" t="s">
        <v>124</v>
      </c>
      <c r="F18" s="8"/>
      <c r="G18" s="8"/>
      <c r="H18" s="8"/>
      <c r="I18" s="8"/>
    </row>
    <row r="19" spans="1:16" ht="12.75" customHeight="1" x14ac:dyDescent="0.2">
      <c r="A19" s="14"/>
      <c r="B19" s="14"/>
      <c r="C19" s="14"/>
      <c r="D19" s="14"/>
      <c r="E19" s="14" t="s">
        <v>125</v>
      </c>
      <c r="F19" s="14"/>
      <c r="G19" s="14"/>
      <c r="H19" s="14"/>
      <c r="I19" s="14">
        <v>0</v>
      </c>
      <c r="P19">
        <v>0</v>
      </c>
    </row>
    <row r="20" spans="1:16" ht="12.75" customHeight="1" x14ac:dyDescent="0.2">
      <c r="A20" s="14"/>
      <c r="B20" s="14"/>
      <c r="C20" s="14"/>
      <c r="D20" s="14"/>
      <c r="E20" s="14" t="s">
        <v>126</v>
      </c>
      <c r="F20" s="14"/>
      <c r="G20" s="14"/>
      <c r="H20" s="14"/>
      <c r="I20" s="14"/>
    </row>
    <row r="21" spans="1:16" ht="12.75" customHeight="1" x14ac:dyDescent="0.2">
      <c r="A21" s="14"/>
      <c r="B21" s="14"/>
      <c r="C21" s="14"/>
      <c r="D21" s="14"/>
      <c r="E21" s="14" t="s">
        <v>127</v>
      </c>
      <c r="F21" s="14"/>
      <c r="G21" s="14"/>
      <c r="H21" s="14"/>
      <c r="I21" s="14">
        <v>0</v>
      </c>
      <c r="P21">
        <v>0</v>
      </c>
    </row>
    <row r="22" spans="1:16" ht="12.75" customHeight="1" x14ac:dyDescent="0.2">
      <c r="A22" s="14"/>
      <c r="B22" s="14"/>
      <c r="C22" s="14"/>
      <c r="D22" s="14"/>
      <c r="E22" s="14" t="s">
        <v>128</v>
      </c>
      <c r="F22" s="14"/>
      <c r="G22" s="14"/>
      <c r="H22" s="14"/>
      <c r="I22" s="14">
        <f>I19+I21</f>
        <v>0</v>
      </c>
      <c r="P22">
        <f>P19+P21</f>
        <v>0</v>
      </c>
    </row>
    <row r="24" spans="1:16" ht="12.75" customHeight="1" x14ac:dyDescent="0.2">
      <c r="A24" s="14"/>
      <c r="B24" s="14"/>
      <c r="C24" s="14"/>
      <c r="D24" s="14"/>
      <c r="E24" s="14" t="s">
        <v>128</v>
      </c>
      <c r="F24" s="14"/>
      <c r="G24" s="14"/>
      <c r="H24" s="14"/>
      <c r="I24" s="14">
        <f>I15+I22</f>
        <v>0</v>
      </c>
      <c r="P24">
        <f>P15+P22</f>
        <v>0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4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6" ht="12.75" customHeight="1" x14ac:dyDescent="0.25">
      <c r="A1" s="6" t="s">
        <v>13</v>
      </c>
    </row>
    <row r="2" spans="1:16" ht="12.75" customHeight="1" x14ac:dyDescent="0.25">
      <c r="C2" s="2" t="s">
        <v>14</v>
      </c>
    </row>
    <row r="4" spans="1:16" ht="12.75" customHeight="1" x14ac:dyDescent="0.25">
      <c r="A4" t="s">
        <v>15</v>
      </c>
      <c r="C4" s="6" t="s">
        <v>18</v>
      </c>
      <c r="D4" s="6"/>
      <c r="E4" s="6" t="s">
        <v>19</v>
      </c>
    </row>
    <row r="5" spans="1:16" ht="12.75" customHeight="1" x14ac:dyDescent="0.25">
      <c r="A5" t="s">
        <v>16</v>
      </c>
      <c r="C5" s="6" t="s">
        <v>132</v>
      </c>
      <c r="D5" s="6"/>
      <c r="E5" s="6" t="s">
        <v>133</v>
      </c>
    </row>
    <row r="6" spans="1:16" ht="12.75" customHeight="1" x14ac:dyDescent="0.25">
      <c r="A6" t="s">
        <v>17</v>
      </c>
      <c r="C6" s="6" t="s">
        <v>132</v>
      </c>
      <c r="D6" s="6"/>
      <c r="E6" s="6" t="s">
        <v>133</v>
      </c>
    </row>
    <row r="7" spans="1:16" ht="12.75" customHeight="1" x14ac:dyDescent="0.25">
      <c r="C7" s="6"/>
      <c r="D7" s="6"/>
      <c r="E7" s="6"/>
    </row>
    <row r="8" spans="1:16" ht="12.75" customHeight="1" x14ac:dyDescent="0.2">
      <c r="A8" s="1" t="s">
        <v>22</v>
      </c>
      <c r="B8" s="1" t="s">
        <v>24</v>
      </c>
      <c r="C8" s="1" t="s">
        <v>25</v>
      </c>
      <c r="D8" s="1" t="s">
        <v>26</v>
      </c>
      <c r="E8" s="1" t="s">
        <v>27</v>
      </c>
      <c r="F8" s="1" t="s">
        <v>28</v>
      </c>
      <c r="G8" s="1" t="s">
        <v>29</v>
      </c>
      <c r="H8" s="1" t="s">
        <v>30</v>
      </c>
      <c r="I8" s="1"/>
      <c r="O8" t="s">
        <v>33</v>
      </c>
      <c r="P8" t="s">
        <v>11</v>
      </c>
    </row>
    <row r="9" spans="1:16" ht="14.25" x14ac:dyDescent="0.2">
      <c r="A9" s="1"/>
      <c r="B9" s="1"/>
      <c r="C9" s="1"/>
      <c r="D9" s="1"/>
      <c r="E9" s="1"/>
      <c r="F9" s="1"/>
      <c r="G9" s="1"/>
      <c r="H9" s="5" t="s">
        <v>31</v>
      </c>
      <c r="I9" s="5" t="s">
        <v>32</v>
      </c>
      <c r="O9" t="s">
        <v>11</v>
      </c>
    </row>
    <row r="10" spans="1:16" ht="14.25" x14ac:dyDescent="0.2">
      <c r="A10" s="5" t="s">
        <v>23</v>
      </c>
      <c r="B10" s="5" t="s">
        <v>34</v>
      </c>
      <c r="C10" s="5" t="s">
        <v>35</v>
      </c>
      <c r="D10" s="5" t="s">
        <v>36</v>
      </c>
      <c r="E10" s="5" t="s">
        <v>37</v>
      </c>
      <c r="F10" s="5" t="s">
        <v>38</v>
      </c>
      <c r="G10" s="5" t="s">
        <v>39</v>
      </c>
      <c r="H10" s="5" t="s">
        <v>40</v>
      </c>
      <c r="I10" s="5" t="s">
        <v>41</v>
      </c>
    </row>
    <row r="11" spans="1:16" ht="12.75" customHeight="1" x14ac:dyDescent="0.2">
      <c r="A11" s="8"/>
      <c r="B11" s="8"/>
      <c r="C11" s="8" t="s">
        <v>43</v>
      </c>
      <c r="D11" s="8"/>
      <c r="E11" s="8" t="s">
        <v>42</v>
      </c>
      <c r="F11" s="8"/>
      <c r="G11" s="10"/>
      <c r="H11" s="8"/>
      <c r="I11" s="10"/>
    </row>
    <row r="12" spans="1:16" x14ac:dyDescent="0.2">
      <c r="A12" s="7">
        <v>1</v>
      </c>
      <c r="B12" s="7" t="s">
        <v>44</v>
      </c>
      <c r="C12" s="7" t="s">
        <v>134</v>
      </c>
      <c r="D12" s="7" t="s">
        <v>46</v>
      </c>
      <c r="E12" s="7" t="s">
        <v>135</v>
      </c>
      <c r="F12" s="7" t="s">
        <v>88</v>
      </c>
      <c r="G12" s="9">
        <v>3</v>
      </c>
      <c r="H12" s="12"/>
      <c r="I12" s="11">
        <f>ROUND((H12*G12),2)</f>
        <v>0</v>
      </c>
      <c r="O12">
        <f>rekapitulace!H8</f>
        <v>21</v>
      </c>
      <c r="P12">
        <f>O12/100*I12</f>
        <v>0</v>
      </c>
    </row>
    <row r="13" spans="1:16" ht="25.5" x14ac:dyDescent="0.2">
      <c r="A13" s="7">
        <v>2</v>
      </c>
      <c r="B13" s="7" t="s">
        <v>44</v>
      </c>
      <c r="C13" s="7" t="s">
        <v>136</v>
      </c>
      <c r="D13" s="7" t="s">
        <v>46</v>
      </c>
      <c r="E13" s="7" t="s">
        <v>137</v>
      </c>
      <c r="F13" s="7" t="s">
        <v>48</v>
      </c>
      <c r="G13" s="9">
        <v>1</v>
      </c>
      <c r="H13" s="12"/>
      <c r="I13" s="11">
        <f>ROUND((H13*G13),2)</f>
        <v>0</v>
      </c>
      <c r="O13">
        <f>rekapitulace!H8</f>
        <v>21</v>
      </c>
      <c r="P13">
        <f>O13/100*I13</f>
        <v>0</v>
      </c>
    </row>
    <row r="14" spans="1:16" x14ac:dyDescent="0.2">
      <c r="A14" s="7">
        <v>3</v>
      </c>
      <c r="B14" s="7" t="s">
        <v>44</v>
      </c>
      <c r="C14" s="7" t="s">
        <v>138</v>
      </c>
      <c r="D14" s="7" t="s">
        <v>46</v>
      </c>
      <c r="E14" s="7" t="s">
        <v>139</v>
      </c>
      <c r="F14" s="7" t="s">
        <v>88</v>
      </c>
      <c r="G14" s="9">
        <v>5</v>
      </c>
      <c r="H14" s="12"/>
      <c r="I14" s="11">
        <f>ROUND((H14*G14),2)</f>
        <v>0</v>
      </c>
      <c r="O14">
        <f>rekapitulace!H8</f>
        <v>21</v>
      </c>
      <c r="P14">
        <f>O14/100*I14</f>
        <v>0</v>
      </c>
    </row>
    <row r="15" spans="1:16" x14ac:dyDescent="0.2">
      <c r="E15" s="13" t="s">
        <v>140</v>
      </c>
    </row>
    <row r="16" spans="1:16" ht="12.75" customHeight="1" x14ac:dyDescent="0.2">
      <c r="A16" s="14"/>
      <c r="B16" s="14"/>
      <c r="C16" s="14" t="s">
        <v>43</v>
      </c>
      <c r="D16" s="14"/>
      <c r="E16" s="14" t="s">
        <v>42</v>
      </c>
      <c r="F16" s="14"/>
      <c r="G16" s="14"/>
      <c r="H16" s="14"/>
      <c r="I16" s="14">
        <f>SUM(I12:I15)</f>
        <v>0</v>
      </c>
      <c r="P16">
        <f>ROUND(SUM(P12:P15),2)</f>
        <v>0</v>
      </c>
    </row>
    <row r="18" spans="1:16" ht="12.75" customHeight="1" x14ac:dyDescent="0.2">
      <c r="A18" s="8"/>
      <c r="B18" s="8"/>
      <c r="C18" s="8" t="s">
        <v>23</v>
      </c>
      <c r="D18" s="8"/>
      <c r="E18" s="8" t="s">
        <v>95</v>
      </c>
      <c r="F18" s="8"/>
      <c r="G18" s="10"/>
      <c r="H18" s="8"/>
      <c r="I18" s="10"/>
    </row>
    <row r="19" spans="1:16" ht="25.5" x14ac:dyDescent="0.2">
      <c r="A19" s="7">
        <v>4</v>
      </c>
      <c r="B19" s="7" t="s">
        <v>44</v>
      </c>
      <c r="C19" s="7" t="s">
        <v>141</v>
      </c>
      <c r="D19" s="7" t="s">
        <v>46</v>
      </c>
      <c r="E19" s="7" t="s">
        <v>142</v>
      </c>
      <c r="F19" s="7" t="s">
        <v>102</v>
      </c>
      <c r="G19" s="9">
        <v>20.3</v>
      </c>
      <c r="H19" s="12"/>
      <c r="I19" s="11">
        <f>ROUND((H19*G19),2)</f>
        <v>0</v>
      </c>
      <c r="O19">
        <f>rekapitulace!H8</f>
        <v>21</v>
      </c>
      <c r="P19">
        <f>O19/100*I19</f>
        <v>0</v>
      </c>
    </row>
    <row r="20" spans="1:16" x14ac:dyDescent="0.2">
      <c r="E20" s="13" t="s">
        <v>143</v>
      </c>
    </row>
    <row r="21" spans="1:16" ht="25.5" x14ac:dyDescent="0.2">
      <c r="A21" s="7">
        <v>5</v>
      </c>
      <c r="B21" s="7" t="s">
        <v>44</v>
      </c>
      <c r="C21" s="7" t="s">
        <v>144</v>
      </c>
      <c r="D21" s="7" t="s">
        <v>46</v>
      </c>
      <c r="E21" s="7" t="s">
        <v>145</v>
      </c>
      <c r="F21" s="7" t="s">
        <v>102</v>
      </c>
      <c r="G21" s="9">
        <v>239</v>
      </c>
      <c r="H21" s="12"/>
      <c r="I21" s="11">
        <f>ROUND((H21*G21),2)</f>
        <v>0</v>
      </c>
      <c r="O21">
        <f>rekapitulace!H8</f>
        <v>21</v>
      </c>
      <c r="P21">
        <f>O21/100*I21</f>
        <v>0</v>
      </c>
    </row>
    <row r="22" spans="1:16" x14ac:dyDescent="0.2">
      <c r="E22" s="13" t="s">
        <v>146</v>
      </c>
    </row>
    <row r="23" spans="1:16" ht="25.5" x14ac:dyDescent="0.2">
      <c r="A23" s="7">
        <v>6</v>
      </c>
      <c r="B23" s="7" t="s">
        <v>44</v>
      </c>
      <c r="C23" s="7" t="s">
        <v>100</v>
      </c>
      <c r="D23" s="7" t="s">
        <v>46</v>
      </c>
      <c r="E23" s="7" t="s">
        <v>101</v>
      </c>
      <c r="F23" s="7" t="s">
        <v>102</v>
      </c>
      <c r="G23" s="9">
        <v>14.1</v>
      </c>
      <c r="H23" s="12"/>
      <c r="I23" s="11">
        <f>ROUND((H23*G23),2)</f>
        <v>0</v>
      </c>
      <c r="O23">
        <f>rekapitulace!H8</f>
        <v>21</v>
      </c>
      <c r="P23">
        <f>O23/100*I23</f>
        <v>0</v>
      </c>
    </row>
    <row r="24" spans="1:16" x14ac:dyDescent="0.2">
      <c r="E24" s="13" t="s">
        <v>147</v>
      </c>
    </row>
    <row r="25" spans="1:16" ht="25.5" x14ac:dyDescent="0.2">
      <c r="A25" s="7">
        <v>7</v>
      </c>
      <c r="B25" s="7" t="s">
        <v>44</v>
      </c>
      <c r="C25" s="7" t="s">
        <v>148</v>
      </c>
      <c r="D25" s="7" t="s">
        <v>46</v>
      </c>
      <c r="E25" s="7" t="s">
        <v>149</v>
      </c>
      <c r="F25" s="7" t="s">
        <v>98</v>
      </c>
      <c r="G25" s="9">
        <v>2521.5230000000001</v>
      </c>
      <c r="H25" s="12"/>
      <c r="I25" s="11">
        <f>ROUND((H25*G25),2)</f>
        <v>0</v>
      </c>
      <c r="O25">
        <f>rekapitulace!H8</f>
        <v>21</v>
      </c>
      <c r="P25">
        <f>O25/100*I25</f>
        <v>0</v>
      </c>
    </row>
    <row r="26" spans="1:16" ht="51" x14ac:dyDescent="0.2">
      <c r="E26" s="13" t="s">
        <v>150</v>
      </c>
    </row>
    <row r="27" spans="1:16" ht="38.25" x14ac:dyDescent="0.2">
      <c r="A27" s="7">
        <v>8</v>
      </c>
      <c r="B27" s="7" t="s">
        <v>44</v>
      </c>
      <c r="C27" s="7" t="s">
        <v>151</v>
      </c>
      <c r="D27" s="7" t="s">
        <v>46</v>
      </c>
      <c r="E27" s="7" t="s">
        <v>152</v>
      </c>
      <c r="F27" s="7" t="s">
        <v>98</v>
      </c>
      <c r="G27" s="9">
        <v>241.46799999999999</v>
      </c>
      <c r="H27" s="12"/>
      <c r="I27" s="11">
        <f>ROUND((H27*G27),2)</f>
        <v>0</v>
      </c>
      <c r="O27">
        <f>rekapitulace!H8</f>
        <v>21</v>
      </c>
      <c r="P27">
        <f>O27/100*I27</f>
        <v>0</v>
      </c>
    </row>
    <row r="28" spans="1:16" x14ac:dyDescent="0.2">
      <c r="E28" s="13" t="s">
        <v>153</v>
      </c>
    </row>
    <row r="29" spans="1:16" ht="38.25" x14ac:dyDescent="0.2">
      <c r="A29" s="7">
        <v>9</v>
      </c>
      <c r="B29" s="7" t="s">
        <v>44</v>
      </c>
      <c r="C29" s="7" t="s">
        <v>154</v>
      </c>
      <c r="D29" s="7" t="s">
        <v>46</v>
      </c>
      <c r="E29" s="7" t="s">
        <v>155</v>
      </c>
      <c r="F29" s="7" t="s">
        <v>98</v>
      </c>
      <c r="G29" s="9">
        <v>875.24099999999999</v>
      </c>
      <c r="H29" s="12"/>
      <c r="I29" s="11">
        <f>ROUND((H29*G29),2)</f>
        <v>0</v>
      </c>
      <c r="O29">
        <f>rekapitulace!H8</f>
        <v>21</v>
      </c>
      <c r="P29">
        <f>O29/100*I29</f>
        <v>0</v>
      </c>
    </row>
    <row r="30" spans="1:16" ht="38.25" x14ac:dyDescent="0.2">
      <c r="E30" s="13" t="s">
        <v>156</v>
      </c>
    </row>
    <row r="31" spans="1:16" ht="38.25" x14ac:dyDescent="0.2">
      <c r="A31" s="7">
        <v>10</v>
      </c>
      <c r="B31" s="7" t="s">
        <v>44</v>
      </c>
      <c r="C31" s="7" t="s">
        <v>157</v>
      </c>
      <c r="D31" s="7" t="s">
        <v>158</v>
      </c>
      <c r="E31" s="7" t="s">
        <v>159</v>
      </c>
      <c r="F31" s="7" t="s">
        <v>98</v>
      </c>
      <c r="G31" s="9">
        <v>723.97500000000002</v>
      </c>
      <c r="H31" s="12"/>
      <c r="I31" s="11">
        <f>ROUND((H31*G31),2)</f>
        <v>0</v>
      </c>
      <c r="O31">
        <f>rekapitulace!H8</f>
        <v>21</v>
      </c>
      <c r="P31">
        <f>O31/100*I31</f>
        <v>0</v>
      </c>
    </row>
    <row r="32" spans="1:16" ht="51" x14ac:dyDescent="0.2">
      <c r="E32" s="13" t="s">
        <v>160</v>
      </c>
    </row>
    <row r="33" spans="1:16" ht="38.25" x14ac:dyDescent="0.2">
      <c r="A33" s="7">
        <v>11</v>
      </c>
      <c r="B33" s="7" t="s">
        <v>44</v>
      </c>
      <c r="C33" s="7" t="s">
        <v>157</v>
      </c>
      <c r="D33" s="7" t="s">
        <v>161</v>
      </c>
      <c r="E33" s="7" t="s">
        <v>162</v>
      </c>
      <c r="F33" s="7" t="s">
        <v>98</v>
      </c>
      <c r="G33" s="9">
        <v>922.30799999999999</v>
      </c>
      <c r="H33" s="12"/>
      <c r="I33" s="11">
        <f>ROUND((H33*G33),2)</f>
        <v>0</v>
      </c>
      <c r="O33">
        <f>rekapitulace!H8</f>
        <v>21</v>
      </c>
      <c r="P33">
        <f>O33/100*I33</f>
        <v>0</v>
      </c>
    </row>
    <row r="34" spans="1:16" ht="38.25" x14ac:dyDescent="0.2">
      <c r="E34" s="13" t="s">
        <v>163</v>
      </c>
    </row>
    <row r="35" spans="1:16" ht="38.25" x14ac:dyDescent="0.2">
      <c r="A35" s="7">
        <v>12</v>
      </c>
      <c r="B35" s="7" t="s">
        <v>44</v>
      </c>
      <c r="C35" s="7" t="s">
        <v>164</v>
      </c>
      <c r="D35" s="7" t="s">
        <v>46</v>
      </c>
      <c r="E35" s="7" t="s">
        <v>165</v>
      </c>
      <c r="F35" s="7" t="s">
        <v>98</v>
      </c>
      <c r="G35" s="9">
        <v>344.39400000000001</v>
      </c>
      <c r="H35" s="12"/>
      <c r="I35" s="11">
        <f>ROUND((H35*G35),2)</f>
        <v>0</v>
      </c>
      <c r="O35">
        <f>rekapitulace!H8</f>
        <v>21</v>
      </c>
      <c r="P35">
        <f>O35/100*I35</f>
        <v>0</v>
      </c>
    </row>
    <row r="36" spans="1:16" ht="63.75" x14ac:dyDescent="0.2">
      <c r="E36" s="13" t="s">
        <v>166</v>
      </c>
    </row>
    <row r="37" spans="1:16" ht="25.5" x14ac:dyDescent="0.2">
      <c r="A37" s="7">
        <v>13</v>
      </c>
      <c r="B37" s="7" t="s">
        <v>44</v>
      </c>
      <c r="C37" s="7" t="s">
        <v>167</v>
      </c>
      <c r="D37" s="7" t="s">
        <v>46</v>
      </c>
      <c r="E37" s="7" t="s">
        <v>168</v>
      </c>
      <c r="F37" s="7" t="s">
        <v>107</v>
      </c>
      <c r="G37" s="9">
        <v>454.93799999999999</v>
      </c>
      <c r="H37" s="12"/>
      <c r="I37" s="11">
        <f>ROUND((H37*G37),2)</f>
        <v>0</v>
      </c>
      <c r="O37">
        <f>rekapitulace!H8</f>
        <v>21</v>
      </c>
      <c r="P37">
        <f>O37/100*I37</f>
        <v>0</v>
      </c>
    </row>
    <row r="38" spans="1:16" x14ac:dyDescent="0.2">
      <c r="E38" s="13" t="s">
        <v>169</v>
      </c>
    </row>
    <row r="39" spans="1:16" ht="38.25" x14ac:dyDescent="0.2">
      <c r="A39" s="7">
        <v>14</v>
      </c>
      <c r="B39" s="7" t="s">
        <v>44</v>
      </c>
      <c r="C39" s="7" t="s">
        <v>170</v>
      </c>
      <c r="D39" s="7" t="s">
        <v>46</v>
      </c>
      <c r="E39" s="7" t="s">
        <v>171</v>
      </c>
      <c r="F39" s="7" t="s">
        <v>107</v>
      </c>
      <c r="G39" s="9">
        <v>1207.3399999999999</v>
      </c>
      <c r="H39" s="12"/>
      <c r="I39" s="11">
        <f>ROUND((H39*G39),2)</f>
        <v>0</v>
      </c>
      <c r="O39">
        <f>rekapitulace!H8</f>
        <v>21</v>
      </c>
      <c r="P39">
        <f>O39/100*I39</f>
        <v>0</v>
      </c>
    </row>
    <row r="40" spans="1:16" ht="89.25" x14ac:dyDescent="0.2">
      <c r="E40" s="13" t="s">
        <v>172</v>
      </c>
    </row>
    <row r="41" spans="1:16" x14ac:dyDescent="0.2">
      <c r="A41" s="7">
        <v>15</v>
      </c>
      <c r="B41" s="7" t="s">
        <v>44</v>
      </c>
      <c r="C41" s="7" t="s">
        <v>173</v>
      </c>
      <c r="D41" s="7" t="s">
        <v>46</v>
      </c>
      <c r="E41" s="7" t="s">
        <v>174</v>
      </c>
      <c r="F41" s="7" t="s">
        <v>107</v>
      </c>
      <c r="G41" s="9">
        <v>1207.3399999999999</v>
      </c>
      <c r="H41" s="12"/>
      <c r="I41" s="11">
        <f>ROUND((H41*G41),2)</f>
        <v>0</v>
      </c>
      <c r="O41">
        <f>rekapitulace!H8</f>
        <v>21</v>
      </c>
      <c r="P41">
        <f>O41/100*I41</f>
        <v>0</v>
      </c>
    </row>
    <row r="42" spans="1:16" x14ac:dyDescent="0.2">
      <c r="E42" s="13" t="s">
        <v>175</v>
      </c>
    </row>
    <row r="43" spans="1:16" ht="25.5" x14ac:dyDescent="0.2">
      <c r="A43" s="7">
        <v>16</v>
      </c>
      <c r="B43" s="7" t="s">
        <v>44</v>
      </c>
      <c r="C43" s="7" t="s">
        <v>176</v>
      </c>
      <c r="D43" s="7" t="s">
        <v>46</v>
      </c>
      <c r="E43" s="7" t="s">
        <v>177</v>
      </c>
      <c r="F43" s="7" t="s">
        <v>107</v>
      </c>
      <c r="G43" s="9">
        <v>3622.02</v>
      </c>
      <c r="H43" s="12"/>
      <c r="I43" s="11">
        <f>ROUND((H43*G43),2)</f>
        <v>0</v>
      </c>
      <c r="O43">
        <f>rekapitulace!H8</f>
        <v>21</v>
      </c>
      <c r="P43">
        <f>O43/100*I43</f>
        <v>0</v>
      </c>
    </row>
    <row r="44" spans="1:16" x14ac:dyDescent="0.2">
      <c r="E44" s="13" t="s">
        <v>178</v>
      </c>
    </row>
    <row r="45" spans="1:16" x14ac:dyDescent="0.2">
      <c r="A45" s="7">
        <v>17</v>
      </c>
      <c r="B45" s="7" t="s">
        <v>44</v>
      </c>
      <c r="C45" s="7" t="s">
        <v>179</v>
      </c>
      <c r="D45" s="7" t="s">
        <v>46</v>
      </c>
      <c r="E45" s="7" t="s">
        <v>180</v>
      </c>
      <c r="F45" s="7" t="s">
        <v>107</v>
      </c>
      <c r="G45" s="9">
        <v>1811.01</v>
      </c>
      <c r="H45" s="12"/>
      <c r="I45" s="11">
        <f>ROUND((H45*G45),2)</f>
        <v>0</v>
      </c>
      <c r="O45">
        <f>rekapitulace!H8</f>
        <v>21</v>
      </c>
      <c r="P45">
        <f>O45/100*I45</f>
        <v>0</v>
      </c>
    </row>
    <row r="46" spans="1:16" x14ac:dyDescent="0.2">
      <c r="E46" s="13" t="s">
        <v>181</v>
      </c>
    </row>
    <row r="47" spans="1:16" ht="12.75" customHeight="1" x14ac:dyDescent="0.2">
      <c r="A47" s="14"/>
      <c r="B47" s="14"/>
      <c r="C47" s="14" t="s">
        <v>23</v>
      </c>
      <c r="D47" s="14"/>
      <c r="E47" s="14" t="s">
        <v>95</v>
      </c>
      <c r="F47" s="14"/>
      <c r="G47" s="14"/>
      <c r="H47" s="14"/>
      <c r="I47" s="14">
        <f>SUM(I19:I46)</f>
        <v>0</v>
      </c>
      <c r="P47">
        <f>ROUND(SUM(P19:P46),2)</f>
        <v>0</v>
      </c>
    </row>
    <row r="49" spans="1:16" ht="12.75" customHeight="1" x14ac:dyDescent="0.2">
      <c r="A49" s="8"/>
      <c r="B49" s="8"/>
      <c r="C49" s="8" t="s">
        <v>34</v>
      </c>
      <c r="D49" s="8"/>
      <c r="E49" s="8" t="s">
        <v>182</v>
      </c>
      <c r="F49" s="8"/>
      <c r="G49" s="10"/>
      <c r="H49" s="8"/>
      <c r="I49" s="10"/>
    </row>
    <row r="50" spans="1:16" x14ac:dyDescent="0.2">
      <c r="A50" s="7">
        <v>18</v>
      </c>
      <c r="B50" s="7" t="s">
        <v>44</v>
      </c>
      <c r="C50" s="7" t="s">
        <v>183</v>
      </c>
      <c r="D50" s="7" t="s">
        <v>46</v>
      </c>
      <c r="E50" s="7" t="s">
        <v>184</v>
      </c>
      <c r="F50" s="7" t="s">
        <v>98</v>
      </c>
      <c r="G50" s="9">
        <v>3.8250000000000002</v>
      </c>
      <c r="H50" s="12"/>
      <c r="I50" s="11">
        <f>ROUND((H50*G50),2)</f>
        <v>0</v>
      </c>
      <c r="O50">
        <f>rekapitulace!H8</f>
        <v>21</v>
      </c>
      <c r="P50">
        <f>O50/100*I50</f>
        <v>0</v>
      </c>
    </row>
    <row r="51" spans="1:16" ht="51" x14ac:dyDescent="0.2">
      <c r="E51" s="13" t="s">
        <v>185</v>
      </c>
    </row>
    <row r="52" spans="1:16" ht="38.25" x14ac:dyDescent="0.2">
      <c r="A52" s="7">
        <v>19</v>
      </c>
      <c r="B52" s="7" t="s">
        <v>44</v>
      </c>
      <c r="C52" s="7" t="s">
        <v>186</v>
      </c>
      <c r="D52" s="7" t="s">
        <v>46</v>
      </c>
      <c r="E52" s="7" t="s">
        <v>187</v>
      </c>
      <c r="F52" s="7" t="s">
        <v>98</v>
      </c>
      <c r="G52" s="9">
        <v>0.82</v>
      </c>
      <c r="H52" s="12"/>
      <c r="I52" s="11">
        <f>ROUND((H52*G52),2)</f>
        <v>0</v>
      </c>
      <c r="O52">
        <f>rekapitulace!H8</f>
        <v>21</v>
      </c>
      <c r="P52">
        <f>O52/100*I52</f>
        <v>0</v>
      </c>
    </row>
    <row r="53" spans="1:16" ht="76.5" x14ac:dyDescent="0.2">
      <c r="E53" s="13" t="s">
        <v>188</v>
      </c>
    </row>
    <row r="54" spans="1:16" ht="38.25" x14ac:dyDescent="0.2">
      <c r="A54" s="7">
        <v>20</v>
      </c>
      <c r="B54" s="7" t="s">
        <v>44</v>
      </c>
      <c r="C54" s="7" t="s">
        <v>189</v>
      </c>
      <c r="D54" s="7" t="s">
        <v>46</v>
      </c>
      <c r="E54" s="7" t="s">
        <v>190</v>
      </c>
      <c r="F54" s="7" t="s">
        <v>107</v>
      </c>
      <c r="G54" s="9">
        <v>528.01400000000001</v>
      </c>
      <c r="H54" s="12"/>
      <c r="I54" s="11">
        <f>ROUND((H54*G54),2)</f>
        <v>0</v>
      </c>
      <c r="O54">
        <f>rekapitulace!H8</f>
        <v>21</v>
      </c>
      <c r="P54">
        <f>O54/100*I54</f>
        <v>0</v>
      </c>
    </row>
    <row r="55" spans="1:16" ht="25.5" x14ac:dyDescent="0.2">
      <c r="E55" s="13" t="s">
        <v>191</v>
      </c>
    </row>
    <row r="56" spans="1:16" ht="51" x14ac:dyDescent="0.2">
      <c r="A56" s="7">
        <v>21</v>
      </c>
      <c r="B56" s="7" t="s">
        <v>44</v>
      </c>
      <c r="C56" s="7" t="s">
        <v>192</v>
      </c>
      <c r="D56" s="7" t="s">
        <v>46</v>
      </c>
      <c r="E56" s="7" t="s">
        <v>193</v>
      </c>
      <c r="F56" s="7" t="s">
        <v>107</v>
      </c>
      <c r="G56" s="9">
        <v>104.5</v>
      </c>
      <c r="H56" s="12"/>
      <c r="I56" s="11">
        <f>ROUND((H56*G56),2)</f>
        <v>0</v>
      </c>
      <c r="O56">
        <f>rekapitulace!H8</f>
        <v>21</v>
      </c>
      <c r="P56">
        <f>O56/100*I56</f>
        <v>0</v>
      </c>
    </row>
    <row r="57" spans="1:16" x14ac:dyDescent="0.2">
      <c r="E57" s="13" t="s">
        <v>194</v>
      </c>
    </row>
    <row r="58" spans="1:16" ht="38.25" x14ac:dyDescent="0.2">
      <c r="A58" s="7">
        <v>22</v>
      </c>
      <c r="B58" s="7" t="s">
        <v>44</v>
      </c>
      <c r="C58" s="7" t="s">
        <v>195</v>
      </c>
      <c r="D58" s="7" t="s">
        <v>46</v>
      </c>
      <c r="E58" s="7" t="s">
        <v>196</v>
      </c>
      <c r="F58" s="7" t="s">
        <v>98</v>
      </c>
      <c r="G58" s="9">
        <v>340.83</v>
      </c>
      <c r="H58" s="12"/>
      <c r="I58" s="11">
        <f>ROUND((H58*G58),2)</f>
        <v>0</v>
      </c>
      <c r="O58">
        <f>rekapitulace!H8</f>
        <v>21</v>
      </c>
      <c r="P58">
        <f>O58/100*I58</f>
        <v>0</v>
      </c>
    </row>
    <row r="59" spans="1:16" ht="51" x14ac:dyDescent="0.2">
      <c r="E59" s="13" t="s">
        <v>197</v>
      </c>
    </row>
    <row r="60" spans="1:16" ht="25.5" x14ac:dyDescent="0.2">
      <c r="A60" s="7">
        <v>23</v>
      </c>
      <c r="B60" s="7" t="s">
        <v>44</v>
      </c>
      <c r="C60" s="7" t="s">
        <v>198</v>
      </c>
      <c r="D60" s="7" t="s">
        <v>46</v>
      </c>
      <c r="E60" s="7" t="s">
        <v>199</v>
      </c>
      <c r="F60" s="7" t="s">
        <v>200</v>
      </c>
      <c r="G60" s="9">
        <v>68.433000000000007</v>
      </c>
      <c r="H60" s="12"/>
      <c r="I60" s="11">
        <f>ROUND((H60*G60),2)</f>
        <v>0</v>
      </c>
      <c r="O60">
        <f>rekapitulace!H8</f>
        <v>21</v>
      </c>
      <c r="P60">
        <f>O60/100*I60</f>
        <v>0</v>
      </c>
    </row>
    <row r="61" spans="1:16" ht="38.25" x14ac:dyDescent="0.2">
      <c r="E61" s="13" t="s">
        <v>201</v>
      </c>
    </row>
    <row r="62" spans="1:16" ht="38.25" x14ac:dyDescent="0.2">
      <c r="A62" s="7">
        <v>24</v>
      </c>
      <c r="B62" s="7" t="s">
        <v>44</v>
      </c>
      <c r="C62" s="7" t="s">
        <v>202</v>
      </c>
      <c r="D62" s="7" t="s">
        <v>46</v>
      </c>
      <c r="E62" s="7" t="s">
        <v>203</v>
      </c>
      <c r="F62" s="7" t="s">
        <v>107</v>
      </c>
      <c r="G62" s="9">
        <v>177.3</v>
      </c>
      <c r="H62" s="12"/>
      <c r="I62" s="11">
        <f>ROUND((H62*G62),2)</f>
        <v>0</v>
      </c>
      <c r="O62">
        <f>rekapitulace!H8</f>
        <v>21</v>
      </c>
      <c r="P62">
        <f>O62/100*I62</f>
        <v>0</v>
      </c>
    </row>
    <row r="63" spans="1:16" ht="38.25" x14ac:dyDescent="0.2">
      <c r="E63" s="13" t="s">
        <v>204</v>
      </c>
    </row>
    <row r="64" spans="1:16" ht="12.75" customHeight="1" x14ac:dyDescent="0.2">
      <c r="A64" s="14"/>
      <c r="B64" s="14"/>
      <c r="C64" s="14" t="s">
        <v>34</v>
      </c>
      <c r="D64" s="14"/>
      <c r="E64" s="14" t="s">
        <v>182</v>
      </c>
      <c r="F64" s="14"/>
      <c r="G64" s="14"/>
      <c r="H64" s="14"/>
      <c r="I64" s="14">
        <f>SUM(I50:I63)</f>
        <v>0</v>
      </c>
      <c r="P64">
        <f>ROUND(SUM(P50:P63),2)</f>
        <v>0</v>
      </c>
    </row>
    <row r="66" spans="1:16" ht="12.75" customHeight="1" x14ac:dyDescent="0.2">
      <c r="A66" s="8"/>
      <c r="B66" s="8"/>
      <c r="C66" s="8" t="s">
        <v>35</v>
      </c>
      <c r="D66" s="8"/>
      <c r="E66" s="8" t="s">
        <v>205</v>
      </c>
      <c r="F66" s="8"/>
      <c r="G66" s="10"/>
      <c r="H66" s="8"/>
      <c r="I66" s="10"/>
    </row>
    <row r="67" spans="1:16" ht="38.25" x14ac:dyDescent="0.2">
      <c r="A67" s="7">
        <v>25</v>
      </c>
      <c r="B67" s="7" t="s">
        <v>44</v>
      </c>
      <c r="C67" s="7" t="s">
        <v>206</v>
      </c>
      <c r="D67" s="7" t="s">
        <v>46</v>
      </c>
      <c r="E67" s="7" t="s">
        <v>207</v>
      </c>
      <c r="F67" s="7" t="s">
        <v>208</v>
      </c>
      <c r="G67" s="9">
        <v>552</v>
      </c>
      <c r="H67" s="12"/>
      <c r="I67" s="11">
        <f>ROUND((H67*G67),2)</f>
        <v>0</v>
      </c>
      <c r="O67">
        <f>rekapitulace!H8</f>
        <v>21</v>
      </c>
      <c r="P67">
        <f>O67/100*I67</f>
        <v>0</v>
      </c>
    </row>
    <row r="68" spans="1:16" x14ac:dyDescent="0.2">
      <c r="E68" s="13" t="s">
        <v>209</v>
      </c>
    </row>
    <row r="69" spans="1:16" ht="38.25" x14ac:dyDescent="0.2">
      <c r="A69" s="7">
        <v>26</v>
      </c>
      <c r="B69" s="7" t="s">
        <v>44</v>
      </c>
      <c r="C69" s="7" t="s">
        <v>210</v>
      </c>
      <c r="D69" s="7" t="s">
        <v>46</v>
      </c>
      <c r="E69" s="7" t="s">
        <v>211</v>
      </c>
      <c r="F69" s="7" t="s">
        <v>98</v>
      </c>
      <c r="G69" s="9">
        <v>50.244999999999997</v>
      </c>
      <c r="H69" s="12"/>
      <c r="I69" s="11">
        <f>ROUND((H69*G69),2)</f>
        <v>0</v>
      </c>
      <c r="O69">
        <f>rekapitulace!H8</f>
        <v>21</v>
      </c>
      <c r="P69">
        <f>O69/100*I69</f>
        <v>0</v>
      </c>
    </row>
    <row r="70" spans="1:16" ht="38.25" x14ac:dyDescent="0.2">
      <c r="E70" s="13" t="s">
        <v>212</v>
      </c>
    </row>
    <row r="71" spans="1:16" ht="25.5" x14ac:dyDescent="0.2">
      <c r="A71" s="7">
        <v>27</v>
      </c>
      <c r="B71" s="7" t="s">
        <v>44</v>
      </c>
      <c r="C71" s="7" t="s">
        <v>213</v>
      </c>
      <c r="D71" s="7" t="s">
        <v>46</v>
      </c>
      <c r="E71" s="7" t="s">
        <v>214</v>
      </c>
      <c r="F71" s="7" t="s">
        <v>200</v>
      </c>
      <c r="G71" s="9">
        <v>7.7880000000000003</v>
      </c>
      <c r="H71" s="12"/>
      <c r="I71" s="11">
        <f>ROUND((H71*G71),2)</f>
        <v>0</v>
      </c>
      <c r="O71">
        <f>rekapitulace!H8</f>
        <v>21</v>
      </c>
      <c r="P71">
        <f>O71/100*I71</f>
        <v>0</v>
      </c>
    </row>
    <row r="72" spans="1:16" x14ac:dyDescent="0.2">
      <c r="E72" s="13" t="s">
        <v>215</v>
      </c>
    </row>
    <row r="73" spans="1:16" ht="51" x14ac:dyDescent="0.2">
      <c r="A73" s="7">
        <v>28</v>
      </c>
      <c r="B73" s="7" t="s">
        <v>44</v>
      </c>
      <c r="C73" s="7" t="s">
        <v>216</v>
      </c>
      <c r="D73" s="7" t="s">
        <v>46</v>
      </c>
      <c r="E73" s="7" t="s">
        <v>217</v>
      </c>
      <c r="F73" s="7" t="s">
        <v>98</v>
      </c>
      <c r="G73" s="9">
        <v>386.41399999999999</v>
      </c>
      <c r="H73" s="12"/>
      <c r="I73" s="11">
        <f>ROUND((H73*G73),2)</f>
        <v>0</v>
      </c>
      <c r="O73">
        <f>rekapitulace!H8</f>
        <v>21</v>
      </c>
      <c r="P73">
        <f>O73/100*I73</f>
        <v>0</v>
      </c>
    </row>
    <row r="74" spans="1:16" ht="89.25" x14ac:dyDescent="0.2">
      <c r="E74" s="13" t="s">
        <v>218</v>
      </c>
    </row>
    <row r="75" spans="1:16" ht="25.5" x14ac:dyDescent="0.2">
      <c r="A75" s="7">
        <v>29</v>
      </c>
      <c r="B75" s="7" t="s">
        <v>44</v>
      </c>
      <c r="C75" s="7" t="s">
        <v>219</v>
      </c>
      <c r="D75" s="7" t="s">
        <v>46</v>
      </c>
      <c r="E75" s="7" t="s">
        <v>220</v>
      </c>
      <c r="F75" s="7" t="s">
        <v>200</v>
      </c>
      <c r="G75" s="9">
        <v>54.802999999999997</v>
      </c>
      <c r="H75" s="12"/>
      <c r="I75" s="11">
        <f>ROUND((H75*G75),2)</f>
        <v>0</v>
      </c>
      <c r="O75">
        <f>rekapitulace!H8</f>
        <v>21</v>
      </c>
      <c r="P75">
        <f>O75/100*I75</f>
        <v>0</v>
      </c>
    </row>
    <row r="76" spans="1:16" ht="38.25" x14ac:dyDescent="0.2">
      <c r="E76" s="13" t="s">
        <v>221</v>
      </c>
    </row>
    <row r="77" spans="1:16" ht="12.75" customHeight="1" x14ac:dyDescent="0.2">
      <c r="A77" s="14"/>
      <c r="B77" s="14"/>
      <c r="C77" s="14" t="s">
        <v>35</v>
      </c>
      <c r="D77" s="14"/>
      <c r="E77" s="14" t="s">
        <v>205</v>
      </c>
      <c r="F77" s="14"/>
      <c r="G77" s="14"/>
      <c r="H77" s="14"/>
      <c r="I77" s="14">
        <f>SUM(I67:I76)</f>
        <v>0</v>
      </c>
      <c r="P77">
        <f>ROUND(SUM(P67:P76),2)</f>
        <v>0</v>
      </c>
    </row>
    <row r="79" spans="1:16" ht="12.75" customHeight="1" x14ac:dyDescent="0.2">
      <c r="A79" s="8"/>
      <c r="B79" s="8"/>
      <c r="C79" s="8" t="s">
        <v>36</v>
      </c>
      <c r="D79" s="8"/>
      <c r="E79" s="8" t="s">
        <v>222</v>
      </c>
      <c r="F79" s="8"/>
      <c r="G79" s="10"/>
      <c r="H79" s="8"/>
      <c r="I79" s="10"/>
    </row>
    <row r="80" spans="1:16" ht="25.5" x14ac:dyDescent="0.2">
      <c r="A80" s="7">
        <v>30</v>
      </c>
      <c r="B80" s="7" t="s">
        <v>44</v>
      </c>
      <c r="C80" s="7" t="s">
        <v>223</v>
      </c>
      <c r="D80" s="7" t="s">
        <v>46</v>
      </c>
      <c r="E80" s="7" t="s">
        <v>224</v>
      </c>
      <c r="F80" s="7" t="s">
        <v>98</v>
      </c>
      <c r="G80" s="9">
        <v>46.02</v>
      </c>
      <c r="H80" s="12"/>
      <c r="I80" s="11">
        <f>ROUND((H80*G80),2)</f>
        <v>0</v>
      </c>
      <c r="O80">
        <f>rekapitulace!H8</f>
        <v>21</v>
      </c>
      <c r="P80">
        <f>O80/100*I80</f>
        <v>0</v>
      </c>
    </row>
    <row r="81" spans="1:16" x14ac:dyDescent="0.2">
      <c r="E81" s="13" t="s">
        <v>225</v>
      </c>
    </row>
    <row r="82" spans="1:16" ht="25.5" x14ac:dyDescent="0.2">
      <c r="A82" s="7">
        <v>31</v>
      </c>
      <c r="B82" s="7" t="s">
        <v>44</v>
      </c>
      <c r="C82" s="7" t="s">
        <v>226</v>
      </c>
      <c r="D82" s="7" t="s">
        <v>46</v>
      </c>
      <c r="E82" s="7" t="s">
        <v>227</v>
      </c>
      <c r="F82" s="7" t="s">
        <v>200</v>
      </c>
      <c r="G82" s="9">
        <v>5.7530000000000001</v>
      </c>
      <c r="H82" s="12"/>
      <c r="I82" s="11">
        <f>ROUND((H82*G82),2)</f>
        <v>0</v>
      </c>
      <c r="O82">
        <f>rekapitulace!H8</f>
        <v>21</v>
      </c>
      <c r="P82">
        <f>O82/100*I82</f>
        <v>0</v>
      </c>
    </row>
    <row r="83" spans="1:16" x14ac:dyDescent="0.2">
      <c r="E83" s="13" t="s">
        <v>228</v>
      </c>
    </row>
    <row r="84" spans="1:16" ht="38.25" x14ac:dyDescent="0.2">
      <c r="A84" s="7">
        <v>32</v>
      </c>
      <c r="B84" s="7" t="s">
        <v>44</v>
      </c>
      <c r="C84" s="7" t="s">
        <v>229</v>
      </c>
      <c r="D84" s="7" t="s">
        <v>46</v>
      </c>
      <c r="E84" s="7" t="s">
        <v>230</v>
      </c>
      <c r="F84" s="7" t="s">
        <v>98</v>
      </c>
      <c r="G84" s="9">
        <v>308.947</v>
      </c>
      <c r="H84" s="12"/>
      <c r="I84" s="11">
        <f>ROUND((H84*G84),2)</f>
        <v>0</v>
      </c>
      <c r="O84">
        <f>rekapitulace!H8</f>
        <v>21</v>
      </c>
      <c r="P84">
        <f>O84/100*I84</f>
        <v>0</v>
      </c>
    </row>
    <row r="85" spans="1:16" ht="63.75" x14ac:dyDescent="0.2">
      <c r="E85" s="13" t="s">
        <v>231</v>
      </c>
    </row>
    <row r="86" spans="1:16" ht="25.5" x14ac:dyDescent="0.2">
      <c r="A86" s="7">
        <v>33</v>
      </c>
      <c r="B86" s="7" t="s">
        <v>44</v>
      </c>
      <c r="C86" s="7" t="s">
        <v>232</v>
      </c>
      <c r="D86" s="7" t="s">
        <v>46</v>
      </c>
      <c r="E86" s="7" t="s">
        <v>233</v>
      </c>
      <c r="F86" s="7" t="s">
        <v>200</v>
      </c>
      <c r="G86" s="9">
        <v>88.314999999999998</v>
      </c>
      <c r="H86" s="12"/>
      <c r="I86" s="11">
        <f>ROUND((H86*G86),2)</f>
        <v>0</v>
      </c>
      <c r="O86">
        <f>rekapitulace!H8</f>
        <v>21</v>
      </c>
      <c r="P86">
        <f>O86/100*I86</f>
        <v>0</v>
      </c>
    </row>
    <row r="87" spans="1:16" ht="38.25" x14ac:dyDescent="0.2">
      <c r="E87" s="13" t="s">
        <v>234</v>
      </c>
    </row>
    <row r="88" spans="1:16" ht="38.25" x14ac:dyDescent="0.2">
      <c r="A88" s="7">
        <v>34</v>
      </c>
      <c r="B88" s="7" t="s">
        <v>44</v>
      </c>
      <c r="C88" s="7" t="s">
        <v>235</v>
      </c>
      <c r="D88" s="7" t="s">
        <v>46</v>
      </c>
      <c r="E88" s="7" t="s">
        <v>236</v>
      </c>
      <c r="F88" s="7" t="s">
        <v>200</v>
      </c>
      <c r="G88" s="9">
        <v>117.117</v>
      </c>
      <c r="H88" s="12"/>
      <c r="I88" s="11">
        <f>ROUND((H88*G88),2)</f>
        <v>0</v>
      </c>
      <c r="O88">
        <f>rekapitulace!H8</f>
        <v>21</v>
      </c>
      <c r="P88">
        <f>O88/100*I88</f>
        <v>0</v>
      </c>
    </row>
    <row r="89" spans="1:16" x14ac:dyDescent="0.2">
      <c r="E89" s="13" t="s">
        <v>237</v>
      </c>
    </row>
    <row r="90" spans="1:16" ht="25.5" x14ac:dyDescent="0.2">
      <c r="A90" s="7">
        <v>35</v>
      </c>
      <c r="B90" s="7" t="s">
        <v>44</v>
      </c>
      <c r="C90" s="7" t="s">
        <v>238</v>
      </c>
      <c r="D90" s="7" t="s">
        <v>46</v>
      </c>
      <c r="E90" s="7" t="s">
        <v>239</v>
      </c>
      <c r="F90" s="7" t="s">
        <v>98</v>
      </c>
      <c r="G90" s="9">
        <v>6.3179999999999996</v>
      </c>
      <c r="H90" s="12"/>
      <c r="I90" s="11">
        <f>ROUND((H90*G90),2)</f>
        <v>0</v>
      </c>
      <c r="O90">
        <f>rekapitulace!H8</f>
        <v>21</v>
      </c>
      <c r="P90">
        <f>O90/100*I90</f>
        <v>0</v>
      </c>
    </row>
    <row r="91" spans="1:16" ht="25.5" x14ac:dyDescent="0.2">
      <c r="E91" s="13" t="s">
        <v>240</v>
      </c>
    </row>
    <row r="92" spans="1:16" ht="38.25" x14ac:dyDescent="0.2">
      <c r="A92" s="7">
        <v>36</v>
      </c>
      <c r="B92" s="7" t="s">
        <v>44</v>
      </c>
      <c r="C92" s="7" t="s">
        <v>241</v>
      </c>
      <c r="D92" s="7" t="s">
        <v>46</v>
      </c>
      <c r="E92" s="7" t="s">
        <v>242</v>
      </c>
      <c r="F92" s="7" t="s">
        <v>98</v>
      </c>
      <c r="G92" s="9">
        <v>21.123000000000001</v>
      </c>
      <c r="H92" s="12"/>
      <c r="I92" s="11">
        <f>ROUND((H92*G92),2)</f>
        <v>0</v>
      </c>
      <c r="O92">
        <f>rekapitulace!H8</f>
        <v>21</v>
      </c>
      <c r="P92">
        <f>O92/100*I92</f>
        <v>0</v>
      </c>
    </row>
    <row r="93" spans="1:16" ht="51" x14ac:dyDescent="0.2">
      <c r="E93" s="13" t="s">
        <v>243</v>
      </c>
    </row>
    <row r="94" spans="1:16" ht="25.5" x14ac:dyDescent="0.2">
      <c r="A94" s="7">
        <v>37</v>
      </c>
      <c r="B94" s="7" t="s">
        <v>44</v>
      </c>
      <c r="C94" s="7" t="s">
        <v>244</v>
      </c>
      <c r="D94" s="7" t="s">
        <v>46</v>
      </c>
      <c r="E94" s="7" t="s">
        <v>245</v>
      </c>
      <c r="F94" s="7" t="s">
        <v>98</v>
      </c>
      <c r="G94" s="9">
        <v>44.646000000000001</v>
      </c>
      <c r="H94" s="12"/>
      <c r="I94" s="11">
        <f>ROUND((H94*G94),2)</f>
        <v>0</v>
      </c>
      <c r="O94">
        <f>rekapitulace!H8</f>
        <v>21</v>
      </c>
      <c r="P94">
        <f>O94/100*I94</f>
        <v>0</v>
      </c>
    </row>
    <row r="95" spans="1:16" ht="51" x14ac:dyDescent="0.2">
      <c r="E95" s="13" t="s">
        <v>246</v>
      </c>
    </row>
    <row r="96" spans="1:16" ht="25.5" x14ac:dyDescent="0.2">
      <c r="A96" s="7">
        <v>38</v>
      </c>
      <c r="B96" s="7" t="s">
        <v>44</v>
      </c>
      <c r="C96" s="7" t="s">
        <v>247</v>
      </c>
      <c r="D96" s="7" t="s">
        <v>46</v>
      </c>
      <c r="E96" s="7" t="s">
        <v>248</v>
      </c>
      <c r="F96" s="7" t="s">
        <v>98</v>
      </c>
      <c r="G96" s="9">
        <v>20.295000000000002</v>
      </c>
      <c r="H96" s="12"/>
      <c r="I96" s="11">
        <f>ROUND((H96*G96),2)</f>
        <v>0</v>
      </c>
      <c r="O96">
        <f>rekapitulace!H8</f>
        <v>21</v>
      </c>
      <c r="P96">
        <f>O96/100*I96</f>
        <v>0</v>
      </c>
    </row>
    <row r="97" spans="1:16" ht="51" x14ac:dyDescent="0.2">
      <c r="E97" s="13" t="s">
        <v>249</v>
      </c>
    </row>
    <row r="98" spans="1:16" ht="25.5" x14ac:dyDescent="0.2">
      <c r="A98" s="7">
        <v>39</v>
      </c>
      <c r="B98" s="7" t="s">
        <v>44</v>
      </c>
      <c r="C98" s="7" t="s">
        <v>250</v>
      </c>
      <c r="D98" s="7" t="s">
        <v>46</v>
      </c>
      <c r="E98" s="7" t="s">
        <v>251</v>
      </c>
      <c r="F98" s="7" t="s">
        <v>98</v>
      </c>
      <c r="G98" s="9">
        <v>70.063999999999993</v>
      </c>
      <c r="H98" s="12"/>
      <c r="I98" s="11">
        <f>ROUND((H98*G98),2)</f>
        <v>0</v>
      </c>
      <c r="O98">
        <f>rekapitulace!H8</f>
        <v>21</v>
      </c>
      <c r="P98">
        <f>O98/100*I98</f>
        <v>0</v>
      </c>
    </row>
    <row r="99" spans="1:16" ht="51" x14ac:dyDescent="0.2">
      <c r="E99" s="13" t="s">
        <v>252</v>
      </c>
    </row>
    <row r="100" spans="1:16" ht="25.5" x14ac:dyDescent="0.2">
      <c r="A100" s="7">
        <v>40</v>
      </c>
      <c r="B100" s="7" t="s">
        <v>44</v>
      </c>
      <c r="C100" s="7" t="s">
        <v>253</v>
      </c>
      <c r="D100" s="7" t="s">
        <v>46</v>
      </c>
      <c r="E100" s="7" t="s">
        <v>254</v>
      </c>
      <c r="F100" s="7" t="s">
        <v>98</v>
      </c>
      <c r="G100" s="9">
        <v>20.042999999999999</v>
      </c>
      <c r="H100" s="12"/>
      <c r="I100" s="11">
        <f>ROUND((H100*G100),2)</f>
        <v>0</v>
      </c>
      <c r="O100">
        <f>rekapitulace!H8</f>
        <v>21</v>
      </c>
      <c r="P100">
        <f>O100/100*I100</f>
        <v>0</v>
      </c>
    </row>
    <row r="101" spans="1:16" ht="63.75" x14ac:dyDescent="0.2">
      <c r="E101" s="13" t="s">
        <v>255</v>
      </c>
    </row>
    <row r="102" spans="1:16" ht="25.5" x14ac:dyDescent="0.2">
      <c r="A102" s="7">
        <v>41</v>
      </c>
      <c r="B102" s="7" t="s">
        <v>44</v>
      </c>
      <c r="C102" s="7" t="s">
        <v>256</v>
      </c>
      <c r="D102" s="7" t="s">
        <v>46</v>
      </c>
      <c r="E102" s="7" t="s">
        <v>257</v>
      </c>
      <c r="F102" s="7" t="s">
        <v>98</v>
      </c>
      <c r="G102" s="9">
        <v>187.38499999999999</v>
      </c>
      <c r="H102" s="12"/>
      <c r="I102" s="11">
        <f>ROUND((H102*G102),2)</f>
        <v>0</v>
      </c>
      <c r="O102">
        <f>rekapitulace!H8</f>
        <v>21</v>
      </c>
      <c r="P102">
        <f>O102/100*I102</f>
        <v>0</v>
      </c>
    </row>
    <row r="103" spans="1:16" ht="25.5" x14ac:dyDescent="0.2">
      <c r="E103" s="13" t="s">
        <v>258</v>
      </c>
    </row>
    <row r="104" spans="1:16" ht="25.5" x14ac:dyDescent="0.2">
      <c r="A104" s="7">
        <v>42</v>
      </c>
      <c r="B104" s="7" t="s">
        <v>44</v>
      </c>
      <c r="C104" s="7" t="s">
        <v>259</v>
      </c>
      <c r="D104" s="7" t="s">
        <v>46</v>
      </c>
      <c r="E104" s="7" t="s">
        <v>260</v>
      </c>
      <c r="F104" s="7" t="s">
        <v>98</v>
      </c>
      <c r="G104" s="9">
        <v>2.04</v>
      </c>
      <c r="H104" s="12"/>
      <c r="I104" s="11">
        <f>ROUND((H104*G104),2)</f>
        <v>0</v>
      </c>
      <c r="O104">
        <f>rekapitulace!H8</f>
        <v>21</v>
      </c>
      <c r="P104">
        <f>O104/100*I104</f>
        <v>0</v>
      </c>
    </row>
    <row r="105" spans="1:16" ht="25.5" x14ac:dyDescent="0.2">
      <c r="E105" s="13" t="s">
        <v>261</v>
      </c>
    </row>
    <row r="106" spans="1:16" ht="51" x14ac:dyDescent="0.2">
      <c r="A106" s="7">
        <v>43</v>
      </c>
      <c r="B106" s="7" t="s">
        <v>44</v>
      </c>
      <c r="C106" s="7" t="s">
        <v>262</v>
      </c>
      <c r="D106" s="7" t="s">
        <v>46</v>
      </c>
      <c r="E106" s="7" t="s">
        <v>263</v>
      </c>
      <c r="F106" s="7" t="s">
        <v>98</v>
      </c>
      <c r="G106" s="9">
        <v>25.161000000000001</v>
      </c>
      <c r="H106" s="12"/>
      <c r="I106" s="11">
        <f>ROUND((H106*G106),2)</f>
        <v>0</v>
      </c>
      <c r="O106">
        <f>rekapitulace!H8</f>
        <v>21</v>
      </c>
      <c r="P106">
        <f>O106/100*I106</f>
        <v>0</v>
      </c>
    </row>
    <row r="107" spans="1:16" ht="76.5" x14ac:dyDescent="0.2">
      <c r="E107" s="13" t="s">
        <v>264</v>
      </c>
    </row>
    <row r="108" spans="1:16" ht="12.75" customHeight="1" x14ac:dyDescent="0.2">
      <c r="A108" s="14"/>
      <c r="B108" s="14"/>
      <c r="C108" s="14" t="s">
        <v>36</v>
      </c>
      <c r="D108" s="14"/>
      <c r="E108" s="14" t="s">
        <v>222</v>
      </c>
      <c r="F108" s="14"/>
      <c r="G108" s="14"/>
      <c r="H108" s="14"/>
      <c r="I108" s="14">
        <f>SUM(I80:I107)</f>
        <v>0</v>
      </c>
      <c r="P108">
        <f>ROUND(SUM(P80:P107),2)</f>
        <v>0</v>
      </c>
    </row>
    <row r="110" spans="1:16" ht="12.75" customHeight="1" x14ac:dyDescent="0.2">
      <c r="A110" s="8"/>
      <c r="B110" s="8"/>
      <c r="C110" s="8" t="s">
        <v>37</v>
      </c>
      <c r="D110" s="8"/>
      <c r="E110" s="8" t="s">
        <v>104</v>
      </c>
      <c r="F110" s="8"/>
      <c r="G110" s="10"/>
      <c r="H110" s="8"/>
      <c r="I110" s="10"/>
    </row>
    <row r="111" spans="1:16" ht="25.5" x14ac:dyDescent="0.2">
      <c r="A111" s="7">
        <v>44</v>
      </c>
      <c r="B111" s="7" t="s">
        <v>44</v>
      </c>
      <c r="C111" s="7" t="s">
        <v>265</v>
      </c>
      <c r="D111" s="7" t="s">
        <v>46</v>
      </c>
      <c r="E111" s="7" t="s">
        <v>266</v>
      </c>
      <c r="F111" s="7" t="s">
        <v>107</v>
      </c>
      <c r="G111" s="9">
        <v>438.39499999999998</v>
      </c>
      <c r="H111" s="12"/>
      <c r="I111" s="11">
        <f>ROUND((H111*G111),2)</f>
        <v>0</v>
      </c>
      <c r="O111">
        <f>rekapitulace!H8</f>
        <v>21</v>
      </c>
      <c r="P111">
        <f>O111/100*I111</f>
        <v>0</v>
      </c>
    </row>
    <row r="112" spans="1:16" x14ac:dyDescent="0.2">
      <c r="E112" s="13" t="s">
        <v>267</v>
      </c>
    </row>
    <row r="113" spans="1:16" ht="25.5" x14ac:dyDescent="0.2">
      <c r="A113" s="7">
        <v>45</v>
      </c>
      <c r="B113" s="7" t="s">
        <v>44</v>
      </c>
      <c r="C113" s="7" t="s">
        <v>268</v>
      </c>
      <c r="D113" s="7" t="s">
        <v>46</v>
      </c>
      <c r="E113" s="7" t="s">
        <v>269</v>
      </c>
      <c r="F113" s="7" t="s">
        <v>107</v>
      </c>
      <c r="G113" s="9">
        <v>454.93799999999999</v>
      </c>
      <c r="H113" s="12"/>
      <c r="I113" s="11">
        <f>ROUND((H113*G113),2)</f>
        <v>0</v>
      </c>
      <c r="O113">
        <f>rekapitulace!H8</f>
        <v>21</v>
      </c>
      <c r="P113">
        <f>O113/100*I113</f>
        <v>0</v>
      </c>
    </row>
    <row r="114" spans="1:16" x14ac:dyDescent="0.2">
      <c r="E114" s="13" t="s">
        <v>270</v>
      </c>
    </row>
    <row r="115" spans="1:16" ht="25.5" x14ac:dyDescent="0.2">
      <c r="A115" s="7">
        <v>46</v>
      </c>
      <c r="B115" s="7" t="s">
        <v>44</v>
      </c>
      <c r="C115" s="7" t="s">
        <v>271</v>
      </c>
      <c r="D115" s="7" t="s">
        <v>46</v>
      </c>
      <c r="E115" s="7" t="s">
        <v>272</v>
      </c>
      <c r="F115" s="7" t="s">
        <v>107</v>
      </c>
      <c r="G115" s="9">
        <v>78.7</v>
      </c>
      <c r="H115" s="12"/>
      <c r="I115" s="11">
        <f>ROUND((H115*G115),2)</f>
        <v>0</v>
      </c>
      <c r="O115">
        <f>rekapitulace!H8</f>
        <v>21</v>
      </c>
      <c r="P115">
        <f>O115/100*I115</f>
        <v>0</v>
      </c>
    </row>
    <row r="116" spans="1:16" ht="63.75" x14ac:dyDescent="0.2">
      <c r="E116" s="13" t="s">
        <v>273</v>
      </c>
    </row>
    <row r="117" spans="1:16" ht="25.5" x14ac:dyDescent="0.2">
      <c r="A117" s="7">
        <v>47</v>
      </c>
      <c r="B117" s="7" t="s">
        <v>44</v>
      </c>
      <c r="C117" s="7" t="s">
        <v>274</v>
      </c>
      <c r="D117" s="7" t="s">
        <v>46</v>
      </c>
      <c r="E117" s="7" t="s">
        <v>275</v>
      </c>
      <c r="F117" s="7" t="s">
        <v>107</v>
      </c>
      <c r="G117" s="9">
        <v>438.39499999999998</v>
      </c>
      <c r="H117" s="12"/>
      <c r="I117" s="11">
        <f>ROUND((H117*G117),2)</f>
        <v>0</v>
      </c>
      <c r="O117">
        <f>rekapitulace!H8</f>
        <v>21</v>
      </c>
      <c r="P117">
        <f>O117/100*I117</f>
        <v>0</v>
      </c>
    </row>
    <row r="118" spans="1:16" x14ac:dyDescent="0.2">
      <c r="E118" s="13" t="s">
        <v>276</v>
      </c>
    </row>
    <row r="119" spans="1:16" ht="25.5" x14ac:dyDescent="0.2">
      <c r="A119" s="7">
        <v>48</v>
      </c>
      <c r="B119" s="7" t="s">
        <v>44</v>
      </c>
      <c r="C119" s="7" t="s">
        <v>105</v>
      </c>
      <c r="D119" s="7" t="s">
        <v>46</v>
      </c>
      <c r="E119" s="7" t="s">
        <v>106</v>
      </c>
      <c r="F119" s="7" t="s">
        <v>107</v>
      </c>
      <c r="G119" s="9">
        <v>971.30200000000002</v>
      </c>
      <c r="H119" s="12"/>
      <c r="I119" s="11">
        <f>ROUND((H119*G119),2)</f>
        <v>0</v>
      </c>
      <c r="O119">
        <f>rekapitulace!H8</f>
        <v>21</v>
      </c>
      <c r="P119">
        <f>O119/100*I119</f>
        <v>0</v>
      </c>
    </row>
    <row r="120" spans="1:16" ht="51" x14ac:dyDescent="0.2">
      <c r="E120" s="13" t="s">
        <v>277</v>
      </c>
    </row>
    <row r="121" spans="1:16" ht="25.5" x14ac:dyDescent="0.2">
      <c r="A121" s="7">
        <v>49</v>
      </c>
      <c r="B121" s="7" t="s">
        <v>44</v>
      </c>
      <c r="C121" s="7" t="s">
        <v>278</v>
      </c>
      <c r="D121" s="7" t="s">
        <v>46</v>
      </c>
      <c r="E121" s="7" t="s">
        <v>279</v>
      </c>
      <c r="F121" s="7" t="s">
        <v>107</v>
      </c>
      <c r="G121" s="9">
        <v>187.86</v>
      </c>
      <c r="H121" s="12"/>
      <c r="I121" s="11">
        <f>ROUND((H121*G121),2)</f>
        <v>0</v>
      </c>
      <c r="O121">
        <f>rekapitulace!H8</f>
        <v>21</v>
      </c>
      <c r="P121">
        <f>O121/100*I121</f>
        <v>0</v>
      </c>
    </row>
    <row r="122" spans="1:16" x14ac:dyDescent="0.2">
      <c r="E122" s="13" t="s">
        <v>280</v>
      </c>
    </row>
    <row r="123" spans="1:16" ht="25.5" x14ac:dyDescent="0.2">
      <c r="A123" s="7">
        <v>50</v>
      </c>
      <c r="B123" s="7" t="s">
        <v>44</v>
      </c>
      <c r="C123" s="7" t="s">
        <v>281</v>
      </c>
      <c r="D123" s="7" t="s">
        <v>46</v>
      </c>
      <c r="E123" s="7" t="s">
        <v>282</v>
      </c>
      <c r="F123" s="7" t="s">
        <v>107</v>
      </c>
      <c r="G123" s="9">
        <v>903.15</v>
      </c>
      <c r="H123" s="12"/>
      <c r="I123" s="11">
        <f>ROUND((H123*G123),2)</f>
        <v>0</v>
      </c>
      <c r="O123">
        <f>rekapitulace!H8</f>
        <v>21</v>
      </c>
      <c r="P123">
        <f>O123/100*I123</f>
        <v>0</v>
      </c>
    </row>
    <row r="124" spans="1:16" ht="51" x14ac:dyDescent="0.2">
      <c r="E124" s="13" t="s">
        <v>283</v>
      </c>
    </row>
    <row r="125" spans="1:16" ht="25.5" x14ac:dyDescent="0.2">
      <c r="A125" s="7">
        <v>51</v>
      </c>
      <c r="B125" s="7" t="s">
        <v>44</v>
      </c>
      <c r="C125" s="7" t="s">
        <v>284</v>
      </c>
      <c r="D125" s="7" t="s">
        <v>46</v>
      </c>
      <c r="E125" s="7" t="s">
        <v>285</v>
      </c>
      <c r="F125" s="7" t="s">
        <v>107</v>
      </c>
      <c r="G125" s="9">
        <v>417.71600000000001</v>
      </c>
      <c r="H125" s="12"/>
      <c r="I125" s="11">
        <f>ROUND((H125*G125),2)</f>
        <v>0</v>
      </c>
      <c r="O125">
        <f>rekapitulace!H8</f>
        <v>21</v>
      </c>
      <c r="P125">
        <f>O125/100*I125</f>
        <v>0</v>
      </c>
    </row>
    <row r="126" spans="1:16" x14ac:dyDescent="0.2">
      <c r="E126" s="13" t="s">
        <v>286</v>
      </c>
    </row>
    <row r="127" spans="1:16" ht="25.5" x14ac:dyDescent="0.2">
      <c r="A127" s="7">
        <v>52</v>
      </c>
      <c r="B127" s="7" t="s">
        <v>44</v>
      </c>
      <c r="C127" s="7" t="s">
        <v>287</v>
      </c>
      <c r="D127" s="7" t="s">
        <v>46</v>
      </c>
      <c r="E127" s="7" t="s">
        <v>288</v>
      </c>
      <c r="F127" s="7" t="s">
        <v>107</v>
      </c>
      <c r="G127" s="9">
        <v>421.85199999999998</v>
      </c>
      <c r="H127" s="12"/>
      <c r="I127" s="11">
        <f>ROUND((H127*G127),2)</f>
        <v>0</v>
      </c>
      <c r="O127">
        <f>rekapitulace!H8</f>
        <v>21</v>
      </c>
      <c r="P127">
        <f>O127/100*I127</f>
        <v>0</v>
      </c>
    </row>
    <row r="128" spans="1:16" x14ac:dyDescent="0.2">
      <c r="E128" s="13" t="s">
        <v>289</v>
      </c>
    </row>
    <row r="129" spans="1:16" ht="25.5" x14ac:dyDescent="0.2">
      <c r="A129" s="7">
        <v>53</v>
      </c>
      <c r="B129" s="7" t="s">
        <v>44</v>
      </c>
      <c r="C129" s="7" t="s">
        <v>290</v>
      </c>
      <c r="D129" s="7" t="s">
        <v>46</v>
      </c>
      <c r="E129" s="7" t="s">
        <v>291</v>
      </c>
      <c r="F129" s="7" t="s">
        <v>98</v>
      </c>
      <c r="G129" s="9">
        <v>2.355</v>
      </c>
      <c r="H129" s="12"/>
      <c r="I129" s="11">
        <f>ROUND((H129*G129),2)</f>
        <v>0</v>
      </c>
      <c r="O129">
        <f>rekapitulace!H8</f>
        <v>21</v>
      </c>
      <c r="P129">
        <f>O129/100*I129</f>
        <v>0</v>
      </c>
    </row>
    <row r="130" spans="1:16" x14ac:dyDescent="0.2">
      <c r="E130" s="13" t="s">
        <v>292</v>
      </c>
    </row>
    <row r="131" spans="1:16" ht="25.5" x14ac:dyDescent="0.2">
      <c r="A131" s="7">
        <v>54</v>
      </c>
      <c r="B131" s="7" t="s">
        <v>44</v>
      </c>
      <c r="C131" s="7" t="s">
        <v>293</v>
      </c>
      <c r="D131" s="7" t="s">
        <v>46</v>
      </c>
      <c r="E131" s="7" t="s">
        <v>294</v>
      </c>
      <c r="F131" s="7" t="s">
        <v>98</v>
      </c>
      <c r="G131" s="9">
        <v>4.266</v>
      </c>
      <c r="H131" s="12"/>
      <c r="I131" s="11">
        <f>ROUND((H131*G131),2)</f>
        <v>0</v>
      </c>
      <c r="O131">
        <f>rekapitulace!H8</f>
        <v>21</v>
      </c>
      <c r="P131">
        <f>O131/100*I131</f>
        <v>0</v>
      </c>
    </row>
    <row r="132" spans="1:16" ht="51" x14ac:dyDescent="0.2">
      <c r="E132" s="13" t="s">
        <v>295</v>
      </c>
    </row>
    <row r="133" spans="1:16" ht="25.5" x14ac:dyDescent="0.2">
      <c r="A133" s="7">
        <v>55</v>
      </c>
      <c r="B133" s="7" t="s">
        <v>44</v>
      </c>
      <c r="C133" s="7" t="s">
        <v>296</v>
      </c>
      <c r="D133" s="7" t="s">
        <v>46</v>
      </c>
      <c r="E133" s="7" t="s">
        <v>297</v>
      </c>
      <c r="F133" s="7" t="s">
        <v>107</v>
      </c>
      <c r="G133" s="9">
        <v>457.43400000000003</v>
      </c>
      <c r="H133" s="12"/>
      <c r="I133" s="11">
        <f>ROUND((H133*G133),2)</f>
        <v>0</v>
      </c>
      <c r="O133">
        <f>rekapitulace!H8</f>
        <v>21</v>
      </c>
      <c r="P133">
        <f>O133/100*I133</f>
        <v>0</v>
      </c>
    </row>
    <row r="134" spans="1:16" x14ac:dyDescent="0.2">
      <c r="E134" s="13" t="s">
        <v>298</v>
      </c>
    </row>
    <row r="135" spans="1:16" ht="25.5" x14ac:dyDescent="0.2">
      <c r="A135" s="7">
        <v>56</v>
      </c>
      <c r="B135" s="7" t="s">
        <v>44</v>
      </c>
      <c r="C135" s="7" t="s">
        <v>299</v>
      </c>
      <c r="D135" s="7" t="s">
        <v>46</v>
      </c>
      <c r="E135" s="7" t="s">
        <v>300</v>
      </c>
      <c r="F135" s="7" t="s">
        <v>107</v>
      </c>
      <c r="G135" s="9">
        <v>438.39499999999998</v>
      </c>
      <c r="H135" s="12"/>
      <c r="I135" s="11">
        <f>ROUND((H135*G135),2)</f>
        <v>0</v>
      </c>
      <c r="O135">
        <f>rekapitulace!H8</f>
        <v>21</v>
      </c>
      <c r="P135">
        <f>O135/100*I135</f>
        <v>0</v>
      </c>
    </row>
    <row r="136" spans="1:16" x14ac:dyDescent="0.2">
      <c r="E136" s="13" t="s">
        <v>301</v>
      </c>
    </row>
    <row r="137" spans="1:16" ht="25.5" x14ac:dyDescent="0.2">
      <c r="A137" s="7">
        <v>57</v>
      </c>
      <c r="B137" s="7" t="s">
        <v>44</v>
      </c>
      <c r="C137" s="7" t="s">
        <v>302</v>
      </c>
      <c r="D137" s="7" t="s">
        <v>46</v>
      </c>
      <c r="E137" s="7" t="s">
        <v>303</v>
      </c>
      <c r="F137" s="7" t="s">
        <v>107</v>
      </c>
      <c r="G137" s="9">
        <v>457.43400000000003</v>
      </c>
      <c r="H137" s="12"/>
      <c r="I137" s="11">
        <f>ROUND((H137*G137),2)</f>
        <v>0</v>
      </c>
      <c r="O137">
        <f>rekapitulace!H8</f>
        <v>21</v>
      </c>
      <c r="P137">
        <f>O137/100*I137</f>
        <v>0</v>
      </c>
    </row>
    <row r="138" spans="1:16" x14ac:dyDescent="0.2">
      <c r="E138" s="13" t="s">
        <v>304</v>
      </c>
    </row>
    <row r="139" spans="1:16" ht="25.5" x14ac:dyDescent="0.2">
      <c r="A139" s="7">
        <v>58</v>
      </c>
      <c r="B139" s="7" t="s">
        <v>44</v>
      </c>
      <c r="C139" s="7" t="s">
        <v>109</v>
      </c>
      <c r="D139" s="7" t="s">
        <v>46</v>
      </c>
      <c r="E139" s="7" t="s">
        <v>110</v>
      </c>
      <c r="F139" s="7" t="s">
        <v>107</v>
      </c>
      <c r="G139" s="9">
        <v>903.15</v>
      </c>
      <c r="H139" s="12"/>
      <c r="I139" s="11">
        <f>ROUND((H139*G139),2)</f>
        <v>0</v>
      </c>
      <c r="O139">
        <f>rekapitulace!H8</f>
        <v>21</v>
      </c>
      <c r="P139">
        <f>O139/100*I139</f>
        <v>0</v>
      </c>
    </row>
    <row r="140" spans="1:16" x14ac:dyDescent="0.2">
      <c r="E140" s="13" t="s">
        <v>305</v>
      </c>
    </row>
    <row r="141" spans="1:16" ht="38.25" x14ac:dyDescent="0.2">
      <c r="A141" s="7">
        <v>59</v>
      </c>
      <c r="B141" s="7" t="s">
        <v>44</v>
      </c>
      <c r="C141" s="7" t="s">
        <v>306</v>
      </c>
      <c r="D141" s="7" t="s">
        <v>46</v>
      </c>
      <c r="E141" s="7" t="s">
        <v>307</v>
      </c>
      <c r="F141" s="7" t="s">
        <v>107</v>
      </c>
      <c r="G141" s="9">
        <v>42.93</v>
      </c>
      <c r="H141" s="12"/>
      <c r="I141" s="11">
        <f>ROUND((H141*G141),2)</f>
        <v>0</v>
      </c>
      <c r="O141">
        <f>rekapitulace!H8</f>
        <v>21</v>
      </c>
      <c r="P141">
        <f>O141/100*I141</f>
        <v>0</v>
      </c>
    </row>
    <row r="142" spans="1:16" ht="38.25" x14ac:dyDescent="0.2">
      <c r="E142" s="13" t="s">
        <v>308</v>
      </c>
    </row>
    <row r="143" spans="1:16" ht="12.75" customHeight="1" x14ac:dyDescent="0.2">
      <c r="A143" s="14"/>
      <c r="B143" s="14"/>
      <c r="C143" s="14" t="s">
        <v>37</v>
      </c>
      <c r="D143" s="14"/>
      <c r="E143" s="14" t="s">
        <v>104</v>
      </c>
      <c r="F143" s="14"/>
      <c r="G143" s="14"/>
      <c r="H143" s="14"/>
      <c r="I143" s="14">
        <f>SUM(I111:I142)</f>
        <v>0</v>
      </c>
      <c r="P143">
        <f>ROUND(SUM(P111:P142),2)</f>
        <v>0</v>
      </c>
    </row>
    <row r="145" spans="1:16" ht="12.75" customHeight="1" x14ac:dyDescent="0.2">
      <c r="A145" s="8"/>
      <c r="B145" s="8"/>
      <c r="C145" s="8" t="s">
        <v>39</v>
      </c>
      <c r="D145" s="8"/>
      <c r="E145" s="8" t="s">
        <v>309</v>
      </c>
      <c r="F145" s="8"/>
      <c r="G145" s="10"/>
      <c r="H145" s="8"/>
      <c r="I145" s="10"/>
    </row>
    <row r="146" spans="1:16" ht="25.5" x14ac:dyDescent="0.2">
      <c r="A146" s="7">
        <v>60</v>
      </c>
      <c r="B146" s="7" t="s">
        <v>44</v>
      </c>
      <c r="C146" s="7" t="s">
        <v>310</v>
      </c>
      <c r="D146" s="7" t="s">
        <v>46</v>
      </c>
      <c r="E146" s="7" t="s">
        <v>311</v>
      </c>
      <c r="F146" s="7" t="s">
        <v>107</v>
      </c>
      <c r="G146" s="9">
        <v>800.649</v>
      </c>
      <c r="H146" s="12"/>
      <c r="I146" s="11">
        <f>ROUND((H146*G146),2)</f>
        <v>0</v>
      </c>
      <c r="O146">
        <f>rekapitulace!H8</f>
        <v>21</v>
      </c>
      <c r="P146">
        <f>O146/100*I146</f>
        <v>0</v>
      </c>
    </row>
    <row r="147" spans="1:16" ht="165.75" x14ac:dyDescent="0.2">
      <c r="E147" s="13" t="s">
        <v>312</v>
      </c>
    </row>
    <row r="148" spans="1:16" ht="25.5" x14ac:dyDescent="0.2">
      <c r="A148" s="7">
        <v>61</v>
      </c>
      <c r="B148" s="7" t="s">
        <v>44</v>
      </c>
      <c r="C148" s="7" t="s">
        <v>313</v>
      </c>
      <c r="D148" s="7" t="s">
        <v>46</v>
      </c>
      <c r="E148" s="7" t="s">
        <v>314</v>
      </c>
      <c r="F148" s="7" t="s">
        <v>107</v>
      </c>
      <c r="G148" s="9">
        <v>708.68</v>
      </c>
      <c r="H148" s="12"/>
      <c r="I148" s="11">
        <f>ROUND((H148*G148),2)</f>
        <v>0</v>
      </c>
      <c r="O148">
        <f>rekapitulace!H8</f>
        <v>21</v>
      </c>
      <c r="P148">
        <f>O148/100*I148</f>
        <v>0</v>
      </c>
    </row>
    <row r="149" spans="1:16" ht="38.25" x14ac:dyDescent="0.2">
      <c r="E149" s="13" t="s">
        <v>315</v>
      </c>
    </row>
    <row r="150" spans="1:16" ht="25.5" x14ac:dyDescent="0.2">
      <c r="A150" s="7">
        <v>62</v>
      </c>
      <c r="B150" s="7" t="s">
        <v>44</v>
      </c>
      <c r="C150" s="7" t="s">
        <v>316</v>
      </c>
      <c r="D150" s="7" t="s">
        <v>46</v>
      </c>
      <c r="E150" s="7" t="s">
        <v>317</v>
      </c>
      <c r="F150" s="7" t="s">
        <v>107</v>
      </c>
      <c r="G150" s="9">
        <v>351.7</v>
      </c>
      <c r="H150" s="12"/>
      <c r="I150" s="11">
        <f>ROUND((H150*G150),2)</f>
        <v>0</v>
      </c>
      <c r="O150">
        <f>rekapitulace!H8</f>
        <v>21</v>
      </c>
      <c r="P150">
        <f>O150/100*I150</f>
        <v>0</v>
      </c>
    </row>
    <row r="151" spans="1:16" ht="63.75" x14ac:dyDescent="0.2">
      <c r="E151" s="13" t="s">
        <v>318</v>
      </c>
    </row>
    <row r="152" spans="1:16" ht="25.5" x14ac:dyDescent="0.2">
      <c r="A152" s="7">
        <v>63</v>
      </c>
      <c r="B152" s="7" t="s">
        <v>44</v>
      </c>
      <c r="C152" s="7" t="s">
        <v>319</v>
      </c>
      <c r="D152" s="7" t="s">
        <v>46</v>
      </c>
      <c r="E152" s="7" t="s">
        <v>320</v>
      </c>
      <c r="F152" s="7" t="s">
        <v>107</v>
      </c>
      <c r="G152" s="9">
        <v>43.68</v>
      </c>
      <c r="H152" s="12"/>
      <c r="I152" s="11">
        <f>ROUND((H152*G152),2)</f>
        <v>0</v>
      </c>
      <c r="O152">
        <f>rekapitulace!H8</f>
        <v>21</v>
      </c>
      <c r="P152">
        <f>O152/100*I152</f>
        <v>0</v>
      </c>
    </row>
    <row r="153" spans="1:16" ht="25.5" x14ac:dyDescent="0.2">
      <c r="E153" s="13" t="s">
        <v>321</v>
      </c>
    </row>
    <row r="154" spans="1:16" ht="25.5" x14ac:dyDescent="0.2">
      <c r="A154" s="7">
        <v>64</v>
      </c>
      <c r="B154" s="7" t="s">
        <v>44</v>
      </c>
      <c r="C154" s="7" t="s">
        <v>322</v>
      </c>
      <c r="D154" s="7" t="s">
        <v>46</v>
      </c>
      <c r="E154" s="7" t="s">
        <v>323</v>
      </c>
      <c r="F154" s="7" t="s">
        <v>107</v>
      </c>
      <c r="G154" s="9">
        <v>88.2</v>
      </c>
      <c r="H154" s="12"/>
      <c r="I154" s="11">
        <f>ROUND((H154*G154),2)</f>
        <v>0</v>
      </c>
      <c r="O154">
        <f>rekapitulace!H8</f>
        <v>21</v>
      </c>
      <c r="P154">
        <f>O154/100*I154</f>
        <v>0</v>
      </c>
    </row>
    <row r="155" spans="1:16" ht="38.25" x14ac:dyDescent="0.2">
      <c r="E155" s="13" t="s">
        <v>324</v>
      </c>
    </row>
    <row r="156" spans="1:16" ht="12.75" customHeight="1" x14ac:dyDescent="0.2">
      <c r="A156" s="14"/>
      <c r="B156" s="14"/>
      <c r="C156" s="14" t="s">
        <v>39</v>
      </c>
      <c r="D156" s="14"/>
      <c r="E156" s="14" t="s">
        <v>309</v>
      </c>
      <c r="F156" s="14"/>
      <c r="G156" s="14"/>
      <c r="H156" s="14"/>
      <c r="I156" s="14">
        <f>SUM(I146:I155)</f>
        <v>0</v>
      </c>
      <c r="P156">
        <f>ROUND(SUM(P146:P155),2)</f>
        <v>0</v>
      </c>
    </row>
    <row r="158" spans="1:16" ht="12.75" customHeight="1" x14ac:dyDescent="0.2">
      <c r="A158" s="8"/>
      <c r="B158" s="8"/>
      <c r="C158" s="8" t="s">
        <v>40</v>
      </c>
      <c r="D158" s="8"/>
      <c r="E158" s="8" t="s">
        <v>325</v>
      </c>
      <c r="F158" s="8"/>
      <c r="G158" s="10"/>
      <c r="H158" s="8"/>
      <c r="I158" s="10"/>
    </row>
    <row r="159" spans="1:16" ht="25.5" x14ac:dyDescent="0.2">
      <c r="A159" s="7">
        <v>65</v>
      </c>
      <c r="B159" s="7" t="s">
        <v>44</v>
      </c>
      <c r="C159" s="7" t="s">
        <v>326</v>
      </c>
      <c r="D159" s="7" t="s">
        <v>46</v>
      </c>
      <c r="E159" s="7" t="s">
        <v>327</v>
      </c>
      <c r="F159" s="7" t="s">
        <v>102</v>
      </c>
      <c r="G159" s="9">
        <v>32.799999999999997</v>
      </c>
      <c r="H159" s="12"/>
      <c r="I159" s="11">
        <f>ROUND((H159*G159),2)</f>
        <v>0</v>
      </c>
      <c r="O159">
        <f>rekapitulace!H8</f>
        <v>21</v>
      </c>
      <c r="P159">
        <f>O159/100*I159</f>
        <v>0</v>
      </c>
    </row>
    <row r="160" spans="1:16" ht="38.25" x14ac:dyDescent="0.2">
      <c r="E160" s="13" t="s">
        <v>328</v>
      </c>
    </row>
    <row r="161" spans="1:16" ht="63.75" x14ac:dyDescent="0.2">
      <c r="A161" s="7">
        <v>66</v>
      </c>
      <c r="B161" s="7" t="s">
        <v>44</v>
      </c>
      <c r="C161" s="7" t="s">
        <v>329</v>
      </c>
      <c r="D161" s="7" t="s">
        <v>46</v>
      </c>
      <c r="E161" s="7" t="s">
        <v>330</v>
      </c>
      <c r="F161" s="7" t="s">
        <v>102</v>
      </c>
      <c r="G161" s="9">
        <v>60</v>
      </c>
      <c r="H161" s="12"/>
      <c r="I161" s="11">
        <f>ROUND((H161*G161),2)</f>
        <v>0</v>
      </c>
      <c r="O161">
        <f>rekapitulace!H8</f>
        <v>21</v>
      </c>
      <c r="P161">
        <f>O161/100*I161</f>
        <v>0</v>
      </c>
    </row>
    <row r="162" spans="1:16" x14ac:dyDescent="0.2">
      <c r="E162" s="13" t="s">
        <v>331</v>
      </c>
    </row>
    <row r="163" spans="1:16" ht="25.5" x14ac:dyDescent="0.2">
      <c r="A163" s="7">
        <v>67</v>
      </c>
      <c r="B163" s="7" t="s">
        <v>44</v>
      </c>
      <c r="C163" s="7" t="s">
        <v>332</v>
      </c>
      <c r="D163" s="7" t="s">
        <v>46</v>
      </c>
      <c r="E163" s="7" t="s">
        <v>333</v>
      </c>
      <c r="F163" s="7" t="s">
        <v>102</v>
      </c>
      <c r="G163" s="9">
        <v>42.5</v>
      </c>
      <c r="H163" s="12"/>
      <c r="I163" s="11">
        <f>ROUND((H163*G163),2)</f>
        <v>0</v>
      </c>
      <c r="O163">
        <f>rekapitulace!H8</f>
        <v>21</v>
      </c>
      <c r="P163">
        <f>O163/100*I163</f>
        <v>0</v>
      </c>
    </row>
    <row r="164" spans="1:16" ht="38.25" x14ac:dyDescent="0.2">
      <c r="E164" s="13" t="s">
        <v>334</v>
      </c>
    </row>
    <row r="165" spans="1:16" ht="25.5" x14ac:dyDescent="0.2">
      <c r="A165" s="7">
        <v>68</v>
      </c>
      <c r="B165" s="7" t="s">
        <v>44</v>
      </c>
      <c r="C165" s="7" t="s">
        <v>335</v>
      </c>
      <c r="D165" s="7" t="s">
        <v>46</v>
      </c>
      <c r="E165" s="7" t="s">
        <v>336</v>
      </c>
      <c r="F165" s="7" t="s">
        <v>102</v>
      </c>
      <c r="G165" s="9">
        <v>308</v>
      </c>
      <c r="H165" s="12"/>
      <c r="I165" s="11">
        <f>ROUND((H165*G165),2)</f>
        <v>0</v>
      </c>
      <c r="O165">
        <f>rekapitulace!H8</f>
        <v>21</v>
      </c>
      <c r="P165">
        <f>O165/100*I165</f>
        <v>0</v>
      </c>
    </row>
    <row r="166" spans="1:16" x14ac:dyDescent="0.2">
      <c r="E166" s="13" t="s">
        <v>337</v>
      </c>
    </row>
    <row r="167" spans="1:16" ht="38.25" x14ac:dyDescent="0.2">
      <c r="A167" s="7">
        <v>69</v>
      </c>
      <c r="B167" s="7" t="s">
        <v>44</v>
      </c>
      <c r="C167" s="7" t="s">
        <v>338</v>
      </c>
      <c r="D167" s="7" t="s">
        <v>46</v>
      </c>
      <c r="E167" s="7" t="s">
        <v>339</v>
      </c>
      <c r="F167" s="7" t="s">
        <v>102</v>
      </c>
      <c r="G167" s="9">
        <v>4.8</v>
      </c>
      <c r="H167" s="12"/>
      <c r="I167" s="11">
        <f>ROUND((H167*G167),2)</f>
        <v>0</v>
      </c>
      <c r="O167">
        <f>rekapitulace!H8</f>
        <v>21</v>
      </c>
      <c r="P167">
        <f>O167/100*I167</f>
        <v>0</v>
      </c>
    </row>
    <row r="168" spans="1:16" x14ac:dyDescent="0.2">
      <c r="E168" s="13" t="s">
        <v>340</v>
      </c>
    </row>
    <row r="169" spans="1:16" ht="38.25" x14ac:dyDescent="0.2">
      <c r="A169" s="7">
        <v>70</v>
      </c>
      <c r="B169" s="7" t="s">
        <v>44</v>
      </c>
      <c r="C169" s="7" t="s">
        <v>341</v>
      </c>
      <c r="D169" s="7" t="s">
        <v>46</v>
      </c>
      <c r="E169" s="7" t="s">
        <v>342</v>
      </c>
      <c r="F169" s="7" t="s">
        <v>102</v>
      </c>
      <c r="G169" s="9">
        <v>98.42</v>
      </c>
      <c r="H169" s="12"/>
      <c r="I169" s="11">
        <f>ROUND((H169*G169),2)</f>
        <v>0</v>
      </c>
      <c r="O169">
        <f>rekapitulace!H8</f>
        <v>21</v>
      </c>
      <c r="P169">
        <f>O169/100*I169</f>
        <v>0</v>
      </c>
    </row>
    <row r="170" spans="1:16" ht="38.25" x14ac:dyDescent="0.2">
      <c r="E170" s="13" t="s">
        <v>343</v>
      </c>
    </row>
    <row r="171" spans="1:16" ht="25.5" x14ac:dyDescent="0.2">
      <c r="A171" s="7">
        <v>71</v>
      </c>
      <c r="B171" s="7" t="s">
        <v>44</v>
      </c>
      <c r="C171" s="7" t="s">
        <v>344</v>
      </c>
      <c r="D171" s="7" t="s">
        <v>46</v>
      </c>
      <c r="E171" s="7" t="s">
        <v>345</v>
      </c>
      <c r="F171" s="7" t="s">
        <v>88</v>
      </c>
      <c r="G171" s="9">
        <v>4</v>
      </c>
      <c r="H171" s="12"/>
      <c r="I171" s="11">
        <f>ROUND((H171*G171),2)</f>
        <v>0</v>
      </c>
      <c r="O171">
        <f>rekapitulace!H8</f>
        <v>21</v>
      </c>
      <c r="P171">
        <f>O171/100*I171</f>
        <v>0</v>
      </c>
    </row>
    <row r="172" spans="1:16" x14ac:dyDescent="0.2">
      <c r="A172" s="7">
        <v>72</v>
      </c>
      <c r="B172" s="7" t="s">
        <v>44</v>
      </c>
      <c r="C172" s="7" t="s">
        <v>346</v>
      </c>
      <c r="D172" s="7" t="s">
        <v>46</v>
      </c>
      <c r="E172" s="7" t="s">
        <v>347</v>
      </c>
      <c r="F172" s="7" t="s">
        <v>88</v>
      </c>
      <c r="G172" s="9">
        <v>4</v>
      </c>
      <c r="H172" s="12"/>
      <c r="I172" s="11">
        <f>ROUND((H172*G172),2)</f>
        <v>0</v>
      </c>
      <c r="O172">
        <f>rekapitulace!H8</f>
        <v>21</v>
      </c>
      <c r="P172">
        <f>O172/100*I172</f>
        <v>0</v>
      </c>
    </row>
    <row r="173" spans="1:16" x14ac:dyDescent="0.2">
      <c r="E173" s="13" t="s">
        <v>348</v>
      </c>
    </row>
    <row r="174" spans="1:16" x14ac:dyDescent="0.2">
      <c r="A174" s="7">
        <v>73</v>
      </c>
      <c r="B174" s="7" t="s">
        <v>44</v>
      </c>
      <c r="C174" s="7" t="s">
        <v>349</v>
      </c>
      <c r="D174" s="7" t="s">
        <v>46</v>
      </c>
      <c r="E174" s="7" t="s">
        <v>350</v>
      </c>
      <c r="F174" s="7" t="s">
        <v>102</v>
      </c>
      <c r="G174" s="9">
        <v>131.22</v>
      </c>
      <c r="H174" s="12"/>
      <c r="I174" s="11">
        <f>ROUND((H174*G174),2)</f>
        <v>0</v>
      </c>
      <c r="O174">
        <f>rekapitulace!H8</f>
        <v>21</v>
      </c>
      <c r="P174">
        <f>O174/100*I174</f>
        <v>0</v>
      </c>
    </row>
    <row r="175" spans="1:16" ht="38.25" x14ac:dyDescent="0.2">
      <c r="E175" s="13" t="s">
        <v>351</v>
      </c>
    </row>
    <row r="176" spans="1:16" x14ac:dyDescent="0.2">
      <c r="A176" s="7">
        <v>74</v>
      </c>
      <c r="B176" s="7" t="s">
        <v>44</v>
      </c>
      <c r="C176" s="7" t="s">
        <v>352</v>
      </c>
      <c r="D176" s="7" t="s">
        <v>46</v>
      </c>
      <c r="E176" s="7" t="s">
        <v>353</v>
      </c>
      <c r="F176" s="7" t="s">
        <v>102</v>
      </c>
      <c r="G176" s="9">
        <v>27.4</v>
      </c>
      <c r="H176" s="12"/>
      <c r="I176" s="11">
        <f>ROUND((H176*G176),2)</f>
        <v>0</v>
      </c>
      <c r="O176">
        <f>rekapitulace!H8</f>
        <v>21</v>
      </c>
      <c r="P176">
        <f>O176/100*I176</f>
        <v>0</v>
      </c>
    </row>
    <row r="177" spans="1:16" x14ac:dyDescent="0.2">
      <c r="E177" s="13" t="s">
        <v>354</v>
      </c>
    </row>
    <row r="178" spans="1:16" ht="12.75" customHeight="1" x14ac:dyDescent="0.2">
      <c r="A178" s="14"/>
      <c r="B178" s="14"/>
      <c r="C178" s="14" t="s">
        <v>40</v>
      </c>
      <c r="D178" s="14"/>
      <c r="E178" s="14" t="s">
        <v>325</v>
      </c>
      <c r="F178" s="14"/>
      <c r="G178" s="14"/>
      <c r="H178" s="14"/>
      <c r="I178" s="14">
        <f>SUM(I159:I177)</f>
        <v>0</v>
      </c>
      <c r="P178">
        <f>ROUND(SUM(P159:P177),2)</f>
        <v>0</v>
      </c>
    </row>
    <row r="180" spans="1:16" ht="12.75" customHeight="1" x14ac:dyDescent="0.2">
      <c r="A180" s="8"/>
      <c r="B180" s="8"/>
      <c r="C180" s="8" t="s">
        <v>41</v>
      </c>
      <c r="D180" s="8"/>
      <c r="E180" s="8" t="s">
        <v>115</v>
      </c>
      <c r="F180" s="8"/>
      <c r="G180" s="10"/>
      <c r="H180" s="8"/>
      <c r="I180" s="10"/>
    </row>
    <row r="181" spans="1:16" ht="38.25" x14ac:dyDescent="0.2">
      <c r="A181" s="7">
        <v>75</v>
      </c>
      <c r="B181" s="7" t="s">
        <v>44</v>
      </c>
      <c r="C181" s="7" t="s">
        <v>355</v>
      </c>
      <c r="D181" s="7" t="s">
        <v>46</v>
      </c>
      <c r="E181" s="7" t="s">
        <v>356</v>
      </c>
      <c r="F181" s="7" t="s">
        <v>102</v>
      </c>
      <c r="G181" s="9">
        <v>130</v>
      </c>
      <c r="H181" s="12"/>
      <c r="I181" s="11">
        <f>ROUND((H181*G181),2)</f>
        <v>0</v>
      </c>
      <c r="O181">
        <f>rekapitulace!H8</f>
        <v>21</v>
      </c>
      <c r="P181">
        <f>O181/100*I181</f>
        <v>0</v>
      </c>
    </row>
    <row r="182" spans="1:16" ht="38.25" x14ac:dyDescent="0.2">
      <c r="E182" s="13" t="s">
        <v>357</v>
      </c>
    </row>
    <row r="183" spans="1:16" ht="51" x14ac:dyDescent="0.2">
      <c r="A183" s="7">
        <v>76</v>
      </c>
      <c r="B183" s="7" t="s">
        <v>44</v>
      </c>
      <c r="C183" s="7" t="s">
        <v>358</v>
      </c>
      <c r="D183" s="7" t="s">
        <v>46</v>
      </c>
      <c r="E183" s="7" t="s">
        <v>359</v>
      </c>
      <c r="F183" s="7" t="s">
        <v>102</v>
      </c>
      <c r="G183" s="9">
        <v>168</v>
      </c>
      <c r="H183" s="12"/>
      <c r="I183" s="11">
        <f>ROUND((H183*G183),2)</f>
        <v>0</v>
      </c>
      <c r="O183">
        <f>rekapitulace!H8</f>
        <v>21</v>
      </c>
      <c r="P183">
        <f>O183/100*I183</f>
        <v>0</v>
      </c>
    </row>
    <row r="184" spans="1:16" ht="38.25" x14ac:dyDescent="0.2">
      <c r="E184" s="13" t="s">
        <v>360</v>
      </c>
    </row>
    <row r="185" spans="1:16" ht="38.25" x14ac:dyDescent="0.2">
      <c r="A185" s="7">
        <v>77</v>
      </c>
      <c r="B185" s="7" t="s">
        <v>44</v>
      </c>
      <c r="C185" s="7" t="s">
        <v>361</v>
      </c>
      <c r="D185" s="7" t="s">
        <v>46</v>
      </c>
      <c r="E185" s="7" t="s">
        <v>362</v>
      </c>
      <c r="F185" s="7" t="s">
        <v>102</v>
      </c>
      <c r="G185" s="9">
        <v>20</v>
      </c>
      <c r="H185" s="12"/>
      <c r="I185" s="11">
        <f>ROUND((H185*G185),2)</f>
        <v>0</v>
      </c>
      <c r="O185">
        <f>rekapitulace!H8</f>
        <v>21</v>
      </c>
      <c r="P185">
        <f>O185/100*I185</f>
        <v>0</v>
      </c>
    </row>
    <row r="186" spans="1:16" x14ac:dyDescent="0.2">
      <c r="E186" s="13" t="s">
        <v>363</v>
      </c>
    </row>
    <row r="187" spans="1:16" ht="38.25" x14ac:dyDescent="0.2">
      <c r="A187" s="7">
        <v>78</v>
      </c>
      <c r="B187" s="7" t="s">
        <v>44</v>
      </c>
      <c r="C187" s="7" t="s">
        <v>364</v>
      </c>
      <c r="D187" s="7" t="s">
        <v>46</v>
      </c>
      <c r="E187" s="7" t="s">
        <v>365</v>
      </c>
      <c r="F187" s="7" t="s">
        <v>102</v>
      </c>
      <c r="G187" s="9">
        <v>68</v>
      </c>
      <c r="H187" s="12"/>
      <c r="I187" s="11">
        <f>ROUND((H187*G187),2)</f>
        <v>0</v>
      </c>
      <c r="O187">
        <f>rekapitulace!H8</f>
        <v>21</v>
      </c>
      <c r="P187">
        <f>O187/100*I187</f>
        <v>0</v>
      </c>
    </row>
    <row r="188" spans="1:16" x14ac:dyDescent="0.2">
      <c r="E188" s="13" t="s">
        <v>366</v>
      </c>
    </row>
    <row r="189" spans="1:16" ht="38.25" x14ac:dyDescent="0.2">
      <c r="A189" s="7">
        <v>79</v>
      </c>
      <c r="B189" s="7" t="s">
        <v>44</v>
      </c>
      <c r="C189" s="7" t="s">
        <v>367</v>
      </c>
      <c r="D189" s="7" t="s">
        <v>46</v>
      </c>
      <c r="E189" s="7" t="s">
        <v>368</v>
      </c>
      <c r="F189" s="7" t="s">
        <v>102</v>
      </c>
      <c r="G189" s="9">
        <v>240</v>
      </c>
      <c r="H189" s="12"/>
      <c r="I189" s="11">
        <f>ROUND((H189*G189),2)</f>
        <v>0</v>
      </c>
      <c r="O189">
        <f>rekapitulace!H8</f>
        <v>21</v>
      </c>
      <c r="P189">
        <f>O189/100*I189</f>
        <v>0</v>
      </c>
    </row>
    <row r="190" spans="1:16" x14ac:dyDescent="0.2">
      <c r="E190" s="13" t="s">
        <v>369</v>
      </c>
    </row>
    <row r="191" spans="1:16" x14ac:dyDescent="0.2">
      <c r="A191" s="7">
        <v>80</v>
      </c>
      <c r="B191" s="7" t="s">
        <v>44</v>
      </c>
      <c r="C191" s="7" t="s">
        <v>370</v>
      </c>
      <c r="D191" s="7" t="s">
        <v>46</v>
      </c>
      <c r="E191" s="7" t="s">
        <v>371</v>
      </c>
      <c r="F191" s="7" t="s">
        <v>102</v>
      </c>
      <c r="G191" s="9">
        <v>82</v>
      </c>
      <c r="H191" s="12"/>
      <c r="I191" s="11">
        <f>ROUND((H191*G191),2)</f>
        <v>0</v>
      </c>
      <c r="O191">
        <f>rekapitulace!H8</f>
        <v>21</v>
      </c>
      <c r="P191">
        <f>O191/100*I191</f>
        <v>0</v>
      </c>
    </row>
    <row r="192" spans="1:16" x14ac:dyDescent="0.2">
      <c r="E192" s="13" t="s">
        <v>372</v>
      </c>
    </row>
    <row r="193" spans="1:16" ht="38.25" x14ac:dyDescent="0.2">
      <c r="A193" s="7">
        <v>81</v>
      </c>
      <c r="B193" s="7" t="s">
        <v>44</v>
      </c>
      <c r="C193" s="7" t="s">
        <v>373</v>
      </c>
      <c r="D193" s="7" t="s">
        <v>46</v>
      </c>
      <c r="E193" s="7" t="s">
        <v>374</v>
      </c>
      <c r="F193" s="7" t="s">
        <v>102</v>
      </c>
      <c r="G193" s="9">
        <v>84</v>
      </c>
      <c r="H193" s="12"/>
      <c r="I193" s="11">
        <f>ROUND((H193*G193),2)</f>
        <v>0</v>
      </c>
      <c r="O193">
        <f>rekapitulace!H8</f>
        <v>21</v>
      </c>
      <c r="P193">
        <f>O193/100*I193</f>
        <v>0</v>
      </c>
    </row>
    <row r="194" spans="1:16" x14ac:dyDescent="0.2">
      <c r="E194" s="13" t="s">
        <v>375</v>
      </c>
    </row>
    <row r="195" spans="1:16" ht="38.25" x14ac:dyDescent="0.2">
      <c r="A195" s="7">
        <v>82</v>
      </c>
      <c r="B195" s="7" t="s">
        <v>44</v>
      </c>
      <c r="C195" s="7" t="s">
        <v>376</v>
      </c>
      <c r="D195" s="7" t="s">
        <v>46</v>
      </c>
      <c r="E195" s="7" t="s">
        <v>377</v>
      </c>
      <c r="F195" s="7" t="s">
        <v>88</v>
      </c>
      <c r="G195" s="9">
        <v>8</v>
      </c>
      <c r="H195" s="12"/>
      <c r="I195" s="11">
        <f>ROUND((H195*G195),2)</f>
        <v>0</v>
      </c>
      <c r="O195">
        <f>rekapitulace!H8</f>
        <v>21</v>
      </c>
      <c r="P195">
        <f>O195/100*I195</f>
        <v>0</v>
      </c>
    </row>
    <row r="196" spans="1:16" ht="25.5" x14ac:dyDescent="0.2">
      <c r="A196" s="7">
        <v>83</v>
      </c>
      <c r="B196" s="7" t="s">
        <v>44</v>
      </c>
      <c r="C196" s="7" t="s">
        <v>378</v>
      </c>
      <c r="D196" s="7" t="s">
        <v>46</v>
      </c>
      <c r="E196" s="7" t="s">
        <v>379</v>
      </c>
      <c r="F196" s="7" t="s">
        <v>88</v>
      </c>
      <c r="G196" s="9">
        <v>22</v>
      </c>
      <c r="H196" s="12"/>
      <c r="I196" s="11">
        <f>ROUND((H196*G196),2)</f>
        <v>0</v>
      </c>
      <c r="O196">
        <f>rekapitulace!H8</f>
        <v>21</v>
      </c>
      <c r="P196">
        <f>O196/100*I196</f>
        <v>0</v>
      </c>
    </row>
    <row r="197" spans="1:16" ht="51" x14ac:dyDescent="0.2">
      <c r="E197" s="13" t="s">
        <v>380</v>
      </c>
    </row>
    <row r="198" spans="1:16" ht="25.5" x14ac:dyDescent="0.2">
      <c r="A198" s="7">
        <v>84</v>
      </c>
      <c r="B198" s="7" t="s">
        <v>44</v>
      </c>
      <c r="C198" s="7" t="s">
        <v>381</v>
      </c>
      <c r="D198" s="7" t="s">
        <v>46</v>
      </c>
      <c r="E198" s="7" t="s">
        <v>382</v>
      </c>
      <c r="F198" s="7" t="s">
        <v>88</v>
      </c>
      <c r="G198" s="9">
        <v>4</v>
      </c>
      <c r="H198" s="12"/>
      <c r="I198" s="11">
        <f>ROUND((H198*G198),2)</f>
        <v>0</v>
      </c>
      <c r="O198">
        <f>rekapitulace!H8</f>
        <v>21</v>
      </c>
      <c r="P198">
        <f>O198/100*I198</f>
        <v>0</v>
      </c>
    </row>
    <row r="199" spans="1:16" ht="38.25" x14ac:dyDescent="0.2">
      <c r="E199" s="13" t="s">
        <v>383</v>
      </c>
    </row>
    <row r="200" spans="1:16" ht="25.5" x14ac:dyDescent="0.2">
      <c r="A200" s="7">
        <v>85</v>
      </c>
      <c r="B200" s="7" t="s">
        <v>44</v>
      </c>
      <c r="C200" s="7" t="s">
        <v>384</v>
      </c>
      <c r="D200" s="7" t="s">
        <v>46</v>
      </c>
      <c r="E200" s="7" t="s">
        <v>385</v>
      </c>
      <c r="F200" s="7" t="s">
        <v>107</v>
      </c>
      <c r="G200" s="9">
        <v>50.5</v>
      </c>
      <c r="H200" s="12"/>
      <c r="I200" s="11">
        <f>ROUND((H200*G200),2)</f>
        <v>0</v>
      </c>
      <c r="O200">
        <f>rekapitulace!H8</f>
        <v>21</v>
      </c>
      <c r="P200">
        <f>O200/100*I200</f>
        <v>0</v>
      </c>
    </row>
    <row r="201" spans="1:16" x14ac:dyDescent="0.2">
      <c r="E201" s="13" t="s">
        <v>386</v>
      </c>
    </row>
    <row r="202" spans="1:16" ht="38.25" x14ac:dyDescent="0.2">
      <c r="A202" s="7">
        <v>86</v>
      </c>
      <c r="B202" s="7" t="s">
        <v>44</v>
      </c>
      <c r="C202" s="7" t="s">
        <v>387</v>
      </c>
      <c r="D202" s="7" t="s">
        <v>46</v>
      </c>
      <c r="E202" s="7" t="s">
        <v>388</v>
      </c>
      <c r="F202" s="7" t="s">
        <v>102</v>
      </c>
      <c r="G202" s="9">
        <v>160.93</v>
      </c>
      <c r="H202" s="12"/>
      <c r="I202" s="11">
        <f>ROUND((H202*G202),2)</f>
        <v>0</v>
      </c>
      <c r="O202">
        <f>rekapitulace!H8</f>
        <v>21</v>
      </c>
      <c r="P202">
        <f>O202/100*I202</f>
        <v>0</v>
      </c>
    </row>
    <row r="203" spans="1:16" ht="63.75" x14ac:dyDescent="0.2">
      <c r="E203" s="13" t="s">
        <v>389</v>
      </c>
    </row>
    <row r="204" spans="1:16" ht="38.25" x14ac:dyDescent="0.2">
      <c r="A204" s="7">
        <v>87</v>
      </c>
      <c r="B204" s="7" t="s">
        <v>44</v>
      </c>
      <c r="C204" s="7" t="s">
        <v>390</v>
      </c>
      <c r="D204" s="7" t="s">
        <v>46</v>
      </c>
      <c r="E204" s="7" t="s">
        <v>391</v>
      </c>
      <c r="F204" s="7" t="s">
        <v>102</v>
      </c>
      <c r="G204" s="9">
        <v>20</v>
      </c>
      <c r="H204" s="12"/>
      <c r="I204" s="11">
        <f>ROUND((H204*G204),2)</f>
        <v>0</v>
      </c>
      <c r="O204">
        <f>rekapitulace!H8</f>
        <v>21</v>
      </c>
      <c r="P204">
        <f>O204/100*I204</f>
        <v>0</v>
      </c>
    </row>
    <row r="205" spans="1:16" x14ac:dyDescent="0.2">
      <c r="E205" s="13" t="s">
        <v>392</v>
      </c>
    </row>
    <row r="206" spans="1:16" ht="38.25" x14ac:dyDescent="0.2">
      <c r="A206" s="7">
        <v>88</v>
      </c>
      <c r="B206" s="7" t="s">
        <v>44</v>
      </c>
      <c r="C206" s="7" t="s">
        <v>393</v>
      </c>
      <c r="D206" s="7" t="s">
        <v>46</v>
      </c>
      <c r="E206" s="7" t="s">
        <v>394</v>
      </c>
      <c r="F206" s="7" t="s">
        <v>98</v>
      </c>
      <c r="G206" s="9">
        <v>0.27800000000000002</v>
      </c>
      <c r="H206" s="12"/>
      <c r="I206" s="11">
        <f>ROUND((H206*G206),2)</f>
        <v>0</v>
      </c>
      <c r="O206">
        <f>rekapitulace!H8</f>
        <v>21</v>
      </c>
      <c r="P206">
        <f>O206/100*I206</f>
        <v>0</v>
      </c>
    </row>
    <row r="207" spans="1:16" ht="63.75" x14ac:dyDescent="0.2">
      <c r="E207" s="13" t="s">
        <v>395</v>
      </c>
    </row>
    <row r="208" spans="1:16" ht="38.25" x14ac:dyDescent="0.2">
      <c r="A208" s="7">
        <v>89</v>
      </c>
      <c r="B208" s="7" t="s">
        <v>44</v>
      </c>
      <c r="C208" s="7" t="s">
        <v>116</v>
      </c>
      <c r="D208" s="7" t="s">
        <v>46</v>
      </c>
      <c r="E208" s="7" t="s">
        <v>117</v>
      </c>
      <c r="F208" s="7" t="s">
        <v>102</v>
      </c>
      <c r="G208" s="9">
        <v>14.1</v>
      </c>
      <c r="H208" s="12"/>
      <c r="I208" s="11">
        <f>ROUND((H208*G208),2)</f>
        <v>0</v>
      </c>
      <c r="O208">
        <f>rekapitulace!H8</f>
        <v>21</v>
      </c>
      <c r="P208">
        <f>O208/100*I208</f>
        <v>0</v>
      </c>
    </row>
    <row r="209" spans="1:16" x14ac:dyDescent="0.2">
      <c r="E209" s="13" t="s">
        <v>396</v>
      </c>
    </row>
    <row r="210" spans="1:16" ht="25.5" x14ac:dyDescent="0.2">
      <c r="A210" s="7">
        <v>90</v>
      </c>
      <c r="B210" s="7" t="s">
        <v>44</v>
      </c>
      <c r="C210" s="7" t="s">
        <v>397</v>
      </c>
      <c r="D210" s="7" t="s">
        <v>46</v>
      </c>
      <c r="E210" s="7" t="s">
        <v>398</v>
      </c>
      <c r="F210" s="7" t="s">
        <v>102</v>
      </c>
      <c r="G210" s="9">
        <v>163.6</v>
      </c>
      <c r="H210" s="12"/>
      <c r="I210" s="11">
        <f>ROUND((H210*G210),2)</f>
        <v>0</v>
      </c>
      <c r="O210">
        <f>rekapitulace!H8</f>
        <v>21</v>
      </c>
      <c r="P210">
        <f>O210/100*I210</f>
        <v>0</v>
      </c>
    </row>
    <row r="211" spans="1:16" ht="38.25" x14ac:dyDescent="0.2">
      <c r="E211" s="13" t="s">
        <v>399</v>
      </c>
    </row>
    <row r="212" spans="1:16" ht="25.5" x14ac:dyDescent="0.2">
      <c r="A212" s="7">
        <v>91</v>
      </c>
      <c r="B212" s="7" t="s">
        <v>44</v>
      </c>
      <c r="C212" s="7" t="s">
        <v>400</v>
      </c>
      <c r="D212" s="7" t="s">
        <v>46</v>
      </c>
      <c r="E212" s="7" t="s">
        <v>401</v>
      </c>
      <c r="F212" s="7" t="s">
        <v>88</v>
      </c>
      <c r="G212" s="9">
        <v>1</v>
      </c>
      <c r="H212" s="12"/>
      <c r="I212" s="11">
        <f>ROUND((H212*G212),2)</f>
        <v>0</v>
      </c>
      <c r="O212">
        <f>rekapitulace!H8</f>
        <v>21</v>
      </c>
      <c r="P212">
        <f>O212/100*I212</f>
        <v>0</v>
      </c>
    </row>
    <row r="213" spans="1:16" ht="51" x14ac:dyDescent="0.2">
      <c r="A213" s="7">
        <v>92</v>
      </c>
      <c r="B213" s="7" t="s">
        <v>44</v>
      </c>
      <c r="C213" s="7" t="s">
        <v>402</v>
      </c>
      <c r="D213" s="7" t="s">
        <v>46</v>
      </c>
      <c r="E213" s="7" t="s">
        <v>403</v>
      </c>
      <c r="F213" s="7" t="s">
        <v>102</v>
      </c>
      <c r="G213" s="9">
        <v>66.48</v>
      </c>
      <c r="H213" s="12"/>
      <c r="I213" s="11">
        <f>ROUND((H213*G213),2)</f>
        <v>0</v>
      </c>
      <c r="O213">
        <f>rekapitulace!H8</f>
        <v>21</v>
      </c>
      <c r="P213">
        <f>O213/100*I213</f>
        <v>0</v>
      </c>
    </row>
    <row r="214" spans="1:16" ht="63.75" x14ac:dyDescent="0.2">
      <c r="E214" s="13" t="s">
        <v>404</v>
      </c>
    </row>
    <row r="215" spans="1:16" ht="51" x14ac:dyDescent="0.2">
      <c r="A215" s="7">
        <v>93</v>
      </c>
      <c r="B215" s="7" t="s">
        <v>44</v>
      </c>
      <c r="C215" s="7" t="s">
        <v>405</v>
      </c>
      <c r="D215" s="7" t="s">
        <v>46</v>
      </c>
      <c r="E215" s="7" t="s">
        <v>406</v>
      </c>
      <c r="F215" s="7" t="s">
        <v>102</v>
      </c>
      <c r="G215" s="9">
        <v>44</v>
      </c>
      <c r="H215" s="12"/>
      <c r="I215" s="11">
        <f>ROUND((H215*G215),2)</f>
        <v>0</v>
      </c>
      <c r="O215">
        <f>rekapitulace!H8</f>
        <v>21</v>
      </c>
      <c r="P215">
        <f>O215/100*I215</f>
        <v>0</v>
      </c>
    </row>
    <row r="216" spans="1:16" x14ac:dyDescent="0.2">
      <c r="E216" s="13" t="s">
        <v>407</v>
      </c>
    </row>
    <row r="217" spans="1:16" ht="51" x14ac:dyDescent="0.2">
      <c r="A217" s="7">
        <v>94</v>
      </c>
      <c r="B217" s="7" t="s">
        <v>44</v>
      </c>
      <c r="C217" s="7" t="s">
        <v>408</v>
      </c>
      <c r="D217" s="7" t="s">
        <v>46</v>
      </c>
      <c r="E217" s="7" t="s">
        <v>409</v>
      </c>
      <c r="F217" s="7" t="s">
        <v>102</v>
      </c>
      <c r="G217" s="9">
        <v>7.5</v>
      </c>
      <c r="H217" s="12"/>
      <c r="I217" s="11">
        <f>ROUND((H217*G217),2)</f>
        <v>0</v>
      </c>
      <c r="O217">
        <f>rekapitulace!H8</f>
        <v>21</v>
      </c>
      <c r="P217">
        <f>O217/100*I217</f>
        <v>0</v>
      </c>
    </row>
    <row r="218" spans="1:16" x14ac:dyDescent="0.2">
      <c r="E218" s="13" t="s">
        <v>410</v>
      </c>
    </row>
    <row r="219" spans="1:16" ht="25.5" x14ac:dyDescent="0.2">
      <c r="A219" s="7">
        <v>95</v>
      </c>
      <c r="B219" s="7" t="s">
        <v>44</v>
      </c>
      <c r="C219" s="7" t="s">
        <v>411</v>
      </c>
      <c r="D219" s="7" t="s">
        <v>158</v>
      </c>
      <c r="E219" s="7" t="s">
        <v>412</v>
      </c>
      <c r="F219" s="7" t="s">
        <v>88</v>
      </c>
      <c r="G219" s="9">
        <v>6</v>
      </c>
      <c r="H219" s="12"/>
      <c r="I219" s="11">
        <f>ROUND((H219*G219),2)</f>
        <v>0</v>
      </c>
      <c r="O219">
        <f>rekapitulace!H8</f>
        <v>21</v>
      </c>
      <c r="P219">
        <f>O219/100*I219</f>
        <v>0</v>
      </c>
    </row>
    <row r="220" spans="1:16" ht="25.5" x14ac:dyDescent="0.2">
      <c r="A220" s="7">
        <v>96</v>
      </c>
      <c r="B220" s="7" t="s">
        <v>44</v>
      </c>
      <c r="C220" s="7" t="s">
        <v>411</v>
      </c>
      <c r="D220" s="7" t="s">
        <v>161</v>
      </c>
      <c r="E220" s="7" t="s">
        <v>413</v>
      </c>
      <c r="F220" s="7" t="s">
        <v>88</v>
      </c>
      <c r="G220" s="9">
        <v>6</v>
      </c>
      <c r="H220" s="12"/>
      <c r="I220" s="11">
        <f>ROUND((H220*G220),2)</f>
        <v>0</v>
      </c>
      <c r="O220">
        <f>rekapitulace!H8</f>
        <v>21</v>
      </c>
      <c r="P220">
        <f>O220/100*I220</f>
        <v>0</v>
      </c>
    </row>
    <row r="221" spans="1:16" ht="38.25" x14ac:dyDescent="0.2">
      <c r="A221" s="7">
        <v>97</v>
      </c>
      <c r="B221" s="7" t="s">
        <v>44</v>
      </c>
      <c r="C221" s="7" t="s">
        <v>414</v>
      </c>
      <c r="D221" s="7" t="s">
        <v>46</v>
      </c>
      <c r="E221" s="7" t="s">
        <v>415</v>
      </c>
      <c r="F221" s="7" t="s">
        <v>88</v>
      </c>
      <c r="G221" s="9">
        <v>10</v>
      </c>
      <c r="H221" s="12"/>
      <c r="I221" s="11">
        <f>ROUND((H221*G221),2)</f>
        <v>0</v>
      </c>
      <c r="O221">
        <f>rekapitulace!H8</f>
        <v>21</v>
      </c>
      <c r="P221">
        <f>O221/100*I221</f>
        <v>0</v>
      </c>
    </row>
    <row r="222" spans="1:16" ht="38.25" x14ac:dyDescent="0.2">
      <c r="A222" s="7">
        <v>98</v>
      </c>
      <c r="B222" s="7" t="s">
        <v>44</v>
      </c>
      <c r="C222" s="7" t="s">
        <v>416</v>
      </c>
      <c r="D222" s="7" t="s">
        <v>46</v>
      </c>
      <c r="E222" s="7" t="s">
        <v>417</v>
      </c>
      <c r="F222" s="7" t="s">
        <v>88</v>
      </c>
      <c r="G222" s="9">
        <v>12</v>
      </c>
      <c r="H222" s="12"/>
      <c r="I222" s="11">
        <f>ROUND((H222*G222),2)</f>
        <v>0</v>
      </c>
      <c r="O222">
        <f>rekapitulace!H8</f>
        <v>21</v>
      </c>
      <c r="P222">
        <f>O222/100*I222</f>
        <v>0</v>
      </c>
    </row>
    <row r="223" spans="1:16" ht="12.75" customHeight="1" x14ac:dyDescent="0.2">
      <c r="A223" s="14"/>
      <c r="B223" s="14"/>
      <c r="C223" s="14" t="s">
        <v>41</v>
      </c>
      <c r="D223" s="14"/>
      <c r="E223" s="14" t="s">
        <v>115</v>
      </c>
      <c r="F223" s="14"/>
      <c r="G223" s="14"/>
      <c r="H223" s="14"/>
      <c r="I223" s="14">
        <f>SUM(I181:I222)</f>
        <v>0</v>
      </c>
      <c r="P223">
        <f>ROUND(SUM(P181:P222),2)</f>
        <v>0</v>
      </c>
    </row>
    <row r="225" spans="1:16" ht="12.75" customHeight="1" x14ac:dyDescent="0.2">
      <c r="A225" s="14"/>
      <c r="B225" s="14"/>
      <c r="C225" s="14"/>
      <c r="D225" s="14"/>
      <c r="E225" s="14" t="s">
        <v>122</v>
      </c>
      <c r="F225" s="14"/>
      <c r="G225" s="14"/>
      <c r="H225" s="14"/>
      <c r="I225" s="14">
        <f>+I16+I47+I64+I77+I108+I143+I156+I178+I223</f>
        <v>0</v>
      </c>
      <c r="P225">
        <f>+P16+P47+P64+P77+P108+P143+P156+P178+P223</f>
        <v>0</v>
      </c>
    </row>
    <row r="227" spans="1:16" ht="12.75" customHeight="1" x14ac:dyDescent="0.2">
      <c r="A227" s="8" t="s">
        <v>123</v>
      </c>
      <c r="B227" s="8"/>
      <c r="C227" s="8"/>
      <c r="D227" s="8"/>
      <c r="E227" s="8"/>
      <c r="F227" s="8"/>
      <c r="G227" s="8"/>
      <c r="H227" s="8"/>
      <c r="I227" s="8"/>
    </row>
    <row r="228" spans="1:16" ht="12.75" customHeight="1" x14ac:dyDescent="0.2">
      <c r="A228" s="8"/>
      <c r="B228" s="8"/>
      <c r="C228" s="8"/>
      <c r="D228" s="8"/>
      <c r="E228" s="8" t="s">
        <v>124</v>
      </c>
      <c r="F228" s="8"/>
      <c r="G228" s="8"/>
      <c r="H228" s="8"/>
      <c r="I228" s="8"/>
    </row>
    <row r="229" spans="1:16" ht="12.75" customHeight="1" x14ac:dyDescent="0.2">
      <c r="A229" s="14"/>
      <c r="B229" s="14"/>
      <c r="C229" s="14"/>
      <c r="D229" s="14"/>
      <c r="E229" s="14" t="s">
        <v>125</v>
      </c>
      <c r="F229" s="14"/>
      <c r="G229" s="14"/>
      <c r="H229" s="14"/>
      <c r="I229" s="14">
        <v>0</v>
      </c>
      <c r="P229">
        <v>0</v>
      </c>
    </row>
    <row r="230" spans="1:16" ht="12.75" customHeight="1" x14ac:dyDescent="0.2">
      <c r="A230" s="14"/>
      <c r="B230" s="14"/>
      <c r="C230" s="14"/>
      <c r="D230" s="14"/>
      <c r="E230" s="14" t="s">
        <v>126</v>
      </c>
      <c r="F230" s="14"/>
      <c r="G230" s="14"/>
      <c r="H230" s="14"/>
      <c r="I230" s="14"/>
    </row>
    <row r="231" spans="1:16" ht="12.75" customHeight="1" x14ac:dyDescent="0.2">
      <c r="A231" s="14"/>
      <c r="B231" s="14"/>
      <c r="C231" s="14"/>
      <c r="D231" s="14"/>
      <c r="E231" s="14" t="s">
        <v>127</v>
      </c>
      <c r="F231" s="14"/>
      <c r="G231" s="14"/>
      <c r="H231" s="14"/>
      <c r="I231" s="14">
        <v>0</v>
      </c>
      <c r="P231">
        <v>0</v>
      </c>
    </row>
    <row r="232" spans="1:16" ht="12.75" customHeight="1" x14ac:dyDescent="0.2">
      <c r="A232" s="14"/>
      <c r="B232" s="14"/>
      <c r="C232" s="14"/>
      <c r="D232" s="14"/>
      <c r="E232" s="14" t="s">
        <v>128</v>
      </c>
      <c r="F232" s="14"/>
      <c r="G232" s="14"/>
      <c r="H232" s="14"/>
      <c r="I232" s="14">
        <f>I229+I231</f>
        <v>0</v>
      </c>
      <c r="P232">
        <f>P229+P231</f>
        <v>0</v>
      </c>
    </row>
    <row r="234" spans="1:16" ht="12.75" customHeight="1" x14ac:dyDescent="0.2">
      <c r="A234" s="14"/>
      <c r="B234" s="14"/>
      <c r="C234" s="14"/>
      <c r="D234" s="14"/>
      <c r="E234" s="14" t="s">
        <v>128</v>
      </c>
      <c r="F234" s="14"/>
      <c r="G234" s="14"/>
      <c r="H234" s="14"/>
      <c r="I234" s="14">
        <f>I225+I232</f>
        <v>0</v>
      </c>
      <c r="P234">
        <f>P225+P232</f>
        <v>0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2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6" ht="12.75" customHeight="1" x14ac:dyDescent="0.25">
      <c r="A1" s="6" t="s">
        <v>13</v>
      </c>
    </row>
    <row r="2" spans="1:16" ht="12.75" customHeight="1" x14ac:dyDescent="0.25">
      <c r="C2" s="2" t="s">
        <v>14</v>
      </c>
    </row>
    <row r="4" spans="1:16" ht="12.75" customHeight="1" x14ac:dyDescent="0.25">
      <c r="A4" t="s">
        <v>15</v>
      </c>
      <c r="C4" s="6" t="s">
        <v>18</v>
      </c>
      <c r="D4" s="6"/>
      <c r="E4" s="6" t="s">
        <v>19</v>
      </c>
    </row>
    <row r="5" spans="1:16" ht="12.75" customHeight="1" x14ac:dyDescent="0.25">
      <c r="A5" t="s">
        <v>16</v>
      </c>
      <c r="C5" s="6" t="s">
        <v>132</v>
      </c>
      <c r="D5" s="6"/>
      <c r="E5" s="6" t="s">
        <v>133</v>
      </c>
    </row>
    <row r="6" spans="1:16" ht="12.75" customHeight="1" x14ac:dyDescent="0.25">
      <c r="A6" t="s">
        <v>17</v>
      </c>
      <c r="C6" s="6" t="s">
        <v>418</v>
      </c>
      <c r="D6" s="6"/>
      <c r="E6" s="6" t="s">
        <v>419</v>
      </c>
    </row>
    <row r="7" spans="1:16" ht="12.75" customHeight="1" x14ac:dyDescent="0.25">
      <c r="C7" s="6"/>
      <c r="D7" s="6"/>
      <c r="E7" s="6"/>
    </row>
    <row r="8" spans="1:16" ht="12.75" customHeight="1" x14ac:dyDescent="0.2">
      <c r="A8" s="1" t="s">
        <v>22</v>
      </c>
      <c r="B8" s="1" t="s">
        <v>24</v>
      </c>
      <c r="C8" s="1" t="s">
        <v>25</v>
      </c>
      <c r="D8" s="1" t="s">
        <v>26</v>
      </c>
      <c r="E8" s="1" t="s">
        <v>27</v>
      </c>
      <c r="F8" s="1" t="s">
        <v>28</v>
      </c>
      <c r="G8" s="1" t="s">
        <v>29</v>
      </c>
      <c r="H8" s="1" t="s">
        <v>30</v>
      </c>
      <c r="I8" s="1"/>
      <c r="O8" t="s">
        <v>33</v>
      </c>
      <c r="P8" t="s">
        <v>11</v>
      </c>
    </row>
    <row r="9" spans="1:16" ht="14.25" x14ac:dyDescent="0.2">
      <c r="A9" s="1"/>
      <c r="B9" s="1"/>
      <c r="C9" s="1"/>
      <c r="D9" s="1"/>
      <c r="E9" s="1"/>
      <c r="F9" s="1"/>
      <c r="G9" s="1"/>
      <c r="H9" s="5" t="s">
        <v>31</v>
      </c>
      <c r="I9" s="5" t="s">
        <v>32</v>
      </c>
      <c r="O9" t="s">
        <v>11</v>
      </c>
    </row>
    <row r="10" spans="1:16" ht="14.25" x14ac:dyDescent="0.2">
      <c r="A10" s="5" t="s">
        <v>23</v>
      </c>
      <c r="B10" s="5" t="s">
        <v>34</v>
      </c>
      <c r="C10" s="5" t="s">
        <v>35</v>
      </c>
      <c r="D10" s="5" t="s">
        <v>36</v>
      </c>
      <c r="E10" s="5" t="s">
        <v>37</v>
      </c>
      <c r="F10" s="5" t="s">
        <v>38</v>
      </c>
      <c r="G10" s="5" t="s">
        <v>39</v>
      </c>
      <c r="H10" s="5" t="s">
        <v>40</v>
      </c>
      <c r="I10" s="5" t="s">
        <v>41</v>
      </c>
    </row>
    <row r="11" spans="1:16" ht="12.75" customHeight="1" x14ac:dyDescent="0.2">
      <c r="A11" s="8"/>
      <c r="B11" s="8"/>
      <c r="C11" s="8" t="s">
        <v>43</v>
      </c>
      <c r="D11" s="8"/>
      <c r="E11" s="8" t="s">
        <v>42</v>
      </c>
      <c r="F11" s="8"/>
      <c r="G11" s="10"/>
      <c r="H11" s="8"/>
      <c r="I11" s="10"/>
    </row>
    <row r="12" spans="1:16" ht="25.5" x14ac:dyDescent="0.2">
      <c r="A12" s="7">
        <v>1</v>
      </c>
      <c r="B12" s="7" t="s">
        <v>44</v>
      </c>
      <c r="C12" s="7" t="s">
        <v>420</v>
      </c>
      <c r="D12" s="7" t="s">
        <v>421</v>
      </c>
      <c r="E12" s="7" t="s">
        <v>422</v>
      </c>
      <c r="F12" s="7" t="s">
        <v>98</v>
      </c>
      <c r="G12" s="9">
        <v>108.375</v>
      </c>
      <c r="H12" s="12"/>
      <c r="I12" s="11">
        <f>ROUND((H12*G12),2)</f>
        <v>0</v>
      </c>
      <c r="O12">
        <f>rekapitulace!H8</f>
        <v>21</v>
      </c>
      <c r="P12">
        <f>O12/100*I12</f>
        <v>0</v>
      </c>
    </row>
    <row r="13" spans="1:16" x14ac:dyDescent="0.2">
      <c r="E13" s="13" t="s">
        <v>423</v>
      </c>
    </row>
    <row r="14" spans="1:16" ht="25.5" x14ac:dyDescent="0.2">
      <c r="A14" s="7">
        <v>2</v>
      </c>
      <c r="B14" s="7" t="s">
        <v>44</v>
      </c>
      <c r="C14" s="7" t="s">
        <v>420</v>
      </c>
      <c r="D14" s="7" t="s">
        <v>424</v>
      </c>
      <c r="E14" s="7" t="s">
        <v>425</v>
      </c>
      <c r="F14" s="7" t="s">
        <v>98</v>
      </c>
      <c r="G14" s="9">
        <v>153.64400000000001</v>
      </c>
      <c r="H14" s="12"/>
      <c r="I14" s="11">
        <f>ROUND((H14*G14),2)</f>
        <v>0</v>
      </c>
      <c r="O14">
        <f>rekapitulace!H8</f>
        <v>21</v>
      </c>
      <c r="P14">
        <f>O14/100*I14</f>
        <v>0</v>
      </c>
    </row>
    <row r="15" spans="1:16" ht="38.25" x14ac:dyDescent="0.2">
      <c r="E15" s="13" t="s">
        <v>426</v>
      </c>
    </row>
    <row r="16" spans="1:16" ht="25.5" x14ac:dyDescent="0.2">
      <c r="A16" s="7">
        <v>3</v>
      </c>
      <c r="B16" s="7" t="s">
        <v>44</v>
      </c>
      <c r="C16" s="7" t="s">
        <v>420</v>
      </c>
      <c r="D16" s="7" t="s">
        <v>427</v>
      </c>
      <c r="E16" s="7" t="s">
        <v>428</v>
      </c>
      <c r="F16" s="7" t="s">
        <v>98</v>
      </c>
      <c r="G16" s="9">
        <v>580.78599999999994</v>
      </c>
      <c r="H16" s="12"/>
      <c r="I16" s="11">
        <f>ROUND((H16*G16),2)</f>
        <v>0</v>
      </c>
      <c r="O16">
        <f>rekapitulace!H8</f>
        <v>21</v>
      </c>
      <c r="P16">
        <f>O16/100*I16</f>
        <v>0</v>
      </c>
    </row>
    <row r="17" spans="1:16" ht="38.25" x14ac:dyDescent="0.2">
      <c r="E17" s="13" t="s">
        <v>429</v>
      </c>
    </row>
    <row r="18" spans="1:16" ht="25.5" x14ac:dyDescent="0.2">
      <c r="A18" s="7">
        <v>4</v>
      </c>
      <c r="B18" s="7" t="s">
        <v>44</v>
      </c>
      <c r="C18" s="7" t="s">
        <v>420</v>
      </c>
      <c r="D18" s="7" t="s">
        <v>430</v>
      </c>
      <c r="E18" s="7" t="s">
        <v>431</v>
      </c>
      <c r="F18" s="7" t="s">
        <v>98</v>
      </c>
      <c r="G18" s="9">
        <v>139.84</v>
      </c>
      <c r="H18" s="12"/>
      <c r="I18" s="11">
        <f>ROUND((H18*G18),2)</f>
        <v>0</v>
      </c>
      <c r="O18">
        <f>rekapitulace!H8</f>
        <v>21</v>
      </c>
      <c r="P18">
        <f>O18/100*I18</f>
        <v>0</v>
      </c>
    </row>
    <row r="19" spans="1:16" x14ac:dyDescent="0.2">
      <c r="E19" s="13" t="s">
        <v>432</v>
      </c>
    </row>
    <row r="20" spans="1:16" ht="25.5" x14ac:dyDescent="0.2">
      <c r="A20" s="7">
        <v>5</v>
      </c>
      <c r="B20" s="7" t="s">
        <v>44</v>
      </c>
      <c r="C20" s="7" t="s">
        <v>420</v>
      </c>
      <c r="D20" s="7" t="s">
        <v>433</v>
      </c>
      <c r="E20" s="7" t="s">
        <v>434</v>
      </c>
      <c r="F20" s="7" t="s">
        <v>98</v>
      </c>
      <c r="G20" s="9">
        <v>32.476999999999997</v>
      </c>
      <c r="H20" s="12"/>
      <c r="I20" s="11">
        <f>ROUND((H20*G20),2)</f>
        <v>0</v>
      </c>
      <c r="O20">
        <f>rekapitulace!H8</f>
        <v>21</v>
      </c>
      <c r="P20">
        <f>O20/100*I20</f>
        <v>0</v>
      </c>
    </row>
    <row r="21" spans="1:16" x14ac:dyDescent="0.2">
      <c r="E21" s="13" t="s">
        <v>435</v>
      </c>
    </row>
    <row r="22" spans="1:16" ht="25.5" x14ac:dyDescent="0.2">
      <c r="A22" s="7">
        <v>6</v>
      </c>
      <c r="B22" s="7" t="s">
        <v>44</v>
      </c>
      <c r="C22" s="7" t="s">
        <v>436</v>
      </c>
      <c r="D22" s="7" t="s">
        <v>46</v>
      </c>
      <c r="E22" s="7" t="s">
        <v>437</v>
      </c>
      <c r="F22" s="7" t="s">
        <v>200</v>
      </c>
      <c r="G22" s="9">
        <v>7.5389999999999997</v>
      </c>
      <c r="H22" s="12"/>
      <c r="I22" s="11">
        <f>ROUND((H22*G22),2)</f>
        <v>0</v>
      </c>
      <c r="O22">
        <f>rekapitulace!H8</f>
        <v>21</v>
      </c>
      <c r="P22">
        <f>O22/100*I22</f>
        <v>0</v>
      </c>
    </row>
    <row r="23" spans="1:16" x14ac:dyDescent="0.2">
      <c r="E23" s="13" t="s">
        <v>438</v>
      </c>
    </row>
    <row r="24" spans="1:16" ht="25.5" x14ac:dyDescent="0.2">
      <c r="A24" s="7">
        <v>7</v>
      </c>
      <c r="B24" s="7" t="s">
        <v>44</v>
      </c>
      <c r="C24" s="7" t="s">
        <v>439</v>
      </c>
      <c r="D24" s="7" t="s">
        <v>76</v>
      </c>
      <c r="E24" s="7" t="s">
        <v>440</v>
      </c>
      <c r="F24" s="7" t="s">
        <v>48</v>
      </c>
      <c r="G24" s="9">
        <v>1</v>
      </c>
      <c r="H24" s="12"/>
      <c r="I24" s="11">
        <f>ROUND((H24*G24),2)</f>
        <v>0</v>
      </c>
      <c r="O24">
        <f>rekapitulace!H8</f>
        <v>21</v>
      </c>
      <c r="P24">
        <f>O24/100*I24</f>
        <v>0</v>
      </c>
    </row>
    <row r="25" spans="1:16" x14ac:dyDescent="0.2">
      <c r="E25" s="13" t="s">
        <v>441</v>
      </c>
    </row>
    <row r="26" spans="1:16" ht="12.75" customHeight="1" x14ac:dyDescent="0.2">
      <c r="A26" s="14"/>
      <c r="B26" s="14"/>
      <c r="C26" s="14" t="s">
        <v>43</v>
      </c>
      <c r="D26" s="14"/>
      <c r="E26" s="14" t="s">
        <v>42</v>
      </c>
      <c r="F26" s="14"/>
      <c r="G26" s="14"/>
      <c r="H26" s="14"/>
      <c r="I26" s="14">
        <f>SUM(I12:I25)</f>
        <v>0</v>
      </c>
      <c r="P26">
        <f>ROUND(SUM(P12:P25),2)</f>
        <v>0</v>
      </c>
    </row>
    <row r="28" spans="1:16" ht="12.75" customHeight="1" x14ac:dyDescent="0.2">
      <c r="A28" s="8"/>
      <c r="B28" s="8"/>
      <c r="C28" s="8" t="s">
        <v>23</v>
      </c>
      <c r="D28" s="8"/>
      <c r="E28" s="8" t="s">
        <v>95</v>
      </c>
      <c r="F28" s="8"/>
      <c r="G28" s="10"/>
      <c r="H28" s="8"/>
      <c r="I28" s="10"/>
    </row>
    <row r="29" spans="1:16" ht="76.5" x14ac:dyDescent="0.2">
      <c r="A29" s="7">
        <v>8</v>
      </c>
      <c r="B29" s="7" t="s">
        <v>44</v>
      </c>
      <c r="C29" s="7" t="s">
        <v>442</v>
      </c>
      <c r="D29" s="7" t="s">
        <v>46</v>
      </c>
      <c r="E29" s="7" t="s">
        <v>443</v>
      </c>
      <c r="F29" s="7" t="s">
        <v>107</v>
      </c>
      <c r="G29" s="9">
        <v>730</v>
      </c>
      <c r="H29" s="12"/>
      <c r="I29" s="11">
        <f>ROUND((H29*G29),2)</f>
        <v>0</v>
      </c>
      <c r="O29">
        <f>rekapitulace!H8</f>
        <v>21</v>
      </c>
      <c r="P29">
        <f>O29/100*I29</f>
        <v>0</v>
      </c>
    </row>
    <row r="30" spans="1:16" x14ac:dyDescent="0.2">
      <c r="E30" s="13" t="s">
        <v>444</v>
      </c>
    </row>
    <row r="31" spans="1:16" ht="25.5" x14ac:dyDescent="0.2">
      <c r="A31" s="7">
        <v>9</v>
      </c>
      <c r="B31" s="7" t="s">
        <v>44</v>
      </c>
      <c r="C31" s="7" t="s">
        <v>445</v>
      </c>
      <c r="D31" s="7" t="s">
        <v>446</v>
      </c>
      <c r="E31" s="7" t="s">
        <v>447</v>
      </c>
      <c r="F31" s="7" t="s">
        <v>107</v>
      </c>
      <c r="G31" s="9">
        <v>1398.4</v>
      </c>
      <c r="H31" s="12"/>
      <c r="I31" s="11">
        <f>ROUND((H31*G31),2)</f>
        <v>0</v>
      </c>
      <c r="O31">
        <f>rekapitulace!H8</f>
        <v>21</v>
      </c>
      <c r="P31">
        <f>O31/100*I31</f>
        <v>0</v>
      </c>
    </row>
    <row r="32" spans="1:16" ht="38.25" x14ac:dyDescent="0.2">
      <c r="E32" s="13" t="s">
        <v>448</v>
      </c>
    </row>
    <row r="33" spans="1:16" ht="114.75" x14ac:dyDescent="0.2">
      <c r="A33" s="7">
        <v>10</v>
      </c>
      <c r="B33" s="7" t="s">
        <v>44</v>
      </c>
      <c r="C33" s="7" t="s">
        <v>449</v>
      </c>
      <c r="D33" s="7" t="s">
        <v>46</v>
      </c>
      <c r="E33" s="7" t="s">
        <v>450</v>
      </c>
      <c r="F33" s="7" t="s">
        <v>88</v>
      </c>
      <c r="G33" s="9">
        <v>4</v>
      </c>
      <c r="H33" s="12"/>
      <c r="I33" s="11">
        <f>ROUND((H33*G33),2)</f>
        <v>0</v>
      </c>
      <c r="O33">
        <f>rekapitulace!H8</f>
        <v>21</v>
      </c>
      <c r="P33">
        <f>O33/100*I33</f>
        <v>0</v>
      </c>
    </row>
    <row r="34" spans="1:16" ht="76.5" x14ac:dyDescent="0.2">
      <c r="A34" s="7">
        <v>11</v>
      </c>
      <c r="B34" s="7" t="s">
        <v>44</v>
      </c>
      <c r="C34" s="7" t="s">
        <v>451</v>
      </c>
      <c r="D34" s="7" t="s">
        <v>46</v>
      </c>
      <c r="E34" s="7" t="s">
        <v>452</v>
      </c>
      <c r="F34" s="7" t="s">
        <v>98</v>
      </c>
      <c r="G34" s="9">
        <v>2.2440000000000002</v>
      </c>
      <c r="H34" s="12"/>
      <c r="I34" s="11">
        <f>ROUND((H34*G34),2)</f>
        <v>0</v>
      </c>
      <c r="O34">
        <f>rekapitulace!H8</f>
        <v>21</v>
      </c>
      <c r="P34">
        <f>O34/100*I34</f>
        <v>0</v>
      </c>
    </row>
    <row r="35" spans="1:16" x14ac:dyDescent="0.2">
      <c r="E35" s="13" t="s">
        <v>453</v>
      </c>
    </row>
    <row r="36" spans="1:16" ht="51" x14ac:dyDescent="0.2">
      <c r="A36" s="7">
        <v>12</v>
      </c>
      <c r="B36" s="7" t="s">
        <v>44</v>
      </c>
      <c r="C36" s="7" t="s">
        <v>454</v>
      </c>
      <c r="D36" s="7" t="s">
        <v>455</v>
      </c>
      <c r="E36" s="7" t="s">
        <v>456</v>
      </c>
      <c r="F36" s="7" t="s">
        <v>98</v>
      </c>
      <c r="G36" s="9">
        <v>108.375</v>
      </c>
      <c r="H36" s="12"/>
      <c r="I36" s="11">
        <f>ROUND((H36*G36),2)</f>
        <v>0</v>
      </c>
      <c r="O36">
        <f>rekapitulace!H8</f>
        <v>21</v>
      </c>
      <c r="P36">
        <f>O36/100*I36</f>
        <v>0</v>
      </c>
    </row>
    <row r="37" spans="1:16" ht="38.25" x14ac:dyDescent="0.2">
      <c r="E37" s="13" t="s">
        <v>457</v>
      </c>
    </row>
    <row r="38" spans="1:16" ht="38.25" x14ac:dyDescent="0.2">
      <c r="A38" s="7">
        <v>13</v>
      </c>
      <c r="B38" s="7" t="s">
        <v>44</v>
      </c>
      <c r="C38" s="7" t="s">
        <v>458</v>
      </c>
      <c r="D38" s="7" t="s">
        <v>46</v>
      </c>
      <c r="E38" s="7" t="s">
        <v>459</v>
      </c>
      <c r="F38" s="7" t="s">
        <v>98</v>
      </c>
      <c r="G38" s="9">
        <v>5.28</v>
      </c>
      <c r="H38" s="12"/>
      <c r="I38" s="11">
        <f>ROUND((H38*G38),2)</f>
        <v>0</v>
      </c>
      <c r="O38">
        <f>rekapitulace!H8</f>
        <v>21</v>
      </c>
      <c r="P38">
        <f>O38/100*I38</f>
        <v>0</v>
      </c>
    </row>
    <row r="39" spans="1:16" x14ac:dyDescent="0.2">
      <c r="E39" s="13" t="s">
        <v>460</v>
      </c>
    </row>
    <row r="40" spans="1:16" ht="63.75" x14ac:dyDescent="0.2">
      <c r="A40" s="7">
        <v>14</v>
      </c>
      <c r="B40" s="7" t="s">
        <v>44</v>
      </c>
      <c r="C40" s="7" t="s">
        <v>461</v>
      </c>
      <c r="D40" s="7" t="s">
        <v>455</v>
      </c>
      <c r="E40" s="7" t="s">
        <v>462</v>
      </c>
      <c r="F40" s="7" t="s">
        <v>98</v>
      </c>
      <c r="G40" s="9">
        <v>52.9</v>
      </c>
      <c r="H40" s="12"/>
      <c r="I40" s="11">
        <f>ROUND((H40*G40),2)</f>
        <v>0</v>
      </c>
      <c r="O40">
        <f>rekapitulace!H8</f>
        <v>21</v>
      </c>
      <c r="P40">
        <f>O40/100*I40</f>
        <v>0</v>
      </c>
    </row>
    <row r="41" spans="1:16" x14ac:dyDescent="0.2">
      <c r="E41" s="13" t="s">
        <v>463</v>
      </c>
    </row>
    <row r="42" spans="1:16" ht="63.75" x14ac:dyDescent="0.2">
      <c r="A42" s="7">
        <v>15</v>
      </c>
      <c r="B42" s="7" t="s">
        <v>44</v>
      </c>
      <c r="C42" s="7" t="s">
        <v>96</v>
      </c>
      <c r="D42" s="7" t="s">
        <v>46</v>
      </c>
      <c r="E42" s="7" t="s">
        <v>97</v>
      </c>
      <c r="F42" s="7" t="s">
        <v>98</v>
      </c>
      <c r="G42" s="9">
        <v>115.048</v>
      </c>
      <c r="H42" s="12"/>
      <c r="I42" s="11">
        <f>ROUND((H42*G42),2)</f>
        <v>0</v>
      </c>
      <c r="O42">
        <f>rekapitulace!H8</f>
        <v>21</v>
      </c>
      <c r="P42">
        <f>O42/100*I42</f>
        <v>0</v>
      </c>
    </row>
    <row r="43" spans="1:16" ht="76.5" x14ac:dyDescent="0.2">
      <c r="E43" s="13" t="s">
        <v>464</v>
      </c>
    </row>
    <row r="44" spans="1:16" ht="51" x14ac:dyDescent="0.2">
      <c r="A44" s="7">
        <v>16</v>
      </c>
      <c r="B44" s="7" t="s">
        <v>44</v>
      </c>
      <c r="C44" s="7" t="s">
        <v>465</v>
      </c>
      <c r="D44" s="7" t="s">
        <v>46</v>
      </c>
      <c r="E44" s="7" t="s">
        <v>466</v>
      </c>
      <c r="F44" s="7" t="s">
        <v>98</v>
      </c>
      <c r="G44" s="9">
        <v>1755.3230000000001</v>
      </c>
      <c r="H44" s="12"/>
      <c r="I44" s="11">
        <f>ROUND((H44*G44),2)</f>
        <v>0</v>
      </c>
      <c r="O44">
        <f>rekapitulace!H8</f>
        <v>21</v>
      </c>
      <c r="P44">
        <f>O44/100*I44</f>
        <v>0</v>
      </c>
    </row>
    <row r="45" spans="1:16" ht="89.25" x14ac:dyDescent="0.2">
      <c r="E45" s="13" t="s">
        <v>467</v>
      </c>
    </row>
    <row r="46" spans="1:16" ht="38.25" x14ac:dyDescent="0.2">
      <c r="A46" s="7">
        <v>17</v>
      </c>
      <c r="B46" s="7" t="s">
        <v>44</v>
      </c>
      <c r="C46" s="7" t="s">
        <v>468</v>
      </c>
      <c r="D46" s="7" t="s">
        <v>455</v>
      </c>
      <c r="E46" s="7" t="s">
        <v>469</v>
      </c>
      <c r="F46" s="7" t="s">
        <v>98</v>
      </c>
      <c r="G46" s="9">
        <v>32.476999999999997</v>
      </c>
      <c r="H46" s="12"/>
      <c r="I46" s="11">
        <f>ROUND((H46*G46),2)</f>
        <v>0</v>
      </c>
      <c r="O46">
        <f>rekapitulace!H8</f>
        <v>21</v>
      </c>
      <c r="P46">
        <f>O46/100*I46</f>
        <v>0</v>
      </c>
    </row>
    <row r="47" spans="1:16" ht="102" x14ac:dyDescent="0.2">
      <c r="E47" s="13" t="s">
        <v>470</v>
      </c>
    </row>
    <row r="48" spans="1:16" ht="25.5" x14ac:dyDescent="0.2">
      <c r="A48" s="7">
        <v>18</v>
      </c>
      <c r="B48" s="7" t="s">
        <v>44</v>
      </c>
      <c r="C48" s="7" t="s">
        <v>471</v>
      </c>
      <c r="D48" s="7" t="s">
        <v>46</v>
      </c>
      <c r="E48" s="7" t="s">
        <v>472</v>
      </c>
      <c r="F48" s="7" t="s">
        <v>98</v>
      </c>
      <c r="G48" s="9">
        <v>766.2</v>
      </c>
      <c r="H48" s="12"/>
      <c r="I48" s="11">
        <f>ROUND((H48*G48),2)</f>
        <v>0</v>
      </c>
      <c r="O48">
        <f>rekapitulace!H8</f>
        <v>21</v>
      </c>
      <c r="P48">
        <f>O48/100*I48</f>
        <v>0</v>
      </c>
    </row>
    <row r="49" spans="1:16" x14ac:dyDescent="0.2">
      <c r="E49" s="13" t="s">
        <v>473</v>
      </c>
    </row>
    <row r="50" spans="1:16" ht="25.5" x14ac:dyDescent="0.2">
      <c r="A50" s="7">
        <v>19</v>
      </c>
      <c r="B50" s="7" t="s">
        <v>44</v>
      </c>
      <c r="C50" s="7" t="s">
        <v>474</v>
      </c>
      <c r="D50" s="7" t="s">
        <v>427</v>
      </c>
      <c r="E50" s="7" t="s">
        <v>475</v>
      </c>
      <c r="F50" s="7" t="s">
        <v>98</v>
      </c>
      <c r="G50" s="9">
        <v>2521.5230000000001</v>
      </c>
      <c r="H50" s="12"/>
      <c r="I50" s="11">
        <f>ROUND((H50*G50),2)</f>
        <v>0</v>
      </c>
      <c r="O50">
        <f>rekapitulace!H8</f>
        <v>21</v>
      </c>
      <c r="P50">
        <f>O50/100*I50</f>
        <v>0</v>
      </c>
    </row>
    <row r="51" spans="1:16" ht="38.25" x14ac:dyDescent="0.2">
      <c r="E51" s="13" t="s">
        <v>476</v>
      </c>
    </row>
    <row r="52" spans="1:16" ht="25.5" x14ac:dyDescent="0.2">
      <c r="A52" s="7">
        <v>20</v>
      </c>
      <c r="B52" s="7" t="s">
        <v>44</v>
      </c>
      <c r="C52" s="7" t="s">
        <v>474</v>
      </c>
      <c r="D52" s="7" t="s">
        <v>455</v>
      </c>
      <c r="E52" s="7" t="s">
        <v>477</v>
      </c>
      <c r="F52" s="7" t="s">
        <v>98</v>
      </c>
      <c r="G52" s="9">
        <v>32.476999999999997</v>
      </c>
      <c r="H52" s="12"/>
      <c r="I52" s="11">
        <f>ROUND((H52*G52),2)</f>
        <v>0</v>
      </c>
      <c r="O52">
        <f>rekapitulace!H8</f>
        <v>21</v>
      </c>
      <c r="P52">
        <f>O52/100*I52</f>
        <v>0</v>
      </c>
    </row>
    <row r="53" spans="1:16" x14ac:dyDescent="0.2">
      <c r="E53" s="13" t="s">
        <v>435</v>
      </c>
    </row>
    <row r="54" spans="1:16" ht="12.75" customHeight="1" x14ac:dyDescent="0.2">
      <c r="A54" s="14"/>
      <c r="B54" s="14"/>
      <c r="C54" s="14" t="s">
        <v>23</v>
      </c>
      <c r="D54" s="14"/>
      <c r="E54" s="14" t="s">
        <v>95</v>
      </c>
      <c r="F54" s="14"/>
      <c r="G54" s="14"/>
      <c r="H54" s="14"/>
      <c r="I54" s="14">
        <f>SUM(I29:I53)</f>
        <v>0</v>
      </c>
      <c r="P54">
        <f>ROUND(SUM(P29:P53),2)</f>
        <v>0</v>
      </c>
    </row>
    <row r="56" spans="1:16" ht="12.75" customHeight="1" x14ac:dyDescent="0.2">
      <c r="A56" s="8"/>
      <c r="B56" s="8"/>
      <c r="C56" s="8" t="s">
        <v>41</v>
      </c>
      <c r="D56" s="8"/>
      <c r="E56" s="8" t="s">
        <v>115</v>
      </c>
      <c r="F56" s="8"/>
      <c r="G56" s="10"/>
      <c r="H56" s="8"/>
      <c r="I56" s="10"/>
    </row>
    <row r="57" spans="1:16" ht="63.75" x14ac:dyDescent="0.2">
      <c r="A57" s="7">
        <v>21</v>
      </c>
      <c r="B57" s="7" t="s">
        <v>44</v>
      </c>
      <c r="C57" s="7" t="s">
        <v>478</v>
      </c>
      <c r="D57" s="7" t="s">
        <v>46</v>
      </c>
      <c r="E57" s="7" t="s">
        <v>479</v>
      </c>
      <c r="F57" s="7" t="s">
        <v>102</v>
      </c>
      <c r="G57" s="9">
        <v>136.6</v>
      </c>
      <c r="H57" s="12"/>
      <c r="I57" s="11">
        <f>ROUND((H57*G57),2)</f>
        <v>0</v>
      </c>
      <c r="O57">
        <f>rekapitulace!H8</f>
        <v>21</v>
      </c>
      <c r="P57">
        <f>O57/100*I57</f>
        <v>0</v>
      </c>
    </row>
    <row r="58" spans="1:16" x14ac:dyDescent="0.2">
      <c r="E58" s="13" t="s">
        <v>480</v>
      </c>
    </row>
    <row r="59" spans="1:16" ht="76.5" x14ac:dyDescent="0.2">
      <c r="A59" s="7">
        <v>22</v>
      </c>
      <c r="B59" s="7" t="s">
        <v>44</v>
      </c>
      <c r="C59" s="7" t="s">
        <v>481</v>
      </c>
      <c r="D59" s="7" t="s">
        <v>46</v>
      </c>
      <c r="E59" s="7" t="s">
        <v>482</v>
      </c>
      <c r="F59" s="7" t="s">
        <v>102</v>
      </c>
      <c r="G59" s="9">
        <v>138</v>
      </c>
      <c r="H59" s="12"/>
      <c r="I59" s="11">
        <f>ROUND((H59*G59),2)</f>
        <v>0</v>
      </c>
      <c r="O59">
        <f>rekapitulace!H8</f>
        <v>21</v>
      </c>
      <c r="P59">
        <f>O59/100*I59</f>
        <v>0</v>
      </c>
    </row>
    <row r="60" spans="1:16" x14ac:dyDescent="0.2">
      <c r="E60" s="13" t="s">
        <v>483</v>
      </c>
    </row>
    <row r="61" spans="1:16" ht="38.25" x14ac:dyDescent="0.2">
      <c r="A61" s="7">
        <v>23</v>
      </c>
      <c r="B61" s="7" t="s">
        <v>44</v>
      </c>
      <c r="C61" s="7" t="s">
        <v>484</v>
      </c>
      <c r="D61" s="7" t="s">
        <v>46</v>
      </c>
      <c r="E61" s="7" t="s">
        <v>485</v>
      </c>
      <c r="F61" s="7" t="s">
        <v>102</v>
      </c>
      <c r="G61" s="9">
        <v>20</v>
      </c>
      <c r="H61" s="12"/>
      <c r="I61" s="11">
        <f>ROUND((H61*G61),2)</f>
        <v>0</v>
      </c>
      <c r="O61">
        <f>rekapitulace!H8</f>
        <v>21</v>
      </c>
      <c r="P61">
        <f>O61/100*I61</f>
        <v>0</v>
      </c>
    </row>
    <row r="62" spans="1:16" x14ac:dyDescent="0.2">
      <c r="E62" s="13" t="s">
        <v>486</v>
      </c>
    </row>
    <row r="63" spans="1:16" ht="38.25" x14ac:dyDescent="0.2">
      <c r="A63" s="7">
        <v>24</v>
      </c>
      <c r="B63" s="7" t="s">
        <v>44</v>
      </c>
      <c r="C63" s="7" t="s">
        <v>487</v>
      </c>
      <c r="D63" s="7" t="s">
        <v>46</v>
      </c>
      <c r="E63" s="7" t="s">
        <v>488</v>
      </c>
      <c r="F63" s="7" t="s">
        <v>102</v>
      </c>
      <c r="G63" s="9">
        <v>240</v>
      </c>
      <c r="H63" s="12"/>
      <c r="I63" s="11">
        <f>ROUND((H63*G63),2)</f>
        <v>0</v>
      </c>
      <c r="O63">
        <f>rekapitulace!H8</f>
        <v>21</v>
      </c>
      <c r="P63">
        <f>O63/100*I63</f>
        <v>0</v>
      </c>
    </row>
    <row r="64" spans="1:16" x14ac:dyDescent="0.2">
      <c r="E64" s="13" t="s">
        <v>489</v>
      </c>
    </row>
    <row r="65" spans="1:16" ht="25.5" x14ac:dyDescent="0.2">
      <c r="A65" s="7">
        <v>25</v>
      </c>
      <c r="B65" s="7" t="s">
        <v>44</v>
      </c>
      <c r="C65" s="7" t="s">
        <v>490</v>
      </c>
      <c r="D65" s="7" t="s">
        <v>46</v>
      </c>
      <c r="E65" s="7" t="s">
        <v>491</v>
      </c>
      <c r="F65" s="7" t="s">
        <v>102</v>
      </c>
      <c r="G65" s="9">
        <v>140</v>
      </c>
      <c r="H65" s="12"/>
      <c r="I65" s="11">
        <f>ROUND((H65*G65),2)</f>
        <v>0</v>
      </c>
      <c r="O65">
        <f>rekapitulace!H8</f>
        <v>21</v>
      </c>
      <c r="P65">
        <f>O65/100*I65</f>
        <v>0</v>
      </c>
    </row>
    <row r="66" spans="1:16" x14ac:dyDescent="0.2">
      <c r="E66" s="13" t="s">
        <v>492</v>
      </c>
    </row>
    <row r="67" spans="1:16" ht="25.5" x14ac:dyDescent="0.2">
      <c r="A67" s="7">
        <v>26</v>
      </c>
      <c r="B67" s="7" t="s">
        <v>44</v>
      </c>
      <c r="C67" s="7" t="s">
        <v>493</v>
      </c>
      <c r="D67" s="7" t="s">
        <v>46</v>
      </c>
      <c r="E67" s="7" t="s">
        <v>494</v>
      </c>
      <c r="F67" s="7" t="s">
        <v>102</v>
      </c>
      <c r="G67" s="9">
        <v>84</v>
      </c>
      <c r="H67" s="12"/>
      <c r="I67" s="11">
        <f>ROUND((H67*G67),2)</f>
        <v>0</v>
      </c>
      <c r="O67">
        <f>rekapitulace!H8</f>
        <v>21</v>
      </c>
      <c r="P67">
        <f>O67/100*I67</f>
        <v>0</v>
      </c>
    </row>
    <row r="68" spans="1:16" x14ac:dyDescent="0.2">
      <c r="E68" s="13" t="s">
        <v>495</v>
      </c>
    </row>
    <row r="69" spans="1:16" ht="63.75" x14ac:dyDescent="0.2">
      <c r="A69" s="7">
        <v>27</v>
      </c>
      <c r="B69" s="7" t="s">
        <v>44</v>
      </c>
      <c r="C69" s="7" t="s">
        <v>496</v>
      </c>
      <c r="D69" s="7" t="s">
        <v>455</v>
      </c>
      <c r="E69" s="7" t="s">
        <v>497</v>
      </c>
      <c r="F69" s="7" t="s">
        <v>98</v>
      </c>
      <c r="G69" s="9">
        <v>100.744</v>
      </c>
      <c r="H69" s="12"/>
      <c r="I69" s="11">
        <f>ROUND((H69*G69),2)</f>
        <v>0</v>
      </c>
      <c r="O69">
        <f>rekapitulace!H8</f>
        <v>21</v>
      </c>
      <c r="P69">
        <f>O69/100*I69</f>
        <v>0</v>
      </c>
    </row>
    <row r="70" spans="1:16" ht="63.75" x14ac:dyDescent="0.2">
      <c r="E70" s="13" t="s">
        <v>498</v>
      </c>
    </row>
    <row r="71" spans="1:16" ht="89.25" x14ac:dyDescent="0.2">
      <c r="A71" s="7">
        <v>28</v>
      </c>
      <c r="B71" s="7" t="s">
        <v>44</v>
      </c>
      <c r="C71" s="7" t="s">
        <v>499</v>
      </c>
      <c r="D71" s="7" t="s">
        <v>455</v>
      </c>
      <c r="E71" s="7" t="s">
        <v>500</v>
      </c>
      <c r="F71" s="7" t="s">
        <v>98</v>
      </c>
      <c r="G71" s="9">
        <v>320.92599999999999</v>
      </c>
      <c r="H71" s="12"/>
      <c r="I71" s="11">
        <f>ROUND((H71*G71),2)</f>
        <v>0</v>
      </c>
      <c r="O71">
        <f>rekapitulace!H8</f>
        <v>21</v>
      </c>
      <c r="P71">
        <f>O71/100*I71</f>
        <v>0</v>
      </c>
    </row>
    <row r="72" spans="1:16" ht="102" x14ac:dyDescent="0.2">
      <c r="E72" s="13" t="s">
        <v>501</v>
      </c>
    </row>
    <row r="73" spans="1:16" ht="102" x14ac:dyDescent="0.2">
      <c r="A73" s="7">
        <v>29</v>
      </c>
      <c r="B73" s="7" t="s">
        <v>44</v>
      </c>
      <c r="C73" s="7" t="s">
        <v>502</v>
      </c>
      <c r="D73" s="7" t="s">
        <v>455</v>
      </c>
      <c r="E73" s="7" t="s">
        <v>503</v>
      </c>
      <c r="F73" s="7" t="s">
        <v>98</v>
      </c>
      <c r="G73" s="9">
        <v>259.86</v>
      </c>
      <c r="H73" s="12"/>
      <c r="I73" s="11">
        <f>ROUND((H73*G73),2)</f>
        <v>0</v>
      </c>
      <c r="O73">
        <f>rekapitulace!H8</f>
        <v>21</v>
      </c>
      <c r="P73">
        <f>O73/100*I73</f>
        <v>0</v>
      </c>
    </row>
    <row r="74" spans="1:16" x14ac:dyDescent="0.2">
      <c r="E74" s="13" t="s">
        <v>504</v>
      </c>
    </row>
    <row r="75" spans="1:16" ht="63.75" x14ac:dyDescent="0.2">
      <c r="A75" s="7">
        <v>30</v>
      </c>
      <c r="B75" s="7" t="s">
        <v>44</v>
      </c>
      <c r="C75" s="7" t="s">
        <v>505</v>
      </c>
      <c r="D75" s="7" t="s">
        <v>46</v>
      </c>
      <c r="E75" s="7" t="s">
        <v>506</v>
      </c>
      <c r="F75" s="7" t="s">
        <v>102</v>
      </c>
      <c r="G75" s="9">
        <v>21</v>
      </c>
      <c r="H75" s="12"/>
      <c r="I75" s="11">
        <f>ROUND((H75*G75),2)</f>
        <v>0</v>
      </c>
      <c r="O75">
        <f>rekapitulace!H8</f>
        <v>21</v>
      </c>
      <c r="P75">
        <f>O75/100*I75</f>
        <v>0</v>
      </c>
    </row>
    <row r="76" spans="1:16" x14ac:dyDescent="0.2">
      <c r="E76" s="13" t="s">
        <v>507</v>
      </c>
    </row>
    <row r="77" spans="1:16" ht="63.75" x14ac:dyDescent="0.2">
      <c r="A77" s="7">
        <v>31</v>
      </c>
      <c r="B77" s="7" t="s">
        <v>44</v>
      </c>
      <c r="C77" s="7" t="s">
        <v>508</v>
      </c>
      <c r="D77" s="7" t="s">
        <v>46</v>
      </c>
      <c r="E77" s="7" t="s">
        <v>509</v>
      </c>
      <c r="F77" s="7" t="s">
        <v>88</v>
      </c>
      <c r="G77" s="9">
        <v>8</v>
      </c>
      <c r="H77" s="12"/>
      <c r="I77" s="11">
        <f>ROUND((H77*G77),2)</f>
        <v>0</v>
      </c>
      <c r="O77">
        <f>rekapitulace!H8</f>
        <v>21</v>
      </c>
      <c r="P77">
        <f>O77/100*I77</f>
        <v>0</v>
      </c>
    </row>
    <row r="78" spans="1:16" x14ac:dyDescent="0.2">
      <c r="E78" s="13" t="s">
        <v>510</v>
      </c>
    </row>
    <row r="79" spans="1:16" ht="38.25" x14ac:dyDescent="0.2">
      <c r="A79" s="7">
        <v>32</v>
      </c>
      <c r="B79" s="7" t="s">
        <v>44</v>
      </c>
      <c r="C79" s="7" t="s">
        <v>511</v>
      </c>
      <c r="D79" s="7" t="s">
        <v>455</v>
      </c>
      <c r="E79" s="7" t="s">
        <v>512</v>
      </c>
      <c r="F79" s="7" t="s">
        <v>107</v>
      </c>
      <c r="G79" s="9">
        <v>628.25400000000002</v>
      </c>
      <c r="H79" s="12"/>
      <c r="I79" s="11">
        <f>ROUND((H79*G79),2)</f>
        <v>0</v>
      </c>
      <c r="O79">
        <f>rekapitulace!H8</f>
        <v>21</v>
      </c>
      <c r="P79">
        <f>O79/100*I79</f>
        <v>0</v>
      </c>
    </row>
    <row r="80" spans="1:16" x14ac:dyDescent="0.2">
      <c r="E80" s="13" t="s">
        <v>513</v>
      </c>
    </row>
    <row r="81" spans="1:16" ht="12.75" customHeight="1" x14ac:dyDescent="0.2">
      <c r="A81" s="14"/>
      <c r="B81" s="14"/>
      <c r="C81" s="14" t="s">
        <v>41</v>
      </c>
      <c r="D81" s="14"/>
      <c r="E81" s="14" t="s">
        <v>115</v>
      </c>
      <c r="F81" s="14"/>
      <c r="G81" s="14"/>
      <c r="H81" s="14"/>
      <c r="I81" s="14">
        <f>SUM(I57:I80)</f>
        <v>0</v>
      </c>
      <c r="P81">
        <f>ROUND(SUM(P57:P80),2)</f>
        <v>0</v>
      </c>
    </row>
    <row r="83" spans="1:16" ht="12.75" customHeight="1" x14ac:dyDescent="0.2">
      <c r="A83" s="14"/>
      <c r="B83" s="14"/>
      <c r="C83" s="14"/>
      <c r="D83" s="14"/>
      <c r="E83" s="14" t="s">
        <v>122</v>
      </c>
      <c r="F83" s="14"/>
      <c r="G83" s="14"/>
      <c r="H83" s="14"/>
      <c r="I83" s="14">
        <f>+I26+I54+I81</f>
        <v>0</v>
      </c>
      <c r="P83">
        <f>+P26+P54+P81</f>
        <v>0</v>
      </c>
    </row>
    <row r="85" spans="1:16" ht="12.75" customHeight="1" x14ac:dyDescent="0.2">
      <c r="A85" s="8" t="s">
        <v>123</v>
      </c>
      <c r="B85" s="8"/>
      <c r="C85" s="8"/>
      <c r="D85" s="8"/>
      <c r="E85" s="8"/>
      <c r="F85" s="8"/>
      <c r="G85" s="8"/>
      <c r="H85" s="8"/>
      <c r="I85" s="8"/>
    </row>
    <row r="86" spans="1:16" ht="12.75" customHeight="1" x14ac:dyDescent="0.2">
      <c r="A86" s="8"/>
      <c r="B86" s="8"/>
      <c r="C86" s="8"/>
      <c r="D86" s="8"/>
      <c r="E86" s="8" t="s">
        <v>124</v>
      </c>
      <c r="F86" s="8"/>
      <c r="G86" s="8"/>
      <c r="H86" s="8"/>
      <c r="I86" s="8"/>
    </row>
    <row r="87" spans="1:16" ht="12.75" customHeight="1" x14ac:dyDescent="0.2">
      <c r="A87" s="14"/>
      <c r="B87" s="14"/>
      <c r="C87" s="14"/>
      <c r="D87" s="14"/>
      <c r="E87" s="14" t="s">
        <v>125</v>
      </c>
      <c r="F87" s="14"/>
      <c r="G87" s="14"/>
      <c r="H87" s="14"/>
      <c r="I87" s="14">
        <v>0</v>
      </c>
      <c r="P87">
        <v>0</v>
      </c>
    </row>
    <row r="88" spans="1:16" ht="12.75" customHeight="1" x14ac:dyDescent="0.2">
      <c r="A88" s="14"/>
      <c r="B88" s="14"/>
      <c r="C88" s="14"/>
      <c r="D88" s="14"/>
      <c r="E88" s="14" t="s">
        <v>126</v>
      </c>
      <c r="F88" s="14"/>
      <c r="G88" s="14"/>
      <c r="H88" s="14"/>
      <c r="I88" s="14"/>
    </row>
    <row r="89" spans="1:16" ht="12.75" customHeight="1" x14ac:dyDescent="0.2">
      <c r="A89" s="14"/>
      <c r="B89" s="14"/>
      <c r="C89" s="14"/>
      <c r="D89" s="14"/>
      <c r="E89" s="14" t="s">
        <v>127</v>
      </c>
      <c r="F89" s="14"/>
      <c r="G89" s="14"/>
      <c r="H89" s="14"/>
      <c r="I89" s="14">
        <v>0</v>
      </c>
      <c r="P89">
        <v>0</v>
      </c>
    </row>
    <row r="90" spans="1:16" ht="12.75" customHeight="1" x14ac:dyDescent="0.2">
      <c r="A90" s="14"/>
      <c r="B90" s="14"/>
      <c r="C90" s="14"/>
      <c r="D90" s="14"/>
      <c r="E90" s="14" t="s">
        <v>128</v>
      </c>
      <c r="F90" s="14"/>
      <c r="G90" s="14"/>
      <c r="H90" s="14"/>
      <c r="I90" s="14">
        <f>I87+I89</f>
        <v>0</v>
      </c>
      <c r="P90">
        <f>P87+P89</f>
        <v>0</v>
      </c>
    </row>
    <row r="92" spans="1:16" ht="12.75" customHeight="1" x14ac:dyDescent="0.2">
      <c r="A92" s="14"/>
      <c r="B92" s="14"/>
      <c r="C92" s="14"/>
      <c r="D92" s="14"/>
      <c r="E92" s="14" t="s">
        <v>128</v>
      </c>
      <c r="F92" s="14"/>
      <c r="G92" s="14"/>
      <c r="H92" s="14"/>
      <c r="I92" s="14">
        <f>I83+I90</f>
        <v>0</v>
      </c>
      <c r="P92">
        <f>P83+P90</f>
        <v>0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7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6" ht="12.75" customHeight="1" x14ac:dyDescent="0.25">
      <c r="A1" s="6" t="s">
        <v>13</v>
      </c>
    </row>
    <row r="2" spans="1:16" ht="12.75" customHeight="1" x14ac:dyDescent="0.25">
      <c r="C2" s="2" t="s">
        <v>14</v>
      </c>
    </row>
    <row r="4" spans="1:16" ht="12.75" customHeight="1" x14ac:dyDescent="0.25">
      <c r="A4" t="s">
        <v>15</v>
      </c>
      <c r="C4" s="6" t="s">
        <v>18</v>
      </c>
      <c r="D4" s="6"/>
      <c r="E4" s="6" t="s">
        <v>19</v>
      </c>
    </row>
    <row r="5" spans="1:16" ht="12.75" customHeight="1" x14ac:dyDescent="0.25">
      <c r="A5" t="s">
        <v>16</v>
      </c>
      <c r="C5" s="6" t="s">
        <v>514</v>
      </c>
      <c r="D5" s="6"/>
      <c r="E5" s="6" t="s">
        <v>515</v>
      </c>
    </row>
    <row r="6" spans="1:16" ht="12.75" customHeight="1" x14ac:dyDescent="0.25">
      <c r="A6" t="s">
        <v>17</v>
      </c>
      <c r="C6" s="6" t="s">
        <v>514</v>
      </c>
      <c r="D6" s="6"/>
      <c r="E6" s="6" t="s">
        <v>515</v>
      </c>
    </row>
    <row r="7" spans="1:16" ht="12.75" customHeight="1" x14ac:dyDescent="0.25">
      <c r="C7" s="6"/>
      <c r="D7" s="6"/>
      <c r="E7" s="6"/>
    </row>
    <row r="8" spans="1:16" ht="12.75" customHeight="1" x14ac:dyDescent="0.2">
      <c r="A8" s="1" t="s">
        <v>22</v>
      </c>
      <c r="B8" s="1" t="s">
        <v>24</v>
      </c>
      <c r="C8" s="1" t="s">
        <v>25</v>
      </c>
      <c r="D8" s="1" t="s">
        <v>26</v>
      </c>
      <c r="E8" s="1" t="s">
        <v>27</v>
      </c>
      <c r="F8" s="1" t="s">
        <v>28</v>
      </c>
      <c r="G8" s="1" t="s">
        <v>29</v>
      </c>
      <c r="H8" s="1" t="s">
        <v>30</v>
      </c>
      <c r="I8" s="1"/>
      <c r="O8" t="s">
        <v>33</v>
      </c>
      <c r="P8" t="s">
        <v>11</v>
      </c>
    </row>
    <row r="9" spans="1:16" ht="14.25" x14ac:dyDescent="0.2">
      <c r="A9" s="1"/>
      <c r="B9" s="1"/>
      <c r="C9" s="1"/>
      <c r="D9" s="1"/>
      <c r="E9" s="1"/>
      <c r="F9" s="1"/>
      <c r="G9" s="1"/>
      <c r="H9" s="5" t="s">
        <v>31</v>
      </c>
      <c r="I9" s="5" t="s">
        <v>32</v>
      </c>
      <c r="O9" t="s">
        <v>11</v>
      </c>
    </row>
    <row r="10" spans="1:16" ht="14.25" x14ac:dyDescent="0.2">
      <c r="A10" s="5" t="s">
        <v>23</v>
      </c>
      <c r="B10" s="5" t="s">
        <v>34</v>
      </c>
      <c r="C10" s="5" t="s">
        <v>35</v>
      </c>
      <c r="D10" s="5" t="s">
        <v>36</v>
      </c>
      <c r="E10" s="5" t="s">
        <v>37</v>
      </c>
      <c r="F10" s="5" t="s">
        <v>38</v>
      </c>
      <c r="G10" s="5" t="s">
        <v>39</v>
      </c>
      <c r="H10" s="5" t="s">
        <v>40</v>
      </c>
      <c r="I10" s="5" t="s">
        <v>41</v>
      </c>
    </row>
    <row r="11" spans="1:16" ht="12.75" customHeight="1" x14ac:dyDescent="0.2">
      <c r="A11" s="8"/>
      <c r="B11" s="8"/>
      <c r="C11" s="8" t="s">
        <v>43</v>
      </c>
      <c r="D11" s="8"/>
      <c r="E11" s="8" t="s">
        <v>42</v>
      </c>
      <c r="F11" s="8"/>
      <c r="G11" s="10"/>
      <c r="H11" s="8"/>
      <c r="I11" s="10"/>
    </row>
    <row r="12" spans="1:16" ht="25.5" x14ac:dyDescent="0.2">
      <c r="A12" s="7">
        <v>1</v>
      </c>
      <c r="B12" s="7" t="s">
        <v>44</v>
      </c>
      <c r="C12" s="7" t="s">
        <v>420</v>
      </c>
      <c r="D12" s="7" t="s">
        <v>433</v>
      </c>
      <c r="E12" s="7" t="s">
        <v>434</v>
      </c>
      <c r="F12" s="7" t="s">
        <v>98</v>
      </c>
      <c r="G12" s="9">
        <v>24.606000000000002</v>
      </c>
      <c r="H12" s="12"/>
      <c r="I12" s="11">
        <f>ROUND((H12*G12),2)</f>
        <v>0</v>
      </c>
      <c r="O12">
        <f>rekapitulace!H8</f>
        <v>21</v>
      </c>
      <c r="P12">
        <f>O12/100*I12</f>
        <v>0</v>
      </c>
    </row>
    <row r="13" spans="1:16" ht="114.75" x14ac:dyDescent="0.2">
      <c r="E13" s="13" t="s">
        <v>516</v>
      </c>
    </row>
    <row r="14" spans="1:16" ht="25.5" x14ac:dyDescent="0.2">
      <c r="A14" s="7">
        <v>2</v>
      </c>
      <c r="B14" s="7" t="s">
        <v>44</v>
      </c>
      <c r="C14" s="7" t="s">
        <v>74</v>
      </c>
      <c r="D14" s="7" t="s">
        <v>46</v>
      </c>
      <c r="E14" s="7" t="s">
        <v>517</v>
      </c>
      <c r="F14" s="7" t="s">
        <v>48</v>
      </c>
      <c r="G14" s="9">
        <v>1</v>
      </c>
      <c r="H14" s="12"/>
      <c r="I14" s="11">
        <f>ROUND((H14*G14),2)</f>
        <v>0</v>
      </c>
      <c r="O14">
        <f>rekapitulace!H8</f>
        <v>21</v>
      </c>
      <c r="P14">
        <f>O14/100*I14</f>
        <v>0</v>
      </c>
    </row>
    <row r="15" spans="1:16" ht="25.5" x14ac:dyDescent="0.2">
      <c r="A15" s="7">
        <v>3</v>
      </c>
      <c r="B15" s="7" t="s">
        <v>44</v>
      </c>
      <c r="C15" s="7" t="s">
        <v>74</v>
      </c>
      <c r="D15" s="7" t="s">
        <v>23</v>
      </c>
      <c r="E15" s="7" t="s">
        <v>518</v>
      </c>
      <c r="F15" s="7" t="s">
        <v>48</v>
      </c>
      <c r="G15" s="9">
        <v>1</v>
      </c>
      <c r="H15" s="12"/>
      <c r="I15" s="11">
        <f>ROUND((H15*G15),2)</f>
        <v>0</v>
      </c>
      <c r="O15">
        <f>rekapitulace!H8</f>
        <v>21</v>
      </c>
      <c r="P15">
        <f>O15/100*I15</f>
        <v>0</v>
      </c>
    </row>
    <row r="16" spans="1:16" x14ac:dyDescent="0.2">
      <c r="A16" s="7">
        <v>4</v>
      </c>
      <c r="B16" s="7" t="s">
        <v>44</v>
      </c>
      <c r="C16" s="7" t="s">
        <v>80</v>
      </c>
      <c r="D16" s="7" t="s">
        <v>46</v>
      </c>
      <c r="E16" s="7" t="s">
        <v>519</v>
      </c>
      <c r="F16" s="7" t="s">
        <v>48</v>
      </c>
      <c r="G16" s="9">
        <v>1</v>
      </c>
      <c r="H16" s="12"/>
      <c r="I16" s="11">
        <f>ROUND((H16*G16),2)</f>
        <v>0</v>
      </c>
      <c r="O16">
        <f>rekapitulace!H8</f>
        <v>21</v>
      </c>
      <c r="P16">
        <f>O16/100*I16</f>
        <v>0</v>
      </c>
    </row>
    <row r="17" spans="1:16" ht="25.5" x14ac:dyDescent="0.2">
      <c r="A17" s="7">
        <v>5</v>
      </c>
      <c r="B17" s="7" t="s">
        <v>44</v>
      </c>
      <c r="C17" s="7" t="s">
        <v>520</v>
      </c>
      <c r="D17" s="7" t="s">
        <v>46</v>
      </c>
      <c r="E17" s="7" t="s">
        <v>521</v>
      </c>
      <c r="F17" s="7" t="s">
        <v>88</v>
      </c>
      <c r="G17" s="9">
        <v>1</v>
      </c>
      <c r="H17" s="12"/>
      <c r="I17" s="11">
        <f>ROUND((H17*G17),2)</f>
        <v>0</v>
      </c>
      <c r="O17">
        <f>rekapitulace!H8</f>
        <v>21</v>
      </c>
      <c r="P17">
        <f>O17/100*I17</f>
        <v>0</v>
      </c>
    </row>
    <row r="18" spans="1:16" ht="25.5" x14ac:dyDescent="0.2">
      <c r="A18" s="7">
        <v>6</v>
      </c>
      <c r="B18" s="7" t="s">
        <v>44</v>
      </c>
      <c r="C18" s="7" t="s">
        <v>522</v>
      </c>
      <c r="D18" s="7" t="s">
        <v>46</v>
      </c>
      <c r="E18" s="7" t="s">
        <v>523</v>
      </c>
      <c r="F18" s="7" t="s">
        <v>48</v>
      </c>
      <c r="G18" s="9">
        <v>1</v>
      </c>
      <c r="H18" s="12"/>
      <c r="I18" s="11">
        <f>ROUND((H18*G18),2)</f>
        <v>0</v>
      </c>
      <c r="O18">
        <f>rekapitulace!H8</f>
        <v>21</v>
      </c>
      <c r="P18">
        <f>O18/100*I18</f>
        <v>0</v>
      </c>
    </row>
    <row r="19" spans="1:16" ht="12.75" customHeight="1" x14ac:dyDescent="0.2">
      <c r="A19" s="14"/>
      <c r="B19" s="14"/>
      <c r="C19" s="14" t="s">
        <v>43</v>
      </c>
      <c r="D19" s="14"/>
      <c r="E19" s="14" t="s">
        <v>42</v>
      </c>
      <c r="F19" s="14"/>
      <c r="G19" s="14"/>
      <c r="H19" s="14"/>
      <c r="I19" s="14">
        <f>SUM(I12:I18)</f>
        <v>0</v>
      </c>
      <c r="P19">
        <f>ROUND(SUM(P12:P18),2)</f>
        <v>0</v>
      </c>
    </row>
    <row r="21" spans="1:16" ht="12.75" customHeight="1" x14ac:dyDescent="0.2">
      <c r="A21" s="8"/>
      <c r="B21" s="8"/>
      <c r="C21" s="8" t="s">
        <v>23</v>
      </c>
      <c r="D21" s="8"/>
      <c r="E21" s="8" t="s">
        <v>95</v>
      </c>
      <c r="F21" s="8"/>
      <c r="G21" s="10"/>
      <c r="H21" s="8"/>
      <c r="I21" s="10"/>
    </row>
    <row r="22" spans="1:16" ht="25.5" x14ac:dyDescent="0.2">
      <c r="A22" s="7">
        <v>7</v>
      </c>
      <c r="B22" s="7" t="s">
        <v>44</v>
      </c>
      <c r="C22" s="7" t="s">
        <v>465</v>
      </c>
      <c r="D22" s="7" t="s">
        <v>46</v>
      </c>
      <c r="E22" s="7" t="s">
        <v>524</v>
      </c>
      <c r="F22" s="7" t="s">
        <v>98</v>
      </c>
      <c r="G22" s="9">
        <v>1.1519999999999999</v>
      </c>
      <c r="H22" s="12"/>
      <c r="I22" s="11">
        <f>ROUND((H22*G22),2)</f>
        <v>0</v>
      </c>
      <c r="O22">
        <f>rekapitulace!H8</f>
        <v>21</v>
      </c>
      <c r="P22">
        <f>O22/100*I22</f>
        <v>0</v>
      </c>
    </row>
    <row r="23" spans="1:16" x14ac:dyDescent="0.2">
      <c r="E23" s="13" t="s">
        <v>525</v>
      </c>
    </row>
    <row r="24" spans="1:16" ht="38.25" x14ac:dyDescent="0.2">
      <c r="A24" s="7">
        <v>8</v>
      </c>
      <c r="B24" s="7" t="s">
        <v>44</v>
      </c>
      <c r="C24" s="7" t="s">
        <v>468</v>
      </c>
      <c r="D24" s="7" t="s">
        <v>455</v>
      </c>
      <c r="E24" s="7" t="s">
        <v>469</v>
      </c>
      <c r="F24" s="7" t="s">
        <v>98</v>
      </c>
      <c r="G24" s="9">
        <v>3.5379999999999998</v>
      </c>
      <c r="H24" s="12"/>
      <c r="I24" s="11">
        <f>ROUND((H24*G24),2)</f>
        <v>0</v>
      </c>
      <c r="O24">
        <f>rekapitulace!H8</f>
        <v>21</v>
      </c>
      <c r="P24">
        <f>O24/100*I24</f>
        <v>0</v>
      </c>
    </row>
    <row r="25" spans="1:16" ht="25.5" x14ac:dyDescent="0.2">
      <c r="E25" s="13" t="s">
        <v>526</v>
      </c>
    </row>
    <row r="26" spans="1:16" ht="25.5" x14ac:dyDescent="0.2">
      <c r="A26" s="7">
        <v>9</v>
      </c>
      <c r="B26" s="7" t="s">
        <v>44</v>
      </c>
      <c r="C26" s="7" t="s">
        <v>527</v>
      </c>
      <c r="D26" s="7" t="s">
        <v>46</v>
      </c>
      <c r="E26" s="7" t="s">
        <v>528</v>
      </c>
      <c r="F26" s="7" t="s">
        <v>98</v>
      </c>
      <c r="G26" s="9">
        <v>18.495000000000001</v>
      </c>
      <c r="H26" s="12"/>
      <c r="I26" s="11">
        <f>ROUND((H26*G26),2)</f>
        <v>0</v>
      </c>
      <c r="O26">
        <f>rekapitulace!H8</f>
        <v>21</v>
      </c>
      <c r="P26">
        <f>O26/100*I26</f>
        <v>0</v>
      </c>
    </row>
    <row r="27" spans="1:16" ht="89.25" x14ac:dyDescent="0.2">
      <c r="E27" s="13" t="s">
        <v>529</v>
      </c>
    </row>
    <row r="28" spans="1:16" ht="38.25" x14ac:dyDescent="0.2">
      <c r="A28" s="7">
        <v>10</v>
      </c>
      <c r="B28" s="7" t="s">
        <v>44</v>
      </c>
      <c r="C28" s="7" t="s">
        <v>530</v>
      </c>
      <c r="D28" s="7" t="s">
        <v>455</v>
      </c>
      <c r="E28" s="7" t="s">
        <v>531</v>
      </c>
      <c r="F28" s="7" t="s">
        <v>98</v>
      </c>
      <c r="G28" s="9">
        <v>21.068000000000001</v>
      </c>
      <c r="H28" s="12"/>
      <c r="I28" s="11">
        <f>ROUND((H28*G28),2)</f>
        <v>0</v>
      </c>
      <c r="O28">
        <f>rekapitulace!H8</f>
        <v>21</v>
      </c>
      <c r="P28">
        <f>O28/100*I28</f>
        <v>0</v>
      </c>
    </row>
    <row r="29" spans="1:16" ht="102" x14ac:dyDescent="0.2">
      <c r="E29" s="13" t="s">
        <v>532</v>
      </c>
    </row>
    <row r="30" spans="1:16" x14ac:dyDescent="0.2">
      <c r="A30" s="7">
        <v>11</v>
      </c>
      <c r="B30" s="7" t="s">
        <v>44</v>
      </c>
      <c r="C30" s="7" t="s">
        <v>154</v>
      </c>
      <c r="D30" s="7" t="s">
        <v>46</v>
      </c>
      <c r="E30" s="7" t="s">
        <v>533</v>
      </c>
      <c r="F30" s="7" t="s">
        <v>98</v>
      </c>
      <c r="G30" s="9">
        <v>19.646999999999998</v>
      </c>
      <c r="H30" s="12"/>
      <c r="I30" s="11">
        <f>ROUND((H30*G30),2)</f>
        <v>0</v>
      </c>
      <c r="O30">
        <f>rekapitulace!H8</f>
        <v>21</v>
      </c>
      <c r="P30">
        <f>O30/100*I30</f>
        <v>0</v>
      </c>
    </row>
    <row r="31" spans="1:16" ht="114.75" x14ac:dyDescent="0.2">
      <c r="E31" s="13" t="s">
        <v>534</v>
      </c>
    </row>
    <row r="32" spans="1:16" ht="25.5" x14ac:dyDescent="0.2">
      <c r="A32" s="7">
        <v>12</v>
      </c>
      <c r="B32" s="7" t="s">
        <v>44</v>
      </c>
      <c r="C32" s="7" t="s">
        <v>535</v>
      </c>
      <c r="D32" s="7" t="s">
        <v>46</v>
      </c>
      <c r="E32" s="7" t="s">
        <v>536</v>
      </c>
      <c r="F32" s="7" t="s">
        <v>98</v>
      </c>
      <c r="G32" s="9">
        <v>11.756</v>
      </c>
      <c r="H32" s="12"/>
      <c r="I32" s="11">
        <f>ROUND((H32*G32),2)</f>
        <v>0</v>
      </c>
      <c r="O32">
        <f>rekapitulace!H8</f>
        <v>21</v>
      </c>
      <c r="P32">
        <f>O32/100*I32</f>
        <v>0</v>
      </c>
    </row>
    <row r="33" spans="1:16" ht="63.75" x14ac:dyDescent="0.2">
      <c r="E33" s="13" t="s">
        <v>537</v>
      </c>
    </row>
    <row r="34" spans="1:16" ht="25.5" x14ac:dyDescent="0.2">
      <c r="A34" s="7">
        <v>13</v>
      </c>
      <c r="B34" s="7" t="s">
        <v>44</v>
      </c>
      <c r="C34" s="7" t="s">
        <v>164</v>
      </c>
      <c r="D34" s="7" t="s">
        <v>46</v>
      </c>
      <c r="E34" s="7" t="s">
        <v>538</v>
      </c>
      <c r="F34" s="7" t="s">
        <v>98</v>
      </c>
      <c r="G34" s="9">
        <v>18.495000000000001</v>
      </c>
      <c r="H34" s="12"/>
      <c r="I34" s="11">
        <f>ROUND((H34*G34),2)</f>
        <v>0</v>
      </c>
      <c r="O34">
        <f>rekapitulace!H8</f>
        <v>21</v>
      </c>
      <c r="P34">
        <f>O34/100*I34</f>
        <v>0</v>
      </c>
    </row>
    <row r="35" spans="1:16" ht="89.25" x14ac:dyDescent="0.2">
      <c r="E35" s="13" t="s">
        <v>539</v>
      </c>
    </row>
    <row r="36" spans="1:16" ht="12.75" customHeight="1" x14ac:dyDescent="0.2">
      <c r="A36" s="14"/>
      <c r="B36" s="14"/>
      <c r="C36" s="14" t="s">
        <v>23</v>
      </c>
      <c r="D36" s="14"/>
      <c r="E36" s="14" t="s">
        <v>95</v>
      </c>
      <c r="F36" s="14"/>
      <c r="G36" s="14"/>
      <c r="H36" s="14"/>
      <c r="I36" s="14">
        <f>SUM(I22:I35)</f>
        <v>0</v>
      </c>
      <c r="P36">
        <f>ROUND(SUM(P22:P35),2)</f>
        <v>0</v>
      </c>
    </row>
    <row r="38" spans="1:16" ht="12.75" customHeight="1" x14ac:dyDescent="0.2">
      <c r="A38" s="8"/>
      <c r="B38" s="8"/>
      <c r="C38" s="8" t="s">
        <v>34</v>
      </c>
      <c r="D38" s="8"/>
      <c r="E38" s="8" t="s">
        <v>182</v>
      </c>
      <c r="F38" s="8"/>
      <c r="G38" s="10"/>
      <c r="H38" s="8"/>
      <c r="I38" s="10"/>
    </row>
    <row r="39" spans="1:16" x14ac:dyDescent="0.2">
      <c r="A39" s="7">
        <v>14</v>
      </c>
      <c r="B39" s="7" t="s">
        <v>44</v>
      </c>
      <c r="C39" s="7" t="s">
        <v>540</v>
      </c>
      <c r="D39" s="7" t="s">
        <v>46</v>
      </c>
      <c r="E39" s="7" t="s">
        <v>541</v>
      </c>
      <c r="F39" s="7" t="s">
        <v>98</v>
      </c>
      <c r="G39" s="9">
        <v>6.5140000000000002</v>
      </c>
      <c r="H39" s="12"/>
      <c r="I39" s="11">
        <f>ROUND((H39*G39),2)</f>
        <v>0</v>
      </c>
      <c r="O39">
        <f>rekapitulace!H8</f>
        <v>21</v>
      </c>
      <c r="P39">
        <f>O39/100*I39</f>
        <v>0</v>
      </c>
    </row>
    <row r="40" spans="1:16" ht="89.25" x14ac:dyDescent="0.2">
      <c r="E40" s="13" t="s">
        <v>542</v>
      </c>
    </row>
    <row r="41" spans="1:16" ht="12.75" customHeight="1" x14ac:dyDescent="0.2">
      <c r="A41" s="14"/>
      <c r="B41" s="14"/>
      <c r="C41" s="14" t="s">
        <v>34</v>
      </c>
      <c r="D41" s="14"/>
      <c r="E41" s="14" t="s">
        <v>182</v>
      </c>
      <c r="F41" s="14"/>
      <c r="G41" s="14"/>
      <c r="H41" s="14"/>
      <c r="I41" s="14">
        <f>SUM(I39:I40)</f>
        <v>0</v>
      </c>
      <c r="P41">
        <f>ROUND(SUM(P39:P40),2)</f>
        <v>0</v>
      </c>
    </row>
    <row r="43" spans="1:16" ht="12.75" customHeight="1" x14ac:dyDescent="0.2">
      <c r="A43" s="8"/>
      <c r="B43" s="8"/>
      <c r="C43" s="8" t="s">
        <v>37</v>
      </c>
      <c r="D43" s="8"/>
      <c r="E43" s="8" t="s">
        <v>104</v>
      </c>
      <c r="F43" s="8"/>
      <c r="G43" s="10"/>
      <c r="H43" s="8"/>
      <c r="I43" s="10"/>
    </row>
    <row r="44" spans="1:16" ht="51" x14ac:dyDescent="0.2">
      <c r="A44" s="7">
        <v>15</v>
      </c>
      <c r="B44" s="7" t="s">
        <v>44</v>
      </c>
      <c r="C44" s="7" t="s">
        <v>543</v>
      </c>
      <c r="D44" s="7" t="s">
        <v>46</v>
      </c>
      <c r="E44" s="7" t="s">
        <v>544</v>
      </c>
      <c r="F44" s="7" t="s">
        <v>545</v>
      </c>
      <c r="G44" s="9">
        <v>3</v>
      </c>
      <c r="H44" s="12"/>
      <c r="I44" s="11">
        <f>ROUND((H44*G44),2)</f>
        <v>0</v>
      </c>
      <c r="O44">
        <f>rekapitulace!H8</f>
        <v>21</v>
      </c>
      <c r="P44">
        <f>O44/100*I44</f>
        <v>0</v>
      </c>
    </row>
    <row r="45" spans="1:16" ht="12.75" customHeight="1" x14ac:dyDescent="0.2">
      <c r="A45" s="14"/>
      <c r="B45" s="14"/>
      <c r="C45" s="14" t="s">
        <v>37</v>
      </c>
      <c r="D45" s="14"/>
      <c r="E45" s="14" t="s">
        <v>104</v>
      </c>
      <c r="F45" s="14"/>
      <c r="G45" s="14"/>
      <c r="H45" s="14"/>
      <c r="I45" s="14">
        <f>SUM(I44:I44)</f>
        <v>0</v>
      </c>
      <c r="P45">
        <f>ROUND(SUM(P44:P44),2)</f>
        <v>0</v>
      </c>
    </row>
    <row r="47" spans="1:16" ht="12.75" customHeight="1" x14ac:dyDescent="0.2">
      <c r="A47" s="8"/>
      <c r="B47" s="8"/>
      <c r="C47" s="8" t="s">
        <v>39</v>
      </c>
      <c r="D47" s="8"/>
      <c r="E47" s="8" t="s">
        <v>309</v>
      </c>
      <c r="F47" s="8"/>
      <c r="G47" s="10"/>
      <c r="H47" s="8"/>
      <c r="I47" s="10"/>
    </row>
    <row r="48" spans="1:16" ht="25.5" x14ac:dyDescent="0.2">
      <c r="A48" s="7">
        <v>16</v>
      </c>
      <c r="B48" s="7" t="s">
        <v>44</v>
      </c>
      <c r="C48" s="7" t="s">
        <v>546</v>
      </c>
      <c r="D48" s="7" t="s">
        <v>46</v>
      </c>
      <c r="E48" s="7" t="s">
        <v>547</v>
      </c>
      <c r="F48" s="7" t="s">
        <v>102</v>
      </c>
      <c r="G48" s="9">
        <v>54</v>
      </c>
      <c r="H48" s="12"/>
      <c r="I48" s="11">
        <f>ROUND((H48*G48),2)</f>
        <v>0</v>
      </c>
      <c r="O48">
        <f>rekapitulace!H8</f>
        <v>21</v>
      </c>
      <c r="P48">
        <f>O48/100*I48</f>
        <v>0</v>
      </c>
    </row>
    <row r="49" spans="1:16" ht="63.75" x14ac:dyDescent="0.2">
      <c r="E49" s="13" t="s">
        <v>548</v>
      </c>
    </row>
    <row r="50" spans="1:16" ht="25.5" x14ac:dyDescent="0.2">
      <c r="A50" s="7">
        <v>17</v>
      </c>
      <c r="B50" s="7" t="s">
        <v>44</v>
      </c>
      <c r="C50" s="7" t="s">
        <v>549</v>
      </c>
      <c r="D50" s="7" t="s">
        <v>46</v>
      </c>
      <c r="E50" s="7" t="s">
        <v>550</v>
      </c>
      <c r="F50" s="7" t="s">
        <v>102</v>
      </c>
      <c r="G50" s="9">
        <v>108.675</v>
      </c>
      <c r="H50" s="12"/>
      <c r="I50" s="11">
        <f>ROUND((H50*G50),2)</f>
        <v>0</v>
      </c>
      <c r="O50">
        <f>rekapitulace!H8</f>
        <v>21</v>
      </c>
      <c r="P50">
        <f>O50/100*I50</f>
        <v>0</v>
      </c>
    </row>
    <row r="51" spans="1:16" ht="38.25" x14ac:dyDescent="0.2">
      <c r="E51" s="13" t="s">
        <v>551</v>
      </c>
    </row>
    <row r="52" spans="1:16" ht="25.5" x14ac:dyDescent="0.2">
      <c r="A52" s="7">
        <v>18</v>
      </c>
      <c r="B52" s="7" t="s">
        <v>44</v>
      </c>
      <c r="C52" s="7" t="s">
        <v>552</v>
      </c>
      <c r="D52" s="7" t="s">
        <v>46</v>
      </c>
      <c r="E52" s="7" t="s">
        <v>553</v>
      </c>
      <c r="F52" s="7" t="s">
        <v>102</v>
      </c>
      <c r="G52" s="9">
        <v>82</v>
      </c>
      <c r="H52" s="12"/>
      <c r="I52" s="11">
        <f>ROUND((H52*G52),2)</f>
        <v>0</v>
      </c>
      <c r="O52">
        <f>rekapitulace!H8</f>
        <v>21</v>
      </c>
      <c r="P52">
        <f>O52/100*I52</f>
        <v>0</v>
      </c>
    </row>
    <row r="53" spans="1:16" ht="76.5" x14ac:dyDescent="0.2">
      <c r="E53" s="13" t="s">
        <v>554</v>
      </c>
    </row>
    <row r="54" spans="1:16" ht="25.5" x14ac:dyDescent="0.2">
      <c r="A54" s="7">
        <v>19</v>
      </c>
      <c r="B54" s="7" t="s">
        <v>44</v>
      </c>
      <c r="C54" s="7" t="s">
        <v>555</v>
      </c>
      <c r="D54" s="7" t="s">
        <v>46</v>
      </c>
      <c r="E54" s="7" t="s">
        <v>556</v>
      </c>
      <c r="F54" s="7" t="s">
        <v>102</v>
      </c>
      <c r="G54" s="9">
        <v>106.539</v>
      </c>
      <c r="H54" s="12"/>
      <c r="I54" s="11">
        <f>ROUND((H54*G54),2)</f>
        <v>0</v>
      </c>
      <c r="O54">
        <f>rekapitulace!H8</f>
        <v>21</v>
      </c>
      <c r="P54">
        <f>O54/100*I54</f>
        <v>0</v>
      </c>
    </row>
    <row r="55" spans="1:16" ht="51" x14ac:dyDescent="0.2">
      <c r="E55" s="13" t="s">
        <v>557</v>
      </c>
    </row>
    <row r="56" spans="1:16" ht="25.5" x14ac:dyDescent="0.2">
      <c r="A56" s="7">
        <v>20</v>
      </c>
      <c r="B56" s="7" t="s">
        <v>44</v>
      </c>
      <c r="C56" s="7" t="s">
        <v>558</v>
      </c>
      <c r="D56" s="7" t="s">
        <v>46</v>
      </c>
      <c r="E56" s="7" t="s">
        <v>559</v>
      </c>
      <c r="F56" s="7" t="s">
        <v>88</v>
      </c>
      <c r="G56" s="9">
        <v>2</v>
      </c>
      <c r="H56" s="12"/>
      <c r="I56" s="11">
        <f>ROUND((H56*G56),2)</f>
        <v>0</v>
      </c>
      <c r="O56">
        <f>rekapitulace!H8</f>
        <v>21</v>
      </c>
      <c r="P56">
        <f>O56/100*I56</f>
        <v>0</v>
      </c>
    </row>
    <row r="57" spans="1:16" ht="25.5" x14ac:dyDescent="0.2">
      <c r="A57" s="7">
        <v>21</v>
      </c>
      <c r="B57" s="7" t="s">
        <v>44</v>
      </c>
      <c r="C57" s="7" t="s">
        <v>560</v>
      </c>
      <c r="D57" s="7" t="s">
        <v>46</v>
      </c>
      <c r="E57" s="7" t="s">
        <v>561</v>
      </c>
      <c r="F57" s="7" t="s">
        <v>88</v>
      </c>
      <c r="G57" s="9">
        <v>1</v>
      </c>
      <c r="H57" s="12"/>
      <c r="I57" s="11">
        <f>ROUND((H57*G57),2)</f>
        <v>0</v>
      </c>
      <c r="O57">
        <f>rekapitulace!H8</f>
        <v>21</v>
      </c>
      <c r="P57">
        <f>O57/100*I57</f>
        <v>0</v>
      </c>
    </row>
    <row r="58" spans="1:16" ht="25.5" x14ac:dyDescent="0.2">
      <c r="A58" s="7">
        <v>22</v>
      </c>
      <c r="B58" s="7" t="s">
        <v>44</v>
      </c>
      <c r="C58" s="7" t="s">
        <v>562</v>
      </c>
      <c r="D58" s="7" t="s">
        <v>46</v>
      </c>
      <c r="E58" s="7" t="s">
        <v>563</v>
      </c>
      <c r="F58" s="7" t="s">
        <v>102</v>
      </c>
      <c r="G58" s="9">
        <v>137.786</v>
      </c>
      <c r="H58" s="12"/>
      <c r="I58" s="11">
        <f>ROUND((H58*G58),2)</f>
        <v>0</v>
      </c>
      <c r="O58">
        <f>rekapitulace!H8</f>
        <v>21</v>
      </c>
      <c r="P58">
        <f>O58/100*I58</f>
        <v>0</v>
      </c>
    </row>
    <row r="59" spans="1:16" ht="89.25" x14ac:dyDescent="0.2">
      <c r="E59" s="13" t="s">
        <v>564</v>
      </c>
    </row>
    <row r="60" spans="1:16" ht="38.25" x14ac:dyDescent="0.2">
      <c r="A60" s="7">
        <v>23</v>
      </c>
      <c r="B60" s="7" t="s">
        <v>44</v>
      </c>
      <c r="C60" s="7" t="s">
        <v>565</v>
      </c>
      <c r="D60" s="7" t="s">
        <v>46</v>
      </c>
      <c r="E60" s="7" t="s">
        <v>566</v>
      </c>
      <c r="F60" s="7" t="s">
        <v>88</v>
      </c>
      <c r="G60" s="9">
        <v>9</v>
      </c>
      <c r="H60" s="12"/>
      <c r="I60" s="11">
        <f>ROUND((H60*G60),2)</f>
        <v>0</v>
      </c>
      <c r="O60">
        <f>rekapitulace!H8</f>
        <v>21</v>
      </c>
      <c r="P60">
        <f>O60/100*I60</f>
        <v>0</v>
      </c>
    </row>
    <row r="61" spans="1:16" x14ac:dyDescent="0.2">
      <c r="E61" s="13" t="s">
        <v>567</v>
      </c>
    </row>
    <row r="62" spans="1:16" ht="38.25" x14ac:dyDescent="0.2">
      <c r="A62" s="7">
        <v>24</v>
      </c>
      <c r="B62" s="7" t="s">
        <v>44</v>
      </c>
      <c r="C62" s="7" t="s">
        <v>568</v>
      </c>
      <c r="D62" s="7" t="s">
        <v>46</v>
      </c>
      <c r="E62" s="7" t="s">
        <v>569</v>
      </c>
      <c r="F62" s="7" t="s">
        <v>88</v>
      </c>
      <c r="G62" s="9">
        <v>1</v>
      </c>
      <c r="H62" s="12"/>
      <c r="I62" s="11">
        <f t="shared" ref="I62:I70" si="0">ROUND((H62*G62),2)</f>
        <v>0</v>
      </c>
      <c r="O62">
        <f>rekapitulace!H8</f>
        <v>21</v>
      </c>
      <c r="P62">
        <f t="shared" ref="P62:P70" si="1">O62/100*I62</f>
        <v>0</v>
      </c>
    </row>
    <row r="63" spans="1:16" ht="25.5" x14ac:dyDescent="0.2">
      <c r="A63" s="7">
        <v>25</v>
      </c>
      <c r="B63" s="7" t="s">
        <v>44</v>
      </c>
      <c r="C63" s="7" t="s">
        <v>570</v>
      </c>
      <c r="D63" s="7" t="s">
        <v>46</v>
      </c>
      <c r="E63" s="7" t="s">
        <v>571</v>
      </c>
      <c r="F63" s="7" t="s">
        <v>88</v>
      </c>
      <c r="G63" s="9">
        <v>2</v>
      </c>
      <c r="H63" s="12"/>
      <c r="I63" s="11">
        <f t="shared" si="0"/>
        <v>0</v>
      </c>
      <c r="O63">
        <f>rekapitulace!H8</f>
        <v>21</v>
      </c>
      <c r="P63">
        <f t="shared" si="1"/>
        <v>0</v>
      </c>
    </row>
    <row r="64" spans="1:16" x14ac:dyDescent="0.2">
      <c r="A64" s="7">
        <v>26</v>
      </c>
      <c r="B64" s="7" t="s">
        <v>44</v>
      </c>
      <c r="C64" s="7" t="s">
        <v>572</v>
      </c>
      <c r="D64" s="7" t="s">
        <v>46</v>
      </c>
      <c r="E64" s="7" t="s">
        <v>573</v>
      </c>
      <c r="F64" s="7" t="s">
        <v>88</v>
      </c>
      <c r="G64" s="9">
        <v>2</v>
      </c>
      <c r="H64" s="12"/>
      <c r="I64" s="11">
        <f t="shared" si="0"/>
        <v>0</v>
      </c>
      <c r="O64">
        <f>rekapitulace!H8</f>
        <v>21</v>
      </c>
      <c r="P64">
        <f t="shared" si="1"/>
        <v>0</v>
      </c>
    </row>
    <row r="65" spans="1:16" ht="38.25" x14ac:dyDescent="0.2">
      <c r="A65" s="7">
        <v>27</v>
      </c>
      <c r="B65" s="7" t="s">
        <v>44</v>
      </c>
      <c r="C65" s="7" t="s">
        <v>574</v>
      </c>
      <c r="D65" s="7" t="s">
        <v>46</v>
      </c>
      <c r="E65" s="7" t="s">
        <v>575</v>
      </c>
      <c r="F65" s="7" t="s">
        <v>88</v>
      </c>
      <c r="G65" s="9">
        <v>2</v>
      </c>
      <c r="H65" s="12"/>
      <c r="I65" s="11">
        <f t="shared" si="0"/>
        <v>0</v>
      </c>
      <c r="O65">
        <f>rekapitulace!H8</f>
        <v>21</v>
      </c>
      <c r="P65">
        <f t="shared" si="1"/>
        <v>0</v>
      </c>
    </row>
    <row r="66" spans="1:16" ht="25.5" x14ac:dyDescent="0.2">
      <c r="A66" s="7">
        <v>28</v>
      </c>
      <c r="B66" s="7" t="s">
        <v>44</v>
      </c>
      <c r="C66" s="7" t="s">
        <v>576</v>
      </c>
      <c r="D66" s="7" t="s">
        <v>46</v>
      </c>
      <c r="E66" s="7" t="s">
        <v>577</v>
      </c>
      <c r="F66" s="7" t="s">
        <v>88</v>
      </c>
      <c r="G66" s="9">
        <v>2</v>
      </c>
      <c r="H66" s="12"/>
      <c r="I66" s="11">
        <f t="shared" si="0"/>
        <v>0</v>
      </c>
      <c r="O66">
        <f>rekapitulace!H8</f>
        <v>21</v>
      </c>
      <c r="P66">
        <f t="shared" si="1"/>
        <v>0</v>
      </c>
    </row>
    <row r="67" spans="1:16" ht="38.25" x14ac:dyDescent="0.2">
      <c r="A67" s="7">
        <v>29</v>
      </c>
      <c r="B67" s="7" t="s">
        <v>44</v>
      </c>
      <c r="C67" s="7" t="s">
        <v>578</v>
      </c>
      <c r="D67" s="7" t="s">
        <v>46</v>
      </c>
      <c r="E67" s="7" t="s">
        <v>579</v>
      </c>
      <c r="F67" s="7" t="s">
        <v>88</v>
      </c>
      <c r="G67" s="9">
        <v>1</v>
      </c>
      <c r="H67" s="12"/>
      <c r="I67" s="11">
        <f t="shared" si="0"/>
        <v>0</v>
      </c>
      <c r="O67">
        <f>rekapitulace!H8</f>
        <v>21</v>
      </c>
      <c r="P67">
        <f t="shared" si="1"/>
        <v>0</v>
      </c>
    </row>
    <row r="68" spans="1:16" x14ac:dyDescent="0.2">
      <c r="A68" s="7">
        <v>30</v>
      </c>
      <c r="B68" s="7" t="s">
        <v>44</v>
      </c>
      <c r="C68" s="7" t="s">
        <v>580</v>
      </c>
      <c r="D68" s="7" t="s">
        <v>46</v>
      </c>
      <c r="E68" s="7" t="s">
        <v>581</v>
      </c>
      <c r="F68" s="7" t="s">
        <v>88</v>
      </c>
      <c r="G68" s="9">
        <v>2</v>
      </c>
      <c r="H68" s="12"/>
      <c r="I68" s="11">
        <f t="shared" si="0"/>
        <v>0</v>
      </c>
      <c r="O68">
        <f>rekapitulace!H8</f>
        <v>21</v>
      </c>
      <c r="P68">
        <f t="shared" si="1"/>
        <v>0</v>
      </c>
    </row>
    <row r="69" spans="1:16" ht="25.5" x14ac:dyDescent="0.2">
      <c r="A69" s="7">
        <v>31</v>
      </c>
      <c r="B69" s="7" t="s">
        <v>44</v>
      </c>
      <c r="C69" s="7" t="s">
        <v>582</v>
      </c>
      <c r="D69" s="7" t="s">
        <v>46</v>
      </c>
      <c r="E69" s="7" t="s">
        <v>583</v>
      </c>
      <c r="F69" s="7" t="s">
        <v>88</v>
      </c>
      <c r="G69" s="9">
        <v>2</v>
      </c>
      <c r="H69" s="12"/>
      <c r="I69" s="11">
        <f t="shared" si="0"/>
        <v>0</v>
      </c>
      <c r="O69">
        <f>rekapitulace!H8</f>
        <v>21</v>
      </c>
      <c r="P69">
        <f t="shared" si="1"/>
        <v>0</v>
      </c>
    </row>
    <row r="70" spans="1:16" ht="25.5" x14ac:dyDescent="0.2">
      <c r="A70" s="7">
        <v>32</v>
      </c>
      <c r="B70" s="7" t="s">
        <v>44</v>
      </c>
      <c r="C70" s="7" t="s">
        <v>584</v>
      </c>
      <c r="D70" s="7" t="s">
        <v>46</v>
      </c>
      <c r="E70" s="7" t="s">
        <v>585</v>
      </c>
      <c r="F70" s="7" t="s">
        <v>88</v>
      </c>
      <c r="G70" s="9">
        <v>1</v>
      </c>
      <c r="H70" s="12"/>
      <c r="I70" s="11">
        <f t="shared" si="0"/>
        <v>0</v>
      </c>
      <c r="O70">
        <f>rekapitulace!H8</f>
        <v>21</v>
      </c>
      <c r="P70">
        <f t="shared" si="1"/>
        <v>0</v>
      </c>
    </row>
    <row r="71" spans="1:16" ht="12.75" customHeight="1" x14ac:dyDescent="0.2">
      <c r="A71" s="14"/>
      <c r="B71" s="14"/>
      <c r="C71" s="14" t="s">
        <v>39</v>
      </c>
      <c r="D71" s="14"/>
      <c r="E71" s="14" t="s">
        <v>309</v>
      </c>
      <c r="F71" s="14"/>
      <c r="G71" s="14"/>
      <c r="H71" s="14"/>
      <c r="I71" s="14">
        <f>SUM(I48:I70)</f>
        <v>0</v>
      </c>
      <c r="P71">
        <f>ROUND(SUM(P48:P70),2)</f>
        <v>0</v>
      </c>
    </row>
    <row r="73" spans="1:16" ht="12.75" customHeight="1" x14ac:dyDescent="0.2">
      <c r="A73" s="8"/>
      <c r="B73" s="8"/>
      <c r="C73" s="8" t="s">
        <v>41</v>
      </c>
      <c r="D73" s="8"/>
      <c r="E73" s="8" t="s">
        <v>115</v>
      </c>
      <c r="F73" s="8"/>
      <c r="G73" s="10"/>
      <c r="H73" s="8"/>
      <c r="I73" s="10"/>
    </row>
    <row r="74" spans="1:16" ht="25.5" x14ac:dyDescent="0.2">
      <c r="A74" s="7">
        <v>33</v>
      </c>
      <c r="B74" s="7" t="s">
        <v>44</v>
      </c>
      <c r="C74" s="7" t="s">
        <v>586</v>
      </c>
      <c r="D74" s="7" t="s">
        <v>46</v>
      </c>
      <c r="E74" s="7" t="s">
        <v>587</v>
      </c>
      <c r="F74" s="7" t="s">
        <v>98</v>
      </c>
      <c r="G74" s="9">
        <v>2.456</v>
      </c>
      <c r="H74" s="12"/>
      <c r="I74" s="11">
        <f>ROUND((H74*G74),2)</f>
        <v>0</v>
      </c>
      <c r="O74">
        <f>rekapitulace!H8</f>
        <v>21</v>
      </c>
      <c r="P74">
        <f>O74/100*I74</f>
        <v>0</v>
      </c>
    </row>
    <row r="75" spans="1:16" ht="25.5" x14ac:dyDescent="0.2">
      <c r="E75" s="13" t="s">
        <v>588</v>
      </c>
    </row>
    <row r="76" spans="1:16" ht="12.75" customHeight="1" x14ac:dyDescent="0.2">
      <c r="A76" s="14"/>
      <c r="B76" s="14"/>
      <c r="C76" s="14" t="s">
        <v>41</v>
      </c>
      <c r="D76" s="14"/>
      <c r="E76" s="14" t="s">
        <v>115</v>
      </c>
      <c r="F76" s="14"/>
      <c r="G76" s="14"/>
      <c r="H76" s="14"/>
      <c r="I76" s="14">
        <f>SUM(I74:I75)</f>
        <v>0</v>
      </c>
      <c r="P76">
        <f>ROUND(SUM(P74:P75),2)</f>
        <v>0</v>
      </c>
    </row>
    <row r="78" spans="1:16" ht="12.75" customHeight="1" x14ac:dyDescent="0.2">
      <c r="A78" s="14"/>
      <c r="B78" s="14"/>
      <c r="C78" s="14"/>
      <c r="D78" s="14"/>
      <c r="E78" s="14" t="s">
        <v>122</v>
      </c>
      <c r="F78" s="14"/>
      <c r="G78" s="14"/>
      <c r="H78" s="14"/>
      <c r="I78" s="14">
        <f>+I19+I36+I41+I45+I71+I76</f>
        <v>0</v>
      </c>
      <c r="P78">
        <f>+P19+P36+P41+P45+P71+P76</f>
        <v>0</v>
      </c>
    </row>
    <row r="80" spans="1:16" ht="12.75" customHeight="1" x14ac:dyDescent="0.2">
      <c r="A80" s="8" t="s">
        <v>123</v>
      </c>
      <c r="B80" s="8"/>
      <c r="C80" s="8"/>
      <c r="D80" s="8"/>
      <c r="E80" s="8"/>
      <c r="F80" s="8"/>
      <c r="G80" s="8"/>
      <c r="H80" s="8"/>
      <c r="I80" s="8"/>
    </row>
    <row r="81" spans="1:16" ht="12.75" customHeight="1" x14ac:dyDescent="0.2">
      <c r="A81" s="8"/>
      <c r="B81" s="8"/>
      <c r="C81" s="8"/>
      <c r="D81" s="8"/>
      <c r="E81" s="8" t="s">
        <v>124</v>
      </c>
      <c r="F81" s="8"/>
      <c r="G81" s="8"/>
      <c r="H81" s="8"/>
      <c r="I81" s="8"/>
    </row>
    <row r="82" spans="1:16" ht="12.75" customHeight="1" x14ac:dyDescent="0.2">
      <c r="A82" s="14"/>
      <c r="B82" s="14"/>
      <c r="C82" s="14"/>
      <c r="D82" s="14"/>
      <c r="E82" s="14" t="s">
        <v>125</v>
      </c>
      <c r="F82" s="14"/>
      <c r="G82" s="14"/>
      <c r="H82" s="14"/>
      <c r="I82" s="14">
        <v>0</v>
      </c>
      <c r="P82">
        <v>0</v>
      </c>
    </row>
    <row r="83" spans="1:16" ht="12.75" customHeight="1" x14ac:dyDescent="0.2">
      <c r="A83" s="14"/>
      <c r="B83" s="14"/>
      <c r="C83" s="14"/>
      <c r="D83" s="14"/>
      <c r="E83" s="14" t="s">
        <v>126</v>
      </c>
      <c r="F83" s="14"/>
      <c r="G83" s="14"/>
      <c r="H83" s="14"/>
      <c r="I83" s="14"/>
    </row>
    <row r="84" spans="1:16" ht="12.75" customHeight="1" x14ac:dyDescent="0.2">
      <c r="A84" s="14"/>
      <c r="B84" s="14"/>
      <c r="C84" s="14"/>
      <c r="D84" s="14"/>
      <c r="E84" s="14" t="s">
        <v>127</v>
      </c>
      <c r="F84" s="14"/>
      <c r="G84" s="14"/>
      <c r="H84" s="14"/>
      <c r="I84" s="14">
        <v>0</v>
      </c>
      <c r="P84">
        <v>0</v>
      </c>
    </row>
    <row r="85" spans="1:16" ht="12.75" customHeight="1" x14ac:dyDescent="0.2">
      <c r="A85" s="14"/>
      <c r="B85" s="14"/>
      <c r="C85" s="14"/>
      <c r="D85" s="14"/>
      <c r="E85" s="14" t="s">
        <v>128</v>
      </c>
      <c r="F85" s="14"/>
      <c r="G85" s="14"/>
      <c r="H85" s="14"/>
      <c r="I85" s="14">
        <f>I82+I84</f>
        <v>0</v>
      </c>
      <c r="P85">
        <f>P82+P84</f>
        <v>0</v>
      </c>
    </row>
    <row r="87" spans="1:16" ht="12.75" customHeight="1" x14ac:dyDescent="0.2">
      <c r="A87" s="14"/>
      <c r="B87" s="14"/>
      <c r="C87" s="14"/>
      <c r="D87" s="14"/>
      <c r="E87" s="14" t="s">
        <v>128</v>
      </c>
      <c r="F87" s="14"/>
      <c r="G87" s="14"/>
      <c r="H87" s="14"/>
      <c r="I87" s="14">
        <f>I78+I85</f>
        <v>0</v>
      </c>
      <c r="P87">
        <f>P78+P85</f>
        <v>0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0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6" ht="12.75" customHeight="1" x14ac:dyDescent="0.25">
      <c r="A1" s="6" t="s">
        <v>13</v>
      </c>
    </row>
    <row r="2" spans="1:16" ht="12.75" customHeight="1" x14ac:dyDescent="0.25">
      <c r="C2" s="2" t="s">
        <v>14</v>
      </c>
    </row>
    <row r="4" spans="1:16" ht="12.75" customHeight="1" x14ac:dyDescent="0.25">
      <c r="A4" t="s">
        <v>15</v>
      </c>
      <c r="C4" s="6" t="s">
        <v>18</v>
      </c>
      <c r="D4" s="6"/>
      <c r="E4" s="6" t="s">
        <v>19</v>
      </c>
    </row>
    <row r="5" spans="1:16" ht="12.75" customHeight="1" x14ac:dyDescent="0.25">
      <c r="A5" t="s">
        <v>16</v>
      </c>
      <c r="C5" s="6" t="s">
        <v>589</v>
      </c>
      <c r="D5" s="6"/>
      <c r="E5" s="6" t="s">
        <v>590</v>
      </c>
    </row>
    <row r="6" spans="1:16" ht="12.75" customHeight="1" x14ac:dyDescent="0.25">
      <c r="A6" t="s">
        <v>17</v>
      </c>
      <c r="C6" s="6" t="s">
        <v>589</v>
      </c>
      <c r="D6" s="6"/>
      <c r="E6" s="6" t="s">
        <v>590</v>
      </c>
    </row>
    <row r="7" spans="1:16" ht="12.75" customHeight="1" x14ac:dyDescent="0.25">
      <c r="C7" s="6"/>
      <c r="D7" s="6"/>
      <c r="E7" s="6"/>
    </row>
    <row r="8" spans="1:16" ht="12.75" customHeight="1" x14ac:dyDescent="0.2">
      <c r="A8" s="1" t="s">
        <v>22</v>
      </c>
      <c r="B8" s="1" t="s">
        <v>24</v>
      </c>
      <c r="C8" s="1" t="s">
        <v>25</v>
      </c>
      <c r="D8" s="1" t="s">
        <v>26</v>
      </c>
      <c r="E8" s="1" t="s">
        <v>27</v>
      </c>
      <c r="F8" s="1" t="s">
        <v>28</v>
      </c>
      <c r="G8" s="1" t="s">
        <v>29</v>
      </c>
      <c r="H8" s="1" t="s">
        <v>30</v>
      </c>
      <c r="I8" s="1"/>
      <c r="O8" t="s">
        <v>33</v>
      </c>
      <c r="P8" t="s">
        <v>11</v>
      </c>
    </row>
    <row r="9" spans="1:16" ht="14.25" x14ac:dyDescent="0.2">
      <c r="A9" s="1"/>
      <c r="B9" s="1"/>
      <c r="C9" s="1"/>
      <c r="D9" s="1"/>
      <c r="E9" s="1"/>
      <c r="F9" s="1"/>
      <c r="G9" s="1"/>
      <c r="H9" s="5" t="s">
        <v>31</v>
      </c>
      <c r="I9" s="5" t="s">
        <v>32</v>
      </c>
      <c r="O9" t="s">
        <v>11</v>
      </c>
    </row>
    <row r="10" spans="1:16" ht="14.25" x14ac:dyDescent="0.2">
      <c r="A10" s="5" t="s">
        <v>23</v>
      </c>
      <c r="B10" s="5" t="s">
        <v>34</v>
      </c>
      <c r="C10" s="5" t="s">
        <v>35</v>
      </c>
      <c r="D10" s="5" t="s">
        <v>36</v>
      </c>
      <c r="E10" s="5" t="s">
        <v>37</v>
      </c>
      <c r="F10" s="5" t="s">
        <v>38</v>
      </c>
      <c r="G10" s="5" t="s">
        <v>39</v>
      </c>
      <c r="H10" s="5" t="s">
        <v>40</v>
      </c>
      <c r="I10" s="5" t="s">
        <v>41</v>
      </c>
    </row>
    <row r="11" spans="1:16" ht="12.75" customHeight="1" x14ac:dyDescent="0.2">
      <c r="A11" s="8"/>
      <c r="B11" s="8"/>
      <c r="C11" s="8" t="s">
        <v>43</v>
      </c>
      <c r="D11" s="8"/>
      <c r="E11" s="8" t="s">
        <v>42</v>
      </c>
      <c r="F11" s="8"/>
      <c r="G11" s="10"/>
      <c r="H11" s="8"/>
      <c r="I11" s="10"/>
    </row>
    <row r="12" spans="1:16" ht="25.5" x14ac:dyDescent="0.2">
      <c r="A12" s="7">
        <v>1</v>
      </c>
      <c r="B12" s="7" t="s">
        <v>44</v>
      </c>
      <c r="C12" s="7" t="s">
        <v>420</v>
      </c>
      <c r="D12" s="7" t="s">
        <v>433</v>
      </c>
      <c r="E12" s="7" t="s">
        <v>591</v>
      </c>
      <c r="F12" s="7" t="s">
        <v>98</v>
      </c>
      <c r="G12" s="9">
        <v>6.1120000000000001</v>
      </c>
      <c r="H12" s="12"/>
      <c r="I12" s="11">
        <f>ROUND((H12*G12),2)</f>
        <v>0</v>
      </c>
      <c r="O12">
        <f>rekapitulace!H8</f>
        <v>21</v>
      </c>
      <c r="P12">
        <f>O12/100*I12</f>
        <v>0</v>
      </c>
    </row>
    <row r="13" spans="1:16" x14ac:dyDescent="0.2">
      <c r="E13" s="13" t="s">
        <v>592</v>
      </c>
    </row>
    <row r="14" spans="1:16" ht="38.25" x14ac:dyDescent="0.2">
      <c r="A14" s="7">
        <v>2</v>
      </c>
      <c r="B14" s="7" t="s">
        <v>44</v>
      </c>
      <c r="C14" s="7" t="s">
        <v>593</v>
      </c>
      <c r="D14" s="7" t="s">
        <v>46</v>
      </c>
      <c r="E14" s="7" t="s">
        <v>594</v>
      </c>
      <c r="F14" s="7" t="s">
        <v>200</v>
      </c>
      <c r="G14" s="9">
        <v>5.3999999999999999E-2</v>
      </c>
      <c r="H14" s="12"/>
      <c r="I14" s="11">
        <f>ROUND((H14*G14),2)</f>
        <v>0</v>
      </c>
      <c r="O14">
        <f>rekapitulace!H8</f>
        <v>21</v>
      </c>
      <c r="P14">
        <f>O14/100*I14</f>
        <v>0</v>
      </c>
    </row>
    <row r="15" spans="1:16" x14ac:dyDescent="0.2">
      <c r="E15" s="13" t="s">
        <v>595</v>
      </c>
    </row>
    <row r="16" spans="1:16" ht="12.75" customHeight="1" x14ac:dyDescent="0.2">
      <c r="A16" s="14"/>
      <c r="B16" s="14"/>
      <c r="C16" s="14" t="s">
        <v>43</v>
      </c>
      <c r="D16" s="14"/>
      <c r="E16" s="14" t="s">
        <v>42</v>
      </c>
      <c r="F16" s="14"/>
      <c r="G16" s="14"/>
      <c r="H16" s="14"/>
      <c r="I16" s="14">
        <f>SUM(I12:I15)</f>
        <v>0</v>
      </c>
      <c r="P16">
        <f>ROUND(SUM(P12:P15),2)</f>
        <v>0</v>
      </c>
    </row>
    <row r="18" spans="1:16" ht="12.75" customHeight="1" x14ac:dyDescent="0.2">
      <c r="A18" s="8"/>
      <c r="B18" s="8"/>
      <c r="C18" s="8" t="s">
        <v>23</v>
      </c>
      <c r="D18" s="8"/>
      <c r="E18" s="8" t="s">
        <v>95</v>
      </c>
      <c r="F18" s="8"/>
      <c r="G18" s="10"/>
      <c r="H18" s="8"/>
      <c r="I18" s="10"/>
    </row>
    <row r="19" spans="1:16" ht="38.25" x14ac:dyDescent="0.2">
      <c r="A19" s="7">
        <v>3</v>
      </c>
      <c r="B19" s="7" t="s">
        <v>44</v>
      </c>
      <c r="C19" s="7" t="s">
        <v>596</v>
      </c>
      <c r="D19" s="7" t="s">
        <v>446</v>
      </c>
      <c r="E19" s="7" t="s">
        <v>597</v>
      </c>
      <c r="F19" s="7" t="s">
        <v>98</v>
      </c>
      <c r="G19" s="9">
        <v>10.494</v>
      </c>
      <c r="H19" s="12"/>
      <c r="I19" s="11">
        <f>ROUND((H19*G19),2)</f>
        <v>0</v>
      </c>
      <c r="O19">
        <f>rekapitulace!H8</f>
        <v>21</v>
      </c>
      <c r="P19">
        <f>O19/100*I19</f>
        <v>0</v>
      </c>
    </row>
    <row r="20" spans="1:16" x14ac:dyDescent="0.2">
      <c r="E20" s="13" t="s">
        <v>598</v>
      </c>
    </row>
    <row r="21" spans="1:16" ht="38.25" x14ac:dyDescent="0.2">
      <c r="A21" s="7">
        <v>4</v>
      </c>
      <c r="B21" s="7" t="s">
        <v>44</v>
      </c>
      <c r="C21" s="7" t="s">
        <v>465</v>
      </c>
      <c r="D21" s="7" t="s">
        <v>46</v>
      </c>
      <c r="E21" s="7" t="s">
        <v>599</v>
      </c>
      <c r="F21" s="7" t="s">
        <v>98</v>
      </c>
      <c r="G21" s="9">
        <v>46.773000000000003</v>
      </c>
      <c r="H21" s="12"/>
      <c r="I21" s="11">
        <f>ROUND((H21*G21),2)</f>
        <v>0</v>
      </c>
      <c r="O21">
        <f>rekapitulace!H8</f>
        <v>21</v>
      </c>
      <c r="P21">
        <f>O21/100*I21</f>
        <v>0</v>
      </c>
    </row>
    <row r="22" spans="1:16" x14ac:dyDescent="0.2">
      <c r="E22" s="13" t="s">
        <v>600</v>
      </c>
    </row>
    <row r="23" spans="1:16" ht="38.25" x14ac:dyDescent="0.2">
      <c r="A23" s="7">
        <v>5</v>
      </c>
      <c r="B23" s="7" t="s">
        <v>44</v>
      </c>
      <c r="C23" s="7" t="s">
        <v>527</v>
      </c>
      <c r="D23" s="7" t="s">
        <v>46</v>
      </c>
      <c r="E23" s="7" t="s">
        <v>601</v>
      </c>
      <c r="F23" s="7" t="s">
        <v>98</v>
      </c>
      <c r="G23" s="9">
        <v>24.637</v>
      </c>
      <c r="H23" s="12"/>
      <c r="I23" s="11">
        <f>ROUND((H23*G23),2)</f>
        <v>0</v>
      </c>
      <c r="O23">
        <f>rekapitulace!H8</f>
        <v>21</v>
      </c>
      <c r="P23">
        <f>O23/100*I23</f>
        <v>0</v>
      </c>
    </row>
    <row r="24" spans="1:16" x14ac:dyDescent="0.2">
      <c r="E24" s="13" t="s">
        <v>602</v>
      </c>
    </row>
    <row r="25" spans="1:16" ht="38.25" x14ac:dyDescent="0.2">
      <c r="A25" s="7">
        <v>6</v>
      </c>
      <c r="B25" s="7" t="s">
        <v>44</v>
      </c>
      <c r="C25" s="7" t="s">
        <v>530</v>
      </c>
      <c r="D25" s="7" t="s">
        <v>455</v>
      </c>
      <c r="E25" s="7" t="s">
        <v>603</v>
      </c>
      <c r="F25" s="7" t="s">
        <v>98</v>
      </c>
      <c r="G25" s="9">
        <v>6.1120000000000001</v>
      </c>
      <c r="H25" s="12"/>
      <c r="I25" s="11">
        <f>ROUND((H25*G25),2)</f>
        <v>0</v>
      </c>
      <c r="O25">
        <f>rekapitulace!H8</f>
        <v>21</v>
      </c>
      <c r="P25">
        <f>O25/100*I25</f>
        <v>0</v>
      </c>
    </row>
    <row r="26" spans="1:16" x14ac:dyDescent="0.2">
      <c r="E26" s="13" t="s">
        <v>604</v>
      </c>
    </row>
    <row r="27" spans="1:16" ht="25.5" x14ac:dyDescent="0.2">
      <c r="A27" s="7">
        <v>8</v>
      </c>
      <c r="B27" s="7" t="s">
        <v>44</v>
      </c>
      <c r="C27" s="7" t="s">
        <v>474</v>
      </c>
      <c r="D27" s="7" t="s">
        <v>427</v>
      </c>
      <c r="E27" s="7" t="s">
        <v>475</v>
      </c>
      <c r="F27" s="7" t="s">
        <v>98</v>
      </c>
      <c r="G27" s="9">
        <v>81.903999999999996</v>
      </c>
      <c r="H27" s="12"/>
      <c r="I27" s="11">
        <f>ROUND((H27*G27),2)</f>
        <v>0</v>
      </c>
      <c r="O27">
        <f>rekapitulace!H8</f>
        <v>21</v>
      </c>
      <c r="P27">
        <f>O27/100*I27</f>
        <v>0</v>
      </c>
    </row>
    <row r="28" spans="1:16" ht="51" x14ac:dyDescent="0.2">
      <c r="E28" s="13" t="s">
        <v>605</v>
      </c>
    </row>
    <row r="29" spans="1:16" ht="25.5" x14ac:dyDescent="0.2">
      <c r="A29" s="7">
        <v>9</v>
      </c>
      <c r="B29" s="7" t="s">
        <v>44</v>
      </c>
      <c r="C29" s="7" t="s">
        <v>474</v>
      </c>
      <c r="D29" s="7" t="s">
        <v>455</v>
      </c>
      <c r="E29" s="7" t="s">
        <v>477</v>
      </c>
      <c r="F29" s="7" t="s">
        <v>98</v>
      </c>
      <c r="G29" s="9">
        <v>6.1120000000000001</v>
      </c>
      <c r="H29" s="12"/>
      <c r="I29" s="11">
        <f>ROUND((H29*G29),2)</f>
        <v>0</v>
      </c>
      <c r="O29">
        <f>rekapitulace!H8</f>
        <v>21</v>
      </c>
      <c r="P29">
        <f>O29/100*I29</f>
        <v>0</v>
      </c>
    </row>
    <row r="30" spans="1:16" x14ac:dyDescent="0.2">
      <c r="E30" s="13" t="s">
        <v>606</v>
      </c>
    </row>
    <row r="31" spans="1:16" x14ac:dyDescent="0.2">
      <c r="A31" s="7">
        <v>10</v>
      </c>
      <c r="B31" s="7" t="s">
        <v>44</v>
      </c>
      <c r="C31" s="7" t="s">
        <v>607</v>
      </c>
      <c r="D31" s="7" t="s">
        <v>46</v>
      </c>
      <c r="E31" s="7" t="s">
        <v>608</v>
      </c>
      <c r="F31" s="7" t="s">
        <v>102</v>
      </c>
      <c r="G31" s="9">
        <v>72.2</v>
      </c>
      <c r="H31" s="12"/>
      <c r="I31" s="11">
        <f>ROUND((H31*G31),2)</f>
        <v>0</v>
      </c>
      <c r="O31">
        <f>rekapitulace!H8</f>
        <v>21</v>
      </c>
      <c r="P31">
        <f>O31/100*I31</f>
        <v>0</v>
      </c>
    </row>
    <row r="32" spans="1:16" x14ac:dyDescent="0.2">
      <c r="E32" s="13" t="s">
        <v>609</v>
      </c>
    </row>
    <row r="33" spans="1:16" x14ac:dyDescent="0.2">
      <c r="A33" s="7">
        <v>11</v>
      </c>
      <c r="B33" s="7" t="s">
        <v>44</v>
      </c>
      <c r="C33" s="7" t="s">
        <v>154</v>
      </c>
      <c r="D33" s="7" t="s">
        <v>46</v>
      </c>
      <c r="E33" s="7" t="s">
        <v>533</v>
      </c>
      <c r="F33" s="7" t="s">
        <v>98</v>
      </c>
      <c r="G33" s="9">
        <v>71.41</v>
      </c>
      <c r="H33" s="12"/>
      <c r="I33" s="11">
        <f>ROUND((H33*G33),2)</f>
        <v>0</v>
      </c>
      <c r="O33">
        <f>rekapitulace!H8</f>
        <v>21</v>
      </c>
      <c r="P33">
        <f>O33/100*I33</f>
        <v>0</v>
      </c>
    </row>
    <row r="34" spans="1:16" ht="38.25" x14ac:dyDescent="0.2">
      <c r="E34" s="13" t="s">
        <v>610</v>
      </c>
    </row>
    <row r="35" spans="1:16" x14ac:dyDescent="0.2">
      <c r="A35" s="7">
        <v>12</v>
      </c>
      <c r="B35" s="7" t="s">
        <v>44</v>
      </c>
      <c r="C35" s="7" t="s">
        <v>164</v>
      </c>
      <c r="D35" s="7" t="s">
        <v>46</v>
      </c>
      <c r="E35" s="7" t="s">
        <v>611</v>
      </c>
      <c r="F35" s="7" t="s">
        <v>98</v>
      </c>
      <c r="G35" s="9">
        <v>4.66</v>
      </c>
      <c r="H35" s="12"/>
      <c r="I35" s="11">
        <f>ROUND((H35*G35),2)</f>
        <v>0</v>
      </c>
      <c r="O35">
        <f>rekapitulace!H8</f>
        <v>21</v>
      </c>
      <c r="P35">
        <f>O35/100*I35</f>
        <v>0</v>
      </c>
    </row>
    <row r="36" spans="1:16" x14ac:dyDescent="0.2">
      <c r="E36" s="13" t="s">
        <v>612</v>
      </c>
    </row>
    <row r="37" spans="1:16" ht="25.5" x14ac:dyDescent="0.2">
      <c r="A37" s="7">
        <v>13</v>
      </c>
      <c r="B37" s="7" t="s">
        <v>44</v>
      </c>
      <c r="C37" s="7" t="s">
        <v>613</v>
      </c>
      <c r="D37" s="7" t="s">
        <v>46</v>
      </c>
      <c r="E37" s="7" t="s">
        <v>614</v>
      </c>
      <c r="F37" s="7" t="s">
        <v>98</v>
      </c>
      <c r="G37" s="9">
        <v>10.494</v>
      </c>
      <c r="H37" s="12"/>
      <c r="I37" s="11">
        <f>ROUND((H37*G37),2)</f>
        <v>0</v>
      </c>
      <c r="O37">
        <f>rekapitulace!H8</f>
        <v>21</v>
      </c>
      <c r="P37">
        <f>O37/100*I37</f>
        <v>0</v>
      </c>
    </row>
    <row r="38" spans="1:16" x14ac:dyDescent="0.2">
      <c r="E38" s="13" t="s">
        <v>615</v>
      </c>
    </row>
    <row r="39" spans="1:16" ht="12.75" customHeight="1" x14ac:dyDescent="0.2">
      <c r="A39" s="14"/>
      <c r="B39" s="14"/>
      <c r="C39" s="14" t="s">
        <v>23</v>
      </c>
      <c r="D39" s="14"/>
      <c r="E39" s="14" t="s">
        <v>95</v>
      </c>
      <c r="F39" s="14"/>
      <c r="G39" s="14"/>
      <c r="H39" s="14"/>
      <c r="I39" s="14">
        <f>SUM(I19:I38)</f>
        <v>0</v>
      </c>
      <c r="P39">
        <f>ROUND(SUM(P19:P38),2)</f>
        <v>0</v>
      </c>
    </row>
    <row r="41" spans="1:16" ht="12.75" customHeight="1" x14ac:dyDescent="0.2">
      <c r="A41" s="8"/>
      <c r="B41" s="8"/>
      <c r="C41" s="8" t="s">
        <v>40</v>
      </c>
      <c r="D41" s="8"/>
      <c r="E41" s="8" t="s">
        <v>325</v>
      </c>
      <c r="F41" s="8"/>
      <c r="G41" s="10"/>
      <c r="H41" s="8"/>
      <c r="I41" s="10"/>
    </row>
    <row r="42" spans="1:16" ht="25.5" x14ac:dyDescent="0.2">
      <c r="A42" s="7">
        <v>14</v>
      </c>
      <c r="B42" s="7" t="s">
        <v>44</v>
      </c>
      <c r="C42" s="7" t="s">
        <v>616</v>
      </c>
      <c r="D42" s="7" t="s">
        <v>46</v>
      </c>
      <c r="E42" s="7" t="s">
        <v>617</v>
      </c>
      <c r="F42" s="7" t="s">
        <v>102</v>
      </c>
      <c r="G42" s="9">
        <v>89</v>
      </c>
      <c r="H42" s="12"/>
      <c r="I42" s="11">
        <f t="shared" ref="I42:I53" si="0">ROUND((H42*G42),2)</f>
        <v>0</v>
      </c>
      <c r="O42">
        <f>rekapitulace!H8</f>
        <v>21</v>
      </c>
      <c r="P42">
        <f t="shared" ref="P42:P53" si="1">O42/100*I42</f>
        <v>0</v>
      </c>
    </row>
    <row r="43" spans="1:16" ht="25.5" x14ac:dyDescent="0.2">
      <c r="A43" s="7">
        <v>15</v>
      </c>
      <c r="B43" s="7" t="s">
        <v>44</v>
      </c>
      <c r="C43" s="7" t="s">
        <v>618</v>
      </c>
      <c r="D43" s="7" t="s">
        <v>46</v>
      </c>
      <c r="E43" s="7" t="s">
        <v>619</v>
      </c>
      <c r="F43" s="7" t="s">
        <v>102</v>
      </c>
      <c r="G43" s="9">
        <v>90</v>
      </c>
      <c r="H43" s="12"/>
      <c r="I43" s="11">
        <f t="shared" si="0"/>
        <v>0</v>
      </c>
      <c r="O43">
        <f>rekapitulace!H8</f>
        <v>21</v>
      </c>
      <c r="P43">
        <f t="shared" si="1"/>
        <v>0</v>
      </c>
    </row>
    <row r="44" spans="1:16" ht="25.5" x14ac:dyDescent="0.2">
      <c r="A44" s="7">
        <v>16</v>
      </c>
      <c r="B44" s="7" t="s">
        <v>44</v>
      </c>
      <c r="C44" s="7" t="s">
        <v>620</v>
      </c>
      <c r="D44" s="7" t="s">
        <v>46</v>
      </c>
      <c r="E44" s="7" t="s">
        <v>621</v>
      </c>
      <c r="F44" s="7" t="s">
        <v>102</v>
      </c>
      <c r="G44" s="9">
        <v>72.2</v>
      </c>
      <c r="H44" s="12"/>
      <c r="I44" s="11">
        <f t="shared" si="0"/>
        <v>0</v>
      </c>
      <c r="O44">
        <f>rekapitulace!H8</f>
        <v>21</v>
      </c>
      <c r="P44">
        <f t="shared" si="1"/>
        <v>0</v>
      </c>
    </row>
    <row r="45" spans="1:16" ht="25.5" x14ac:dyDescent="0.2">
      <c r="A45" s="7">
        <v>17</v>
      </c>
      <c r="B45" s="7" t="s">
        <v>44</v>
      </c>
      <c r="C45" s="7" t="s">
        <v>622</v>
      </c>
      <c r="D45" s="7" t="s">
        <v>46</v>
      </c>
      <c r="E45" s="7" t="s">
        <v>623</v>
      </c>
      <c r="F45" s="7" t="s">
        <v>102</v>
      </c>
      <c r="G45" s="9">
        <v>72.2</v>
      </c>
      <c r="H45" s="12"/>
      <c r="I45" s="11">
        <f t="shared" si="0"/>
        <v>0</v>
      </c>
      <c r="O45">
        <f>rekapitulace!H8</f>
        <v>21</v>
      </c>
      <c r="P45">
        <f t="shared" si="1"/>
        <v>0</v>
      </c>
    </row>
    <row r="46" spans="1:16" ht="25.5" x14ac:dyDescent="0.2">
      <c r="A46" s="7">
        <v>18</v>
      </c>
      <c r="B46" s="7" t="s">
        <v>44</v>
      </c>
      <c r="C46" s="7" t="s">
        <v>624</v>
      </c>
      <c r="D46" s="7" t="s">
        <v>46</v>
      </c>
      <c r="E46" s="7" t="s">
        <v>625</v>
      </c>
      <c r="F46" s="7" t="s">
        <v>88</v>
      </c>
      <c r="G46" s="9">
        <v>2</v>
      </c>
      <c r="H46" s="12"/>
      <c r="I46" s="11">
        <f t="shared" si="0"/>
        <v>0</v>
      </c>
      <c r="O46">
        <f>rekapitulace!H8</f>
        <v>21</v>
      </c>
      <c r="P46">
        <f t="shared" si="1"/>
        <v>0</v>
      </c>
    </row>
    <row r="47" spans="1:16" ht="38.25" x14ac:dyDescent="0.2">
      <c r="A47" s="7">
        <v>19</v>
      </c>
      <c r="B47" s="7" t="s">
        <v>44</v>
      </c>
      <c r="C47" s="7" t="s">
        <v>626</v>
      </c>
      <c r="D47" s="7" t="s">
        <v>46</v>
      </c>
      <c r="E47" s="7" t="s">
        <v>627</v>
      </c>
      <c r="F47" s="7" t="s">
        <v>88</v>
      </c>
      <c r="G47" s="9">
        <v>2</v>
      </c>
      <c r="H47" s="12"/>
      <c r="I47" s="11">
        <f t="shared" si="0"/>
        <v>0</v>
      </c>
      <c r="O47">
        <f>rekapitulace!H8</f>
        <v>21</v>
      </c>
      <c r="P47">
        <f t="shared" si="1"/>
        <v>0</v>
      </c>
    </row>
    <row r="48" spans="1:16" ht="38.25" x14ac:dyDescent="0.2">
      <c r="A48" s="7">
        <v>20</v>
      </c>
      <c r="B48" s="7" t="s">
        <v>44</v>
      </c>
      <c r="C48" s="7" t="s">
        <v>628</v>
      </c>
      <c r="D48" s="7" t="s">
        <v>46</v>
      </c>
      <c r="E48" s="7" t="s">
        <v>629</v>
      </c>
      <c r="F48" s="7" t="s">
        <v>88</v>
      </c>
      <c r="G48" s="9">
        <v>2</v>
      </c>
      <c r="H48" s="12"/>
      <c r="I48" s="11">
        <f t="shared" si="0"/>
        <v>0</v>
      </c>
      <c r="O48">
        <f>rekapitulace!H8</f>
        <v>21</v>
      </c>
      <c r="P48">
        <f t="shared" si="1"/>
        <v>0</v>
      </c>
    </row>
    <row r="49" spans="1:16" ht="25.5" x14ac:dyDescent="0.2">
      <c r="A49" s="7">
        <v>21</v>
      </c>
      <c r="B49" s="7" t="s">
        <v>44</v>
      </c>
      <c r="C49" s="7" t="s">
        <v>630</v>
      </c>
      <c r="D49" s="7" t="s">
        <v>46</v>
      </c>
      <c r="E49" s="7" t="s">
        <v>631</v>
      </c>
      <c r="F49" s="7" t="s">
        <v>88</v>
      </c>
      <c r="G49" s="9">
        <v>1</v>
      </c>
      <c r="H49" s="12"/>
      <c r="I49" s="11">
        <f t="shared" si="0"/>
        <v>0</v>
      </c>
      <c r="O49">
        <f>rekapitulace!H8</f>
        <v>21</v>
      </c>
      <c r="P49">
        <f t="shared" si="1"/>
        <v>0</v>
      </c>
    </row>
    <row r="50" spans="1:16" ht="25.5" x14ac:dyDescent="0.2">
      <c r="A50" s="7">
        <v>22</v>
      </c>
      <c r="B50" s="7" t="s">
        <v>44</v>
      </c>
      <c r="C50" s="7" t="s">
        <v>632</v>
      </c>
      <c r="D50" s="7" t="s">
        <v>46</v>
      </c>
      <c r="E50" s="7" t="s">
        <v>633</v>
      </c>
      <c r="F50" s="7" t="s">
        <v>102</v>
      </c>
      <c r="G50" s="9">
        <v>90</v>
      </c>
      <c r="H50" s="12"/>
      <c r="I50" s="11">
        <f t="shared" si="0"/>
        <v>0</v>
      </c>
      <c r="O50">
        <f>rekapitulace!H8</f>
        <v>21</v>
      </c>
      <c r="P50">
        <f t="shared" si="1"/>
        <v>0</v>
      </c>
    </row>
    <row r="51" spans="1:16" ht="38.25" x14ac:dyDescent="0.2">
      <c r="A51" s="7">
        <v>23</v>
      </c>
      <c r="B51" s="7" t="s">
        <v>44</v>
      </c>
      <c r="C51" s="7" t="s">
        <v>634</v>
      </c>
      <c r="D51" s="7" t="s">
        <v>46</v>
      </c>
      <c r="E51" s="7" t="s">
        <v>635</v>
      </c>
      <c r="F51" s="7" t="s">
        <v>102</v>
      </c>
      <c r="G51" s="9">
        <v>20</v>
      </c>
      <c r="H51" s="12"/>
      <c r="I51" s="11">
        <f t="shared" si="0"/>
        <v>0</v>
      </c>
      <c r="O51">
        <f>rekapitulace!H8</f>
        <v>21</v>
      </c>
      <c r="P51">
        <f t="shared" si="1"/>
        <v>0</v>
      </c>
    </row>
    <row r="52" spans="1:16" ht="38.25" x14ac:dyDescent="0.2">
      <c r="A52" s="7">
        <v>24</v>
      </c>
      <c r="B52" s="7" t="s">
        <v>44</v>
      </c>
      <c r="C52" s="7" t="s">
        <v>636</v>
      </c>
      <c r="D52" s="7" t="s">
        <v>46</v>
      </c>
      <c r="E52" s="7" t="s">
        <v>637</v>
      </c>
      <c r="F52" s="7" t="s">
        <v>88</v>
      </c>
      <c r="G52" s="9">
        <v>4</v>
      </c>
      <c r="H52" s="12"/>
      <c r="I52" s="11">
        <f t="shared" si="0"/>
        <v>0</v>
      </c>
      <c r="O52">
        <f>rekapitulace!H8</f>
        <v>21</v>
      </c>
      <c r="P52">
        <f t="shared" si="1"/>
        <v>0</v>
      </c>
    </row>
    <row r="53" spans="1:16" ht="38.25" x14ac:dyDescent="0.2">
      <c r="A53" s="7">
        <v>25</v>
      </c>
      <c r="B53" s="7" t="s">
        <v>44</v>
      </c>
      <c r="C53" s="7" t="s">
        <v>638</v>
      </c>
      <c r="D53" s="7" t="s">
        <v>46</v>
      </c>
      <c r="E53" s="7" t="s">
        <v>639</v>
      </c>
      <c r="F53" s="7" t="s">
        <v>102</v>
      </c>
      <c r="G53" s="9">
        <v>179</v>
      </c>
      <c r="H53" s="12"/>
      <c r="I53" s="11">
        <f t="shared" si="0"/>
        <v>0</v>
      </c>
      <c r="O53">
        <f>rekapitulace!H8</f>
        <v>21</v>
      </c>
      <c r="P53">
        <f t="shared" si="1"/>
        <v>0</v>
      </c>
    </row>
    <row r="54" spans="1:16" ht="12.75" customHeight="1" x14ac:dyDescent="0.2">
      <c r="A54" s="14"/>
      <c r="B54" s="14"/>
      <c r="C54" s="14" t="s">
        <v>40</v>
      </c>
      <c r="D54" s="14"/>
      <c r="E54" s="14" t="s">
        <v>325</v>
      </c>
      <c r="F54" s="14"/>
      <c r="G54" s="14"/>
      <c r="H54" s="14"/>
      <c r="I54" s="14">
        <f>SUM(I42:I53)</f>
        <v>0</v>
      </c>
      <c r="P54">
        <f>ROUND(SUM(P42:P53),2)</f>
        <v>0</v>
      </c>
    </row>
    <row r="56" spans="1:16" ht="12.75" customHeight="1" x14ac:dyDescent="0.2">
      <c r="A56" s="8"/>
      <c r="B56" s="8"/>
      <c r="C56" s="8" t="s">
        <v>41</v>
      </c>
      <c r="D56" s="8"/>
      <c r="E56" s="8" t="s">
        <v>115</v>
      </c>
      <c r="F56" s="8"/>
      <c r="G56" s="10"/>
      <c r="H56" s="8"/>
      <c r="I56" s="10"/>
    </row>
    <row r="57" spans="1:16" ht="38.25" x14ac:dyDescent="0.2">
      <c r="A57" s="7">
        <v>26</v>
      </c>
      <c r="B57" s="7" t="s">
        <v>44</v>
      </c>
      <c r="C57" s="7" t="s">
        <v>640</v>
      </c>
      <c r="D57" s="7" t="s">
        <v>46</v>
      </c>
      <c r="E57" s="7" t="s">
        <v>641</v>
      </c>
      <c r="F57" s="7" t="s">
        <v>102</v>
      </c>
      <c r="G57" s="9">
        <v>177</v>
      </c>
      <c r="H57" s="12"/>
      <c r="I57" s="11">
        <f>ROUND((H57*G57),2)</f>
        <v>0</v>
      </c>
      <c r="O57">
        <f>rekapitulace!H8</f>
        <v>21</v>
      </c>
      <c r="P57">
        <f>O57/100*I57</f>
        <v>0</v>
      </c>
    </row>
    <row r="58" spans="1:16" ht="25.5" x14ac:dyDescent="0.2">
      <c r="A58" s="7">
        <v>27</v>
      </c>
      <c r="B58" s="7" t="s">
        <v>44</v>
      </c>
      <c r="C58" s="7" t="s">
        <v>642</v>
      </c>
      <c r="D58" s="7" t="s">
        <v>46</v>
      </c>
      <c r="E58" s="7" t="s">
        <v>643</v>
      </c>
      <c r="F58" s="7" t="s">
        <v>102</v>
      </c>
      <c r="G58" s="9">
        <v>177</v>
      </c>
      <c r="H58" s="12"/>
      <c r="I58" s="11">
        <f>ROUND((H58*G58),2)</f>
        <v>0</v>
      </c>
      <c r="O58">
        <f>rekapitulace!H8</f>
        <v>21</v>
      </c>
      <c r="P58">
        <f>O58/100*I58</f>
        <v>0</v>
      </c>
    </row>
    <row r="59" spans="1:16" ht="12.75" customHeight="1" x14ac:dyDescent="0.2">
      <c r="A59" s="14"/>
      <c r="B59" s="14"/>
      <c r="C59" s="14" t="s">
        <v>41</v>
      </c>
      <c r="D59" s="14"/>
      <c r="E59" s="14" t="s">
        <v>115</v>
      </c>
      <c r="F59" s="14"/>
      <c r="G59" s="14"/>
      <c r="H59" s="14"/>
      <c r="I59" s="14">
        <f>SUM(I57:I58)</f>
        <v>0</v>
      </c>
      <c r="P59">
        <f>ROUND(SUM(P57:P58),2)</f>
        <v>0</v>
      </c>
    </row>
    <row r="61" spans="1:16" ht="12.75" customHeight="1" x14ac:dyDescent="0.2">
      <c r="A61" s="14"/>
      <c r="B61" s="14"/>
      <c r="C61" s="14"/>
      <c r="D61" s="14"/>
      <c r="E61" s="14" t="s">
        <v>122</v>
      </c>
      <c r="F61" s="14"/>
      <c r="G61" s="14"/>
      <c r="H61" s="14"/>
      <c r="I61" s="14">
        <f>+I16+I39+I54+I59</f>
        <v>0</v>
      </c>
      <c r="P61">
        <f>+P16+P39+P54+P59</f>
        <v>0</v>
      </c>
    </row>
    <row r="63" spans="1:16" ht="12.75" customHeight="1" x14ac:dyDescent="0.2">
      <c r="A63" s="8" t="s">
        <v>123</v>
      </c>
      <c r="B63" s="8"/>
      <c r="C63" s="8"/>
      <c r="D63" s="8"/>
      <c r="E63" s="8"/>
      <c r="F63" s="8"/>
      <c r="G63" s="8"/>
      <c r="H63" s="8"/>
      <c r="I63" s="8"/>
    </row>
    <row r="64" spans="1:16" ht="12.75" customHeight="1" x14ac:dyDescent="0.2">
      <c r="A64" s="8"/>
      <c r="B64" s="8"/>
      <c r="C64" s="8"/>
      <c r="D64" s="8"/>
      <c r="E64" s="8" t="s">
        <v>124</v>
      </c>
      <c r="F64" s="8"/>
      <c r="G64" s="8"/>
      <c r="H64" s="8"/>
      <c r="I64" s="8"/>
    </row>
    <row r="65" spans="1:16" ht="12.75" customHeight="1" x14ac:dyDescent="0.2">
      <c r="A65" s="14"/>
      <c r="B65" s="14"/>
      <c r="C65" s="14"/>
      <c r="D65" s="14"/>
      <c r="E65" s="14" t="s">
        <v>125</v>
      </c>
      <c r="F65" s="14"/>
      <c r="G65" s="14"/>
      <c r="H65" s="14"/>
      <c r="I65" s="14">
        <v>0</v>
      </c>
      <c r="P65">
        <v>0</v>
      </c>
    </row>
    <row r="66" spans="1:16" ht="12.75" customHeight="1" x14ac:dyDescent="0.2">
      <c r="A66" s="14"/>
      <c r="B66" s="14"/>
      <c r="C66" s="14"/>
      <c r="D66" s="14"/>
      <c r="E66" s="14" t="s">
        <v>126</v>
      </c>
      <c r="F66" s="14"/>
      <c r="G66" s="14"/>
      <c r="H66" s="14"/>
      <c r="I66" s="14"/>
    </row>
    <row r="67" spans="1:16" ht="12.75" customHeight="1" x14ac:dyDescent="0.2">
      <c r="A67" s="14"/>
      <c r="B67" s="14"/>
      <c r="C67" s="14"/>
      <c r="D67" s="14"/>
      <c r="E67" s="14" t="s">
        <v>127</v>
      </c>
      <c r="F67" s="14"/>
      <c r="G67" s="14"/>
      <c r="H67" s="14"/>
      <c r="I67" s="14">
        <v>0</v>
      </c>
      <c r="P67">
        <v>0</v>
      </c>
    </row>
    <row r="68" spans="1:16" ht="12.75" customHeight="1" x14ac:dyDescent="0.2">
      <c r="A68" s="14"/>
      <c r="B68" s="14"/>
      <c r="C68" s="14"/>
      <c r="D68" s="14"/>
      <c r="E68" s="14" t="s">
        <v>128</v>
      </c>
      <c r="F68" s="14"/>
      <c r="G68" s="14"/>
      <c r="H68" s="14"/>
      <c r="I68" s="14">
        <f>I65+I67</f>
        <v>0</v>
      </c>
      <c r="P68">
        <f>P65+P67</f>
        <v>0</v>
      </c>
    </row>
    <row r="70" spans="1:16" ht="12.75" customHeight="1" x14ac:dyDescent="0.2">
      <c r="A70" s="14"/>
      <c r="B70" s="14"/>
      <c r="C70" s="14"/>
      <c r="D70" s="14"/>
      <c r="E70" s="14" t="s">
        <v>128</v>
      </c>
      <c r="F70" s="14"/>
      <c r="G70" s="14"/>
      <c r="H70" s="14"/>
      <c r="I70" s="14">
        <f>I61+I68</f>
        <v>0</v>
      </c>
      <c r="P70">
        <f>P61+P68</f>
        <v>0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rekapitulace</vt:lpstr>
      <vt:lpstr>000</vt:lpstr>
      <vt:lpstr>180</vt:lpstr>
      <vt:lpstr>201</vt:lpstr>
      <vt:lpstr>201.1</vt:lpstr>
      <vt:lpstr>431</vt:lpstr>
      <vt:lpstr>501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Václav Jůzko</cp:lastModifiedBy>
  <dcterms:modified xsi:type="dcterms:W3CDTF">2022-01-06T13:31:33Z</dcterms:modified>
  <cp:category/>
  <cp:contentStatus/>
</cp:coreProperties>
</file>