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405" yWindow="47656" windowWidth="27210" windowHeight="17730" tabRatio="961" activeTab="0"/>
  </bookViews>
  <sheets>
    <sheet name="Rekapitulace stavby" sheetId="1" r:id="rId1"/>
    <sheet name="01-1 - ARCHOTEKTONICKO-ST..." sheetId="2" r:id="rId2"/>
    <sheet name="01-10 - VEDLEJŠÍ NÁKLADY" sheetId="3" r:id="rId3"/>
    <sheet name="01-2 - VYTÁPĚNÍ HOSPODÁŘS..." sheetId="4" r:id="rId4"/>
    <sheet name="01-3 - VYTÁPĚNÍ UČEBNOVÝ ..." sheetId="5" r:id="rId5"/>
    <sheet name="01-4 - VYTÁPĚNÍ LŮŽKOVÝ P..." sheetId="6" r:id="rId6"/>
    <sheet name="01-5 - SOLÁRNÍ SYSTÉM" sheetId="7" r:id="rId7"/>
    <sheet name="01-6 - OCELOVÁ KONSTRUKCE" sheetId="8" r:id="rId8"/>
    <sheet name="01-7 - SILOVÉ ELEKTROROZVODY" sheetId="9" r:id="rId9"/>
    <sheet name="01-8 - MĚŘENÍ A REGULACE" sheetId="10" r:id="rId10"/>
    <sheet name="01-9 - HROMOSVOD" sheetId="11" r:id="rId11"/>
    <sheet name="Pokyny pro vyplnění" sheetId="12" r:id="rId12"/>
  </sheets>
  <definedNames>
    <definedName name="_xlnm._FilterDatabase" localSheetId="1" hidden="1">'01-1 - ARCHOTEKTONICKO-ST...'!$C$108:$K$1843</definedName>
    <definedName name="_xlnm._FilterDatabase" localSheetId="2" hidden="1">'01-10 - VEDLEJŠÍ NÁKLADY'!$C$79:$K$91</definedName>
    <definedName name="_xlnm._FilterDatabase" localSheetId="3" hidden="1">'01-2 - VYTÁPĚNÍ HOSPODÁŘS...'!$C$88:$K$198</definedName>
    <definedName name="_xlnm._FilterDatabase" localSheetId="4" hidden="1">'01-3 - VYTÁPĚNÍ UČEBNOVÝ ...'!$C$88:$K$203</definedName>
    <definedName name="_xlnm._FilterDatabase" localSheetId="5" hidden="1">'01-4 - VYTÁPĚNÍ LŮŽKOVÝ P...'!$C$88:$K$194</definedName>
    <definedName name="_xlnm._FilterDatabase" localSheetId="6" hidden="1">'01-5 - SOLÁRNÍ SYSTÉM'!$C$81:$K$144</definedName>
    <definedName name="_xlnm._FilterDatabase" localSheetId="7" hidden="1">'01-6 - OCELOVÁ KONSTRUKCE'!$C$79:$K$99</definedName>
    <definedName name="_xlnm._FilterDatabase" localSheetId="8" hidden="1">'01-7 - SILOVÉ ELEKTROROZVODY'!$C$83:$K$144</definedName>
    <definedName name="_xlnm._FilterDatabase" localSheetId="9" hidden="1">'01-8 - MĚŘENÍ A REGULACE'!$C$85:$K$190</definedName>
    <definedName name="_xlnm._FilterDatabase" localSheetId="10" hidden="1">'01-9 - HROMOSVOD'!$C$83:$K$157</definedName>
    <definedName name="_xlnm.Print_Area" localSheetId="1">'01-1 - ARCHOTEKTONICKO-ST...'!$C$4:$J$39,'01-1 - ARCHOTEKTONICKO-ST...'!$C$45:$J$90,'01-1 - ARCHOTEKTONICKO-ST...'!$C$96:$J$1843</definedName>
    <definedName name="_xlnm.Print_Area" localSheetId="2">'01-10 - VEDLEJŠÍ NÁKLADY'!$C$4:$J$39,'01-10 - VEDLEJŠÍ NÁKLADY'!$C$45:$J$61,'01-10 - VEDLEJŠÍ NÁKLADY'!$C$67:$J$91</definedName>
    <definedName name="_xlnm.Print_Area" localSheetId="3">'01-2 - VYTÁPĚNÍ HOSPODÁŘS...'!$C$4:$J$39,'01-2 - VYTÁPĚNÍ HOSPODÁŘS...'!$C$45:$J$70,'01-2 - VYTÁPĚNÍ HOSPODÁŘS...'!$C$76:$J$198</definedName>
    <definedName name="_xlnm.Print_Area" localSheetId="4">'01-3 - VYTÁPĚNÍ UČEBNOVÝ ...'!$C$4:$J$39,'01-3 - VYTÁPĚNÍ UČEBNOVÝ ...'!$C$45:$J$70,'01-3 - VYTÁPĚNÍ UČEBNOVÝ ...'!$C$76:$J$203</definedName>
    <definedName name="_xlnm.Print_Area" localSheetId="5">'01-4 - VYTÁPĚNÍ LŮŽKOVÝ P...'!$C$4:$J$39,'01-4 - VYTÁPĚNÍ LŮŽKOVÝ P...'!$C$45:$J$70,'01-4 - VYTÁPĚNÍ LŮŽKOVÝ P...'!$C$76:$J$194</definedName>
    <definedName name="_xlnm.Print_Area" localSheetId="6">'01-5 - SOLÁRNÍ SYSTÉM'!$C$4:$J$39,'01-5 - SOLÁRNÍ SYSTÉM'!$C$45:$J$63,'01-5 - SOLÁRNÍ SYSTÉM'!$C$69:$J$144</definedName>
    <definedName name="_xlnm.Print_Area" localSheetId="7">'01-6 - OCELOVÁ KONSTRUKCE'!$C$4:$J$39,'01-6 - OCELOVÁ KONSTRUKCE'!$C$45:$J$61,'01-6 - OCELOVÁ KONSTRUKCE'!$C$67:$J$99</definedName>
    <definedName name="_xlnm.Print_Area" localSheetId="8">'01-7 - SILOVÉ ELEKTROROZVODY'!$C$4:$J$39,'01-7 - SILOVÉ ELEKTROROZVODY'!$C$45:$J$65,'01-7 - SILOVÉ ELEKTROROZVODY'!$C$71:$J$144</definedName>
    <definedName name="_xlnm.Print_Area" localSheetId="9">'01-8 - MĚŘENÍ A REGULACE'!$C$4:$J$39,'01-8 - MĚŘENÍ A REGULACE'!$C$45:$J$67,'01-8 - MĚŘENÍ A REGULACE'!$C$73:$J$190</definedName>
    <definedName name="_xlnm.Print_Area" localSheetId="10">'01-9 - HROMOSVOD'!$C$4:$J$39,'01-9 - HROMOSVOD'!$C$45:$J$65,'01-9 - HROMOSVOD'!$C$71:$J$157</definedName>
    <definedName name="_xlnm.Print_Area" localSheetId="11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Titles" localSheetId="0">'Rekapitulace stavby'!$52:$52</definedName>
    <definedName name="_xlnm.Print_Titles" localSheetId="1">'01-1 - ARCHOTEKTONICKO-ST...'!$108:$108</definedName>
    <definedName name="_xlnm.Print_Titles" localSheetId="2">'01-10 - VEDLEJŠÍ NÁKLADY'!$79:$79</definedName>
    <definedName name="_xlnm.Print_Titles" localSheetId="3">'01-2 - VYTÁPĚNÍ HOSPODÁŘS...'!$88:$88</definedName>
    <definedName name="_xlnm.Print_Titles" localSheetId="4">'01-3 - VYTÁPĚNÍ UČEBNOVÝ ...'!$88:$88</definedName>
    <definedName name="_xlnm.Print_Titles" localSheetId="5">'01-4 - VYTÁPĚNÍ LŮŽKOVÝ P...'!$88:$88</definedName>
    <definedName name="_xlnm.Print_Titles" localSheetId="6">'01-5 - SOLÁRNÍ SYSTÉM'!$81:$81</definedName>
    <definedName name="_xlnm.Print_Titles" localSheetId="7">'01-6 - OCELOVÁ KONSTRUKCE'!$79:$79</definedName>
    <definedName name="_xlnm.Print_Titles" localSheetId="8">'01-7 - SILOVÉ ELEKTROROZVODY'!$83:$83</definedName>
    <definedName name="_xlnm.Print_Titles" localSheetId="9">'01-8 - MĚŘENÍ A REGULACE'!$85:$85</definedName>
    <definedName name="_xlnm.Print_Titles" localSheetId="10">'01-9 - HROMOSVOD'!$83:$83</definedName>
  </definedNames>
  <calcPr calcId="191029"/>
  <extLst/>
</workbook>
</file>

<file path=xl/sharedStrings.xml><?xml version="1.0" encoding="utf-8"?>
<sst xmlns="http://schemas.openxmlformats.org/spreadsheetml/2006/main" count="27832" uniqueCount="2341">
  <si>
    <t>Export Komplet</t>
  </si>
  <si>
    <t>VZ</t>
  </si>
  <si>
    <t>2.0</t>
  </si>
  <si>
    <t/>
  </si>
  <si>
    <t>False</t>
  </si>
  <si>
    <t>{93870865-1371-43ca-946d-9edb4639a576}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</si>
  <si>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</si>
  <si>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</si>
  <si>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</si>
  <si>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</si>
  <si>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</si>
  <si>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</si>
  <si>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</si>
  <si>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</si>
  <si>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</si>
  <si>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EB19-07-01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</si>
  <si>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</si>
  <si>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</si>
  <si>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Domino Zavidov</t>
  </si>
  <si>
    <t>KSO:</t>
  </si>
  <si>
    <t>CC-CZ:</t>
  </si>
  <si>
    <t>Místo:</t>
  </si>
  <si>
    <t xml:space="preserve"> </t>
  </si>
  <si>
    <t>Datum:</t>
  </si>
  <si>
    <t>4. 1. 2022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</si>
  <si>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</si>
  <si>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</si>
  <si>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</si>
  <si>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</si>
  <si>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</si>
  <si>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</si>
  <si>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</si>
  <si>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</si>
  <si>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</si>
  <si>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</si>
  <si>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</si>
  <si>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</si>
  <si>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</si>
  <si>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</si>
  <si>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</si>
  <si>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</si>
  <si>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</si>
  <si>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</si>
  <si>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</si>
  <si>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</si>
  <si>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</si>
  <si>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</si>
  <si>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</si>
  <si>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</si>
  <si>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</si>
  <si>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</si>
  <si>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</si>
  <si>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</si>
  <si>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</si>
  <si>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</si>
  <si>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</si>
  <si>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</si>
  <si>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</si>
  <si>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</si>
  <si>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</si>
  <si>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</si>
  <si>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</si>
  <si>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</si>
  <si>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</si>
  <si>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</si>
  <si>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</si>
  <si>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</si>
  <si>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</si>
  <si>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</si>
  <si>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</si>
  <si>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</si>
  <si>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</si>
  <si>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</si>
  <si>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</si>
  <si>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</si>
  <si>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ARCHOTEKTONICKO-STAVEBNÍ ŘEŠENÍ</t>
  </si>
  <si>
    <t>STA</t>
  </si>
  <si>
    <t>1</t>
  </si>
  <si>
    <t>{b56efff4-7818-47e8-b14d-edc5d5d955a5}</t>
  </si>
  <si>
    <t>01-10</t>
  </si>
  <si>
    <t>VEDLEJŠÍ NÁKLADY</t>
  </si>
  <si>
    <t>{5a41511c-9986-4271-9627-e7e0f9e4ea88}</t>
  </si>
  <si>
    <t>01-2</t>
  </si>
  <si>
    <t>VYTÁPĚNÍ HOSPODÁŘSKÝ PAVILON</t>
  </si>
  <si>
    <t>{e1458396-027f-4b0b-b703-0906cc65de45}</t>
  </si>
  <si>
    <t>01-3</t>
  </si>
  <si>
    <t>VYTÁPĚNÍ UČEBNOVÝ PAVILON</t>
  </si>
  <si>
    <t>{63299b5e-5296-4363-8de7-1fecc85261b5}</t>
  </si>
  <si>
    <t>01-4</t>
  </si>
  <si>
    <t>VYTÁPĚNÍ LŮŽKOVÝ PAVILON</t>
  </si>
  <si>
    <t>{b96803d1-c7d4-4e53-98fc-e4d02096e82f}</t>
  </si>
  <si>
    <t>01-5</t>
  </si>
  <si>
    <t>SOLÁRNÍ SYSTÉM</t>
  </si>
  <si>
    <t>{4bb100f9-12fd-40a8-8328-315c1d352964}</t>
  </si>
  <si>
    <t>01-6</t>
  </si>
  <si>
    <t>OCELOVÁ KONSTRUKCE</t>
  </si>
  <si>
    <t>{79829cad-dc4c-4c24-b44f-1b0643406920}</t>
  </si>
  <si>
    <t>01-7</t>
  </si>
  <si>
    <t>SILOVÉ ELEKTROROZVODY</t>
  </si>
  <si>
    <t>{aab82c10-6a10-42f0-b308-e6bdc2121360}</t>
  </si>
  <si>
    <t>01-8</t>
  </si>
  <si>
    <t>MĚŘENÍ A REGULACE</t>
  </si>
  <si>
    <t>{56c3d06a-051f-4f9d-bd5f-77fcfa43ccd8}</t>
  </si>
  <si>
    <t>01-9</t>
  </si>
  <si>
    <t>HROMOSVOD</t>
  </si>
  <si>
    <t>{19f5e8de-72e8-407e-ad02-9a74e49c4514}</t>
  </si>
  <si>
    <t>KRYCÍ LIST SOUPISU PRACÍ</t>
  </si>
  <si>
    <t>Objekt:</t>
  </si>
  <si>
    <t>01-1 - ARCHOTEKTONICKO-STAVEBNÍ ŘEŠENÍ</t>
  </si>
  <si>
    <t>REKAPITULACE ČLENĚNÍ SOUPISU PRACÍ</t>
  </si>
  <si>
    <t>Kód dílu - Popis</t>
  </si>
  <si>
    <t>Cena celkem [CZK]</t>
  </si>
  <si>
    <t>-1</t>
  </si>
  <si>
    <t>1 - Zemní práce</t>
  </si>
  <si>
    <t>2 - Základy a zvláštní zakládání</t>
  </si>
  <si>
    <t>3 - Svislé a kompletní konstrukce</t>
  </si>
  <si>
    <t>5 - Komunikace</t>
  </si>
  <si>
    <t>61 - Upravy povrchů vnitřní</t>
  </si>
  <si>
    <t>62 - Úpravy povrchů vnější</t>
  </si>
  <si>
    <t>621 - Průzkumy a zkoušky</t>
  </si>
  <si>
    <t>63 - Podlahy a podlahové konstrukce</t>
  </si>
  <si>
    <t>64 - Výplně otvorů</t>
  </si>
  <si>
    <t>94 - Lešení a stavební výtahy</t>
  </si>
  <si>
    <t>95 - Dokončovací konstrukce na pozemních stavbách</t>
  </si>
  <si>
    <t>96 - Bourání konstrukcí</t>
  </si>
  <si>
    <t>97 - Prorážení otvorů</t>
  </si>
  <si>
    <t>99 - Staveništní přesun hmot</t>
  </si>
  <si>
    <t>711 - Izolace proti vodě</t>
  </si>
  <si>
    <t>712 - Živičné krytiny</t>
  </si>
  <si>
    <t>713 - Izolace tepelné</t>
  </si>
  <si>
    <t>762 - Konstrukce tesařské</t>
  </si>
  <si>
    <t>764 - Konstrukce klempířské</t>
  </si>
  <si>
    <t>766 - Konstrukce truhlářské</t>
  </si>
  <si>
    <t>767 - Konstrukce zámečnické</t>
  </si>
  <si>
    <t>769 - Otvorové prvky z plastu</t>
  </si>
  <si>
    <t>771 - Podlahy z dlaždic a obklady</t>
  </si>
  <si>
    <t>781 - Obklady keramické</t>
  </si>
  <si>
    <t>783 - Nátěry</t>
  </si>
  <si>
    <t>784 - Malby</t>
  </si>
  <si>
    <t>786 - Čalounické úpravy</t>
  </si>
  <si>
    <t>M21 - Elektromontáže</t>
  </si>
  <si>
    <t>M24 - Montáže vzduchotechnických zařízení</t>
  </si>
  <si>
    <t>D96 - Přesuny suti a vybouraných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</si>
  <si>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</si>
  <si>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</si>
  <si>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</si>
  <si>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</si>
  <si>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</si>
  <si>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</si>
  <si>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</si>
  <si>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</si>
  <si>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</si>
  <si>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</si>
  <si>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</si>
  <si>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</si>
  <si>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</si>
  <si>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</si>
  <si>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</si>
  <si>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</si>
  <si>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113106121R00</t>
  </si>
  <si>
    <t>Rozebrání dlažeb z betonových dlaždic na sucho</t>
  </si>
  <si>
    <t>m2</t>
  </si>
  <si>
    <t>4</t>
  </si>
  <si>
    <t>2</t>
  </si>
  <si>
    <t>VV</t>
  </si>
  <si>
    <t xml:space="preserve">výměra změřena kreslícím programem: : </t>
  </si>
  <si>
    <t xml:space="preserve">HP:42,3+4,6+11 : </t>
  </si>
  <si>
    <t xml:space="preserve">UP:11,5+85+4,4 : </t>
  </si>
  <si>
    <t xml:space="preserve">LP:44,6+3,2 : </t>
  </si>
  <si>
    <t xml:space="preserve">SK:11+7 : </t>
  </si>
  <si>
    <t>224,6</t>
  </si>
  <si>
    <t>Součet</t>
  </si>
  <si>
    <t>113106231R00</t>
  </si>
  <si>
    <t>Rozebrání dlažeb ze zámkové dlažby v kamenivu</t>
  </si>
  <si>
    <t xml:space="preserve">LP:37,6 : </t>
  </si>
  <si>
    <t>37,6</t>
  </si>
  <si>
    <t>3</t>
  </si>
  <si>
    <t>113107320R00</t>
  </si>
  <si>
    <t>Odstranění podkladu pl. 50 m2,kam.těžené tl.20 cm</t>
  </si>
  <si>
    <t>6</t>
  </si>
  <si>
    <t>262,2</t>
  </si>
  <si>
    <t>113201111R00</t>
  </si>
  <si>
    <t>Vytrhání obrubníků chodníkových a parkových</t>
  </si>
  <si>
    <t>m</t>
  </si>
  <si>
    <t>8</t>
  </si>
  <si>
    <t xml:space="preserve">HP:8,5+27,5+32,6 : </t>
  </si>
  <si>
    <t xml:space="preserve">UP:34+11,5+29 : </t>
  </si>
  <si>
    <t xml:space="preserve">LP:43+6,5+20 : </t>
  </si>
  <si>
    <t xml:space="preserve">SK:14+14,5 : </t>
  </si>
  <si>
    <t>241,1</t>
  </si>
  <si>
    <t>5</t>
  </si>
  <si>
    <t>139601102R00</t>
  </si>
  <si>
    <t>Ruční výkop jam, rýh a šachet v hornině tř. 3</t>
  </si>
  <si>
    <t>m3</t>
  </si>
  <si>
    <t>10</t>
  </si>
  <si>
    <t xml:space="preserve">schodiště LP:0,4*0,4*1*6 : </t>
  </si>
  <si>
    <t xml:space="preserve">1,2*0,4*1*2 : </t>
  </si>
  <si>
    <t xml:space="preserve">odkop okolo objektů: : </t>
  </si>
  <si>
    <t xml:space="preserve">sokl pod terénem na šířku 80 cm:(51+88)*0,8 : </t>
  </si>
  <si>
    <t>113,12</t>
  </si>
  <si>
    <t>162201203R00</t>
  </si>
  <si>
    <t>Vodorovné přemíst.výkopku, kolečko hor.1-4, do 10m</t>
  </si>
  <si>
    <t>12</t>
  </si>
  <si>
    <t xml:space="preserve">odpočet zpětný zásyp :-(51+88)*0,8*0,5 : </t>
  </si>
  <si>
    <t>57,52</t>
  </si>
  <si>
    <t>7</t>
  </si>
  <si>
    <t>162701105R00</t>
  </si>
  <si>
    <t>Vodorovné přemístění výkopku z hor.1-4 do 10000 m</t>
  </si>
  <si>
    <t>14</t>
  </si>
  <si>
    <t>166101101R00</t>
  </si>
  <si>
    <t>Přehození výkopku z hor.1-4</t>
  </si>
  <si>
    <t>16</t>
  </si>
  <si>
    <t xml:space="preserve">zpětný zásyp 50 %: : </t>
  </si>
  <si>
    <t xml:space="preserve">sokl pod terénem na šířku 80 cm:(51+88)*0,8*0,5 : </t>
  </si>
  <si>
    <t>55,6</t>
  </si>
  <si>
    <t>9</t>
  </si>
  <si>
    <t>167101101R00</t>
  </si>
  <si>
    <t>Nakládání výkopku z hor.1-4 v množství do 100 m3</t>
  </si>
  <si>
    <t>18</t>
  </si>
  <si>
    <t>171201201R00</t>
  </si>
  <si>
    <t>Uložení sypaniny na skl.-modelace na výšku přes 2m</t>
  </si>
  <si>
    <t>20</t>
  </si>
  <si>
    <t>11</t>
  </si>
  <si>
    <t>174101102R00</t>
  </si>
  <si>
    <t>Zásyp ruční se zhutněním</t>
  </si>
  <si>
    <t>22</t>
  </si>
  <si>
    <t>199000002R00</t>
  </si>
  <si>
    <t>Poplatek za skládku horniny 1- 4</t>
  </si>
  <si>
    <t>24</t>
  </si>
  <si>
    <t>13</t>
  </si>
  <si>
    <t>181050011RA0</t>
  </si>
  <si>
    <t>Dosyp okolo okapnicového chodníčku stávající zemina, zatravnění</t>
  </si>
  <si>
    <t>26</t>
  </si>
  <si>
    <t xml:space="preserve">šířka 50 cm:-241,1*0,5 : </t>
  </si>
  <si>
    <t>120,55</t>
  </si>
  <si>
    <t>Základy a zvláštní zakládání</t>
  </si>
  <si>
    <t>275313611R00</t>
  </si>
  <si>
    <t>Beton základových patek prostý C 16/20</t>
  </si>
  <si>
    <t>28</t>
  </si>
  <si>
    <t>1,92</t>
  </si>
  <si>
    <t>Svislé a kompletní konstrukce</t>
  </si>
  <si>
    <t>342261112RS1</t>
  </si>
  <si>
    <t>Příčka sádrokarton. ocel.kce, 1x oplášť. tl.100 mm desky standard tl.12,5 mm, izol. minerál tl.6 cm</t>
  </si>
  <si>
    <t>30</t>
  </si>
  <si>
    <t xml:space="preserve">strojovna UP:2,8*3-0,8*2 : </t>
  </si>
  <si>
    <t>6,8</t>
  </si>
  <si>
    <t>342267111RT1</t>
  </si>
  <si>
    <t>Obklad trámů sádrokartonem dvoustranný do 0,5/0,5m desky standard tl. 12,5 mm</t>
  </si>
  <si>
    <t>32</t>
  </si>
  <si>
    <t xml:space="preserve">chodba 1.NP:6,2+3 : </t>
  </si>
  <si>
    <t>9,2</t>
  </si>
  <si>
    <t>17</t>
  </si>
  <si>
    <t>342267112RT1</t>
  </si>
  <si>
    <t>Obklad trámů sádrokartonem třístranný do 0,5/0,5 m desky standard tl. 12,5 mm</t>
  </si>
  <si>
    <t>34</t>
  </si>
  <si>
    <t xml:space="preserve">chodba 1.NP:3 : </t>
  </si>
  <si>
    <t>3422671RR00</t>
  </si>
  <si>
    <t>Obklad ostění SDK dvoustranný do 0,3/0,3m desky standard tl. 12,5 mm</t>
  </si>
  <si>
    <t>36</t>
  </si>
  <si>
    <t xml:space="preserve">obklad vnitřního ostění SDK deskou 12,5 mm standart, OSB deska 25 mm : : </t>
  </si>
  <si>
    <t xml:space="preserve">veškeré práce na vnitřním ostění, nadpraží a parapetu dle detailů D04, D05: : </t>
  </si>
  <si>
    <t xml:space="preserve">W02:(2*0,85+2*1,45)*9 : </t>
  </si>
  <si>
    <t xml:space="preserve">W04:(2*1,15+2*1,45)*22 : </t>
  </si>
  <si>
    <t xml:space="preserve">W07:(2*2,3+2*1,45)*4 : </t>
  </si>
  <si>
    <t xml:space="preserve">W12:(2*1,15+2*1,75)*10 : </t>
  </si>
  <si>
    <t xml:space="preserve">W13:(2*2,3+2*1,75)*8 : </t>
  </si>
  <si>
    <t xml:space="preserve">W14:(2*2+2*1,75)*2 : </t>
  </si>
  <si>
    <t xml:space="preserve">D03:(0,85+2*2,6)*2 : </t>
  </si>
  <si>
    <t xml:space="preserve">1,15*2 : </t>
  </si>
  <si>
    <t xml:space="preserve">D06:(0,9+2*2)*1 : </t>
  </si>
  <si>
    <t xml:space="preserve">D09:(1,7+2*2,2)*1 : </t>
  </si>
  <si>
    <t xml:space="preserve">D10:(1,7+2*2,15)*1 : </t>
  </si>
  <si>
    <t xml:space="preserve">D11:(1,75+2*2,15)*1 : </t>
  </si>
  <si>
    <t xml:space="preserve">D12:(0,95+2*2)*1 : </t>
  </si>
  <si>
    <t>366</t>
  </si>
  <si>
    <t>19</t>
  </si>
  <si>
    <t>347111313R00</t>
  </si>
  <si>
    <t>Obklad konstrukcí SDVK tl.15 mm včetně dodávky SDVK desky tl. 15 mm</t>
  </si>
  <si>
    <t>38</t>
  </si>
  <si>
    <t xml:space="preserve">položka obsahuje veškeré práce a materiály: : </t>
  </si>
  <si>
    <t xml:space="preserve">SDVK desky tl. 15 mm, na stávající konstrukci: : </t>
  </si>
  <si>
    <t xml:space="preserve">obvodové stěny: : </t>
  </si>
  <si>
    <t xml:space="preserve">HP:309 : </t>
  </si>
  <si>
    <t xml:space="preserve">UP:492 : </t>
  </si>
  <si>
    <t xml:space="preserve">LP:0 : </t>
  </si>
  <si>
    <t xml:space="preserve">SK:0 : </t>
  </si>
  <si>
    <t>801</t>
  </si>
  <si>
    <t>349231810R00</t>
  </si>
  <si>
    <t>Přisekání a hrubé vyrovnání ostění po bourání výplní otvorů</t>
  </si>
  <si>
    <t>40</t>
  </si>
  <si>
    <t xml:space="preserve">výplně ve zdivu LP+SK: : </t>
  </si>
  <si>
    <t xml:space="preserve">W01:(0,6+2*0,9)*15 : </t>
  </si>
  <si>
    <t xml:space="preserve">W03:(0,9+2*1,1)*2 : </t>
  </si>
  <si>
    <t xml:space="preserve">W05:(2,4+2*0,6)*1 : </t>
  </si>
  <si>
    <t xml:space="preserve">W06:(1,5+2*1,5)*1 : </t>
  </si>
  <si>
    <t xml:space="preserve">W08:(2,4+2*1,5)*17 : </t>
  </si>
  <si>
    <t xml:space="preserve">W09:(0,59+2*1,8)*2 : </t>
  </si>
  <si>
    <t xml:space="preserve">W10:(1,2+2*1,8)*2 : </t>
  </si>
  <si>
    <t xml:space="preserve">W11:(1,3+2*1,8)*2 : </t>
  </si>
  <si>
    <t xml:space="preserve">W15:(2,4+2*3,12)*1 : </t>
  </si>
  <si>
    <t xml:space="preserve">D01:(0,95+2*2,4)*1 : </t>
  </si>
  <si>
    <t xml:space="preserve">0,55*1 : </t>
  </si>
  <si>
    <t xml:space="preserve">D02:(0,9+2*2,35)*2 : </t>
  </si>
  <si>
    <t xml:space="preserve">1,2*2 : </t>
  </si>
  <si>
    <t xml:space="preserve">D04:(1,2+2*2)*1 : </t>
  </si>
  <si>
    <t xml:space="preserve">0,45*1 : </t>
  </si>
  <si>
    <t xml:space="preserve">D05:(0,95+2*2,4)*2 : </t>
  </si>
  <si>
    <t xml:space="preserve">D07:(1,8+2*2,7)*1 : </t>
  </si>
  <si>
    <t xml:space="preserve">D08:(1,6+2*2)*1 : </t>
  </si>
  <si>
    <t xml:space="preserve">D13:(1,55+2*2,15)*1 : </t>
  </si>
  <si>
    <t xml:space="preserve">šířka 40 cm:-233,22*0,6 : </t>
  </si>
  <si>
    <t>94,288</t>
  </si>
  <si>
    <t>Komunikace</t>
  </si>
  <si>
    <t>564271111R00</t>
  </si>
  <si>
    <t>Podklad ze štěrkopísku po zhutnění tloušťky 25 cm</t>
  </si>
  <si>
    <t>42</t>
  </si>
  <si>
    <t>596215041R00</t>
  </si>
  <si>
    <t>Kladení zámkové dlažby tl. 8 cm do drtě tl. 5 cm</t>
  </si>
  <si>
    <t>44</t>
  </si>
  <si>
    <t>23</t>
  </si>
  <si>
    <t>596811111RT4</t>
  </si>
  <si>
    <t>Kladení dlaždic kom.pro pěší, lože z kameniva těž. včetně dlaždic betonových 50/50/5 cm</t>
  </si>
  <si>
    <t>46</t>
  </si>
  <si>
    <t>597101111RT1</t>
  </si>
  <si>
    <t>Montáž odvodňovacího žlabu - polymerbeton včetně betonového lože C 12/15, zatížení A 15 kN</t>
  </si>
  <si>
    <t>48</t>
  </si>
  <si>
    <t xml:space="preserve">LP:7 : </t>
  </si>
  <si>
    <t>25</t>
  </si>
  <si>
    <t>916561111RT2</t>
  </si>
  <si>
    <t>Osazení záhon.obrubníků do lože z C 12/15 s opěrou včetně obrubníku 50/5/20 cm</t>
  </si>
  <si>
    <t>50</t>
  </si>
  <si>
    <t>900      RT1</t>
  </si>
  <si>
    <t>HZS - dmtž odvod. žlabu Práce v tarifní třídě 4</t>
  </si>
  <si>
    <t>h</t>
  </si>
  <si>
    <t>52</t>
  </si>
  <si>
    <t>61</t>
  </si>
  <si>
    <t>Upravy povrchů vnitřní</t>
  </si>
  <si>
    <t>27</t>
  </si>
  <si>
    <t>601011141RT3</t>
  </si>
  <si>
    <t>Štuk na stropech ručně tloušťka vrstvy 4 mm</t>
  </si>
  <si>
    <t>54</t>
  </si>
  <si>
    <t xml:space="preserve">LP - strop 1.NP:18 : </t>
  </si>
  <si>
    <t>601016191R00</t>
  </si>
  <si>
    <t>Penetrační nátěr stropů standart</t>
  </si>
  <si>
    <t>56</t>
  </si>
  <si>
    <t>29</t>
  </si>
  <si>
    <t>610991004R00</t>
  </si>
  <si>
    <t>Začišťovací okenní lišta pro omítku tl. 15 mm</t>
  </si>
  <si>
    <t>58</t>
  </si>
  <si>
    <t>234,22</t>
  </si>
  <si>
    <t>610991111R00</t>
  </si>
  <si>
    <t>Zakrývání výplní vnitřních otvorů</t>
  </si>
  <si>
    <t>60</t>
  </si>
  <si>
    <t xml:space="preserve">W01:0,6*0,9*15 : </t>
  </si>
  <si>
    <t xml:space="preserve">W02:0,85*1,45*9 : </t>
  </si>
  <si>
    <t xml:space="preserve">W03:0,9*1,1*2 : </t>
  </si>
  <si>
    <t xml:space="preserve">W04:1,15*1,45*22 : </t>
  </si>
  <si>
    <t xml:space="preserve">W05:2,4*0,6*1 : </t>
  </si>
  <si>
    <t xml:space="preserve">W06:1,5*1,5*1 : </t>
  </si>
  <si>
    <t xml:space="preserve">W07:2,3*1,45*4 : </t>
  </si>
  <si>
    <t xml:space="preserve">W08:2,4*1,5*17 : </t>
  </si>
  <si>
    <t xml:space="preserve">W09:0,59*1,8*2 : </t>
  </si>
  <si>
    <t xml:space="preserve">W10:1,2*1,8*2 : </t>
  </si>
  <si>
    <t xml:space="preserve">W11:1,3*1,8*2 : </t>
  </si>
  <si>
    <t xml:space="preserve">W12:1,15*1,75*10 : </t>
  </si>
  <si>
    <t xml:space="preserve">W13:2,3*1,75*8 : </t>
  </si>
  <si>
    <t xml:space="preserve">W14:2*1,75*2 : </t>
  </si>
  <si>
    <t xml:space="preserve">W15:2,4*3,12*1 : </t>
  </si>
  <si>
    <t xml:space="preserve">D01:0,95*2,4*1 : </t>
  </si>
  <si>
    <t xml:space="preserve">0,55*1,5*1 : </t>
  </si>
  <si>
    <t xml:space="preserve">D02:0,9*2,35*2 : </t>
  </si>
  <si>
    <t xml:space="preserve">1,2*1,5*2 : </t>
  </si>
  <si>
    <t xml:space="preserve">D03:0,85*2,6*2 : </t>
  </si>
  <si>
    <t xml:space="preserve">1,15*1,75*2 : </t>
  </si>
  <si>
    <t xml:space="preserve">D04:1,2*2*1 : </t>
  </si>
  <si>
    <t xml:space="preserve">0,45*1,25*1 : </t>
  </si>
  <si>
    <t xml:space="preserve">D05:0,95*2,4*2 : </t>
  </si>
  <si>
    <t xml:space="preserve">D06:0,9*2*1 : </t>
  </si>
  <si>
    <t xml:space="preserve">D07:1,8*2,7*1 : </t>
  </si>
  <si>
    <t xml:space="preserve">D08:1,6*2*1 : </t>
  </si>
  <si>
    <t xml:space="preserve">D09:1,7*2,2*1 : </t>
  </si>
  <si>
    <t xml:space="preserve">D10:1,7*2,15*1 : </t>
  </si>
  <si>
    <t xml:space="preserve">D11:1,75*2,15*1 : </t>
  </si>
  <si>
    <t xml:space="preserve">D12:0,95*2*1 : </t>
  </si>
  <si>
    <t xml:space="preserve">D13:1,55*2,15*1 : </t>
  </si>
  <si>
    <t>267,177</t>
  </si>
  <si>
    <t>31</t>
  </si>
  <si>
    <t>612401391R00</t>
  </si>
  <si>
    <t>Omítka malých ploch vnitřních stěn do 1 m2</t>
  </si>
  <si>
    <t>kus</t>
  </si>
  <si>
    <t>62</t>
  </si>
  <si>
    <t>612425931R00</t>
  </si>
  <si>
    <t>Omítka vápenná vnitřního ostění - štuková</t>
  </si>
  <si>
    <t>64</t>
  </si>
  <si>
    <t>33</t>
  </si>
  <si>
    <t>622311835RV1</t>
  </si>
  <si>
    <t>ZS ETICS, podhled, miner.desky PV 160 mm zakončený stěrkou s výztužnou tkaninou</t>
  </si>
  <si>
    <t>66</t>
  </si>
  <si>
    <t xml:space="preserve">ZS - detaily dle technologického předpisu výrobce včetně všech lišt, rohů atd.: : </t>
  </si>
  <si>
    <t xml:space="preserve">kvalitativní třída A: : </t>
  </si>
  <si>
    <t xml:space="preserve">podrobná specifikace v Technické zprávě: : </t>
  </si>
  <si>
    <t xml:space="preserve">1. lepicí stěrka  : : </t>
  </si>
  <si>
    <t xml:space="preserve">2. tepelná izolace MV PV - lambda = 0,036 W/m.K  tl. 160 mm kotvená hmoždinkami: : </t>
  </si>
  <si>
    <t xml:space="preserve">3. lepicí stěrka s vtlačenou sklotextilní síťovinou : : </t>
  </si>
  <si>
    <t xml:space="preserve">HP:0 : </t>
  </si>
  <si>
    <t xml:space="preserve">UP:0 : </t>
  </si>
  <si>
    <t>622391002R00</t>
  </si>
  <si>
    <t>Příplatek-mtž KZS podhledu,izolant,stěrka+výzt.tk.</t>
  </si>
  <si>
    <t>68</t>
  </si>
  <si>
    <t>Úpravy povrchů vnější</t>
  </si>
  <si>
    <t>35</t>
  </si>
  <si>
    <t>620991121R00</t>
  </si>
  <si>
    <t>Zakrývání výplní vnějších otvorů z lešení</t>
  </si>
  <si>
    <t>70</t>
  </si>
  <si>
    <t xml:space="preserve">D02:0,9*2,1*2 : </t>
  </si>
  <si>
    <t>266,727</t>
  </si>
  <si>
    <t>622311000S00</t>
  </si>
  <si>
    <t>Penetrace podkladu</t>
  </si>
  <si>
    <t>72</t>
  </si>
  <si>
    <t xml:space="preserve">omítka soklů:221,5 : </t>
  </si>
  <si>
    <t xml:space="preserve">oprava fasády 10 %:818 : </t>
  </si>
  <si>
    <t xml:space="preserve">SDVK:837 : </t>
  </si>
  <si>
    <t>1876,5</t>
  </si>
  <si>
    <t>37</t>
  </si>
  <si>
    <t>622311016R00</t>
  </si>
  <si>
    <t>Soklová lišta hliník ZS ETICS tl. 160 mm</t>
  </si>
  <si>
    <t>74</t>
  </si>
  <si>
    <t xml:space="preserve">HP:12,16+12,16+27,735+24,855 : </t>
  </si>
  <si>
    <t xml:space="preserve">UP:13,3+7,98+1,6*5+21,41*2+18,5 : </t>
  </si>
  <si>
    <t xml:space="preserve">LP:13,5+16+32,4+12,7+12,5+7,5 : </t>
  </si>
  <si>
    <t xml:space="preserve">SK:25+11+3,2+4+3,5+2 : </t>
  </si>
  <si>
    <t>310,81</t>
  </si>
  <si>
    <t>622311113R00</t>
  </si>
  <si>
    <t>Dilatační profil KZS</t>
  </si>
  <si>
    <t>76</t>
  </si>
  <si>
    <t xml:space="preserve">HP - SK:3,065*2 : </t>
  </si>
  <si>
    <t xml:space="preserve">LP - SK:3,3+6,6+3,4 : </t>
  </si>
  <si>
    <t xml:space="preserve">UP - SK:6,6*2 : </t>
  </si>
  <si>
    <t>32,63</t>
  </si>
  <si>
    <t>39</t>
  </si>
  <si>
    <t>622311511R00</t>
  </si>
  <si>
    <t>Izolace suterénu ZS ETICS XPS tl. 80 mm, bez PÚ</t>
  </si>
  <si>
    <t>78</t>
  </si>
  <si>
    <t xml:space="preserve">2. tepelná izolace XPS - lambda = 0,038 W/m.K  tl. 80 mm : : </t>
  </si>
  <si>
    <t xml:space="preserve">HP:23 : </t>
  </si>
  <si>
    <t xml:space="preserve">UP:28 : </t>
  </si>
  <si>
    <t>51</t>
  </si>
  <si>
    <t>622311514R00</t>
  </si>
  <si>
    <t>Izolace suterénu ZS ETICS XPS tl. 140 mm, bez PÚ</t>
  </si>
  <si>
    <t>80</t>
  </si>
  <si>
    <t xml:space="preserve">2. tepelná izolace XPS - lambda = 0,038 W/m.K  tl. 140 mm : : </t>
  </si>
  <si>
    <t xml:space="preserve">HP:6 : </t>
  </si>
  <si>
    <t xml:space="preserve">LP:56 : </t>
  </si>
  <si>
    <t xml:space="preserve">SK:18,5 : </t>
  </si>
  <si>
    <t xml:space="preserve">sokl lodžie: : </t>
  </si>
  <si>
    <t xml:space="preserve">UP:5 : </t>
  </si>
  <si>
    <t xml:space="preserve">LP:2,5 : </t>
  </si>
  <si>
    <t>88</t>
  </si>
  <si>
    <t>41</t>
  </si>
  <si>
    <t>622311521RU1</t>
  </si>
  <si>
    <t>ZS ETICS, sokl, XPS tl. 80 mm s mozaikovou omítkou</t>
  </si>
  <si>
    <t>82</t>
  </si>
  <si>
    <t xml:space="preserve">4. difůzně otevřená penetrace: : </t>
  </si>
  <si>
    <t xml:space="preserve">5. soklová probarvená omítka: : </t>
  </si>
  <si>
    <t xml:space="preserve">HP:41-23 : </t>
  </si>
  <si>
    <t xml:space="preserve">UP:67-28 : </t>
  </si>
  <si>
    <t>57</t>
  </si>
  <si>
    <t>622311524RU1</t>
  </si>
  <si>
    <t>ZS ETICS, sokl, XPS tl. 140 mm s mozaikovou omítkou</t>
  </si>
  <si>
    <t>84</t>
  </si>
  <si>
    <t xml:space="preserve">HP:13-6 : </t>
  </si>
  <si>
    <t xml:space="preserve">LP:68-56 : </t>
  </si>
  <si>
    <t xml:space="preserve">SK:25-18,5 : </t>
  </si>
  <si>
    <t>25,5</t>
  </si>
  <si>
    <t>43</t>
  </si>
  <si>
    <t>622311563R00</t>
  </si>
  <si>
    <t>ZS ETICS, parapet, XPS tl. 30 mm</t>
  </si>
  <si>
    <t>86</t>
  </si>
  <si>
    <t>Položka obsahuje řezání desek, nanesení lepicího tmelu na izolační desky, nalepení desek, natažení stěrky, osazení parapetní lišty  a přehlazení stě</t>
  </si>
  <si>
    <t xml:space="preserve">W01:0,6*15 : </t>
  </si>
  <si>
    <t xml:space="preserve">W02:0,85*9 : </t>
  </si>
  <si>
    <t xml:space="preserve">W03:0,9*2 : </t>
  </si>
  <si>
    <t xml:space="preserve">W04:1,15*22 : </t>
  </si>
  <si>
    <t xml:space="preserve">W05:2,4*1 : </t>
  </si>
  <si>
    <t xml:space="preserve">W06:1,5*1 : </t>
  </si>
  <si>
    <t xml:space="preserve">W07:2,3*4 : </t>
  </si>
  <si>
    <t xml:space="preserve">W08:2,4*17 : </t>
  </si>
  <si>
    <t xml:space="preserve">W09:0,59*2 : </t>
  </si>
  <si>
    <t xml:space="preserve">W10:1,2*2 : </t>
  </si>
  <si>
    <t xml:space="preserve">W11:1,3*2 : </t>
  </si>
  <si>
    <t xml:space="preserve">W12:1,15*10 : </t>
  </si>
  <si>
    <t xml:space="preserve">W13:2,3*8 : </t>
  </si>
  <si>
    <t xml:space="preserve">W14:2*2 : </t>
  </si>
  <si>
    <t xml:space="preserve">W15:2,4*1 : </t>
  </si>
  <si>
    <t xml:space="preserve">D01:0,55*1 : </t>
  </si>
  <si>
    <t xml:space="preserve">D02:1,2*2 : </t>
  </si>
  <si>
    <t xml:space="preserve">D03:1,15*2 : </t>
  </si>
  <si>
    <t xml:space="preserve">D04:0,45*1 : </t>
  </si>
  <si>
    <t xml:space="preserve">šířka 17 cm:-146,83*0,83 : </t>
  </si>
  <si>
    <t>23,9611</t>
  </si>
  <si>
    <t>622311830RT3</t>
  </si>
  <si>
    <t>ZS ETICS, fasáda, miner.desky PV 40 mm s omítkou silikonovou</t>
  </si>
  <si>
    <t xml:space="preserve">2. tepelná izolace MV PV - lambda = 0,036 W/m.K  tl. 40 mm kotvená hmoždinkami: : </t>
  </si>
  <si>
    <t xml:space="preserve">5. tenkovrstvá probarvená strukturální omítka silikonová : : </t>
  </si>
  <si>
    <t xml:space="preserve">UP - podhled lodžie:36 : </t>
  </si>
  <si>
    <t>45</t>
  </si>
  <si>
    <t>622311835RT3</t>
  </si>
  <si>
    <t>ZS ETICS, fasáda, miner.desky PV 160 mm s omítkou silikonovou</t>
  </si>
  <si>
    <t>90</t>
  </si>
  <si>
    <t xml:space="preserve">LP:630 : </t>
  </si>
  <si>
    <t xml:space="preserve">SK:144 : </t>
  </si>
  <si>
    <t>1575</t>
  </si>
  <si>
    <t>622311850RT3</t>
  </si>
  <si>
    <t>ZS ETICS, povrchová úprava ostění KZS s min.vlnou s omítkou silikonovou</t>
  </si>
  <si>
    <t>92</t>
  </si>
  <si>
    <t xml:space="preserve">Položka obsahuje okenní a rohové lišty, výztužnou stěrku, kontaktní nátěr a povrchovou úpravu omítkou: : </t>
  </si>
  <si>
    <t xml:space="preserve">W02:(0,85+2*1,45)*9 : </t>
  </si>
  <si>
    <t xml:space="preserve">W04:(1,15+2*1,45)*22 : </t>
  </si>
  <si>
    <t xml:space="preserve">W07:(2,3+2*1,45)*4 : </t>
  </si>
  <si>
    <t xml:space="preserve">W12:(1,15+2*1,75)*10 : </t>
  </si>
  <si>
    <t xml:space="preserve">W13:(2,3+2*1,75)*8 : </t>
  </si>
  <si>
    <t xml:space="preserve">W14:(2+2*1,75)*2 : </t>
  </si>
  <si>
    <t xml:space="preserve">šířka 17 cm:-523,17*0,83 : </t>
  </si>
  <si>
    <t>89,9389</t>
  </si>
  <si>
    <t>47</t>
  </si>
  <si>
    <t>622391001R00</t>
  </si>
  <si>
    <t>Příplatek-mtž KZS podhledu,izolant,tenkovrst.om.</t>
  </si>
  <si>
    <t>94</t>
  </si>
  <si>
    <t xml:space="preserve">UP - podhled lodžie ZS MV 40 mm:36 : </t>
  </si>
  <si>
    <t xml:space="preserve">podhledy střechy ZS MV 160 mm: : </t>
  </si>
  <si>
    <t xml:space="preserve">HP:27,74*0,75*2 : </t>
  </si>
  <si>
    <t xml:space="preserve">UP:21,41*0,63 : </t>
  </si>
  <si>
    <t xml:space="preserve">21,41*1,84 : </t>
  </si>
  <si>
    <t xml:space="preserve">LP:32,4*0,5 : </t>
  </si>
  <si>
    <t xml:space="preserve">(15,4+13,5)*0,5 : </t>
  </si>
  <si>
    <t xml:space="preserve">SK:(1,25*2+1,645*2+3,325)*0,57 : </t>
  </si>
  <si>
    <t>166,3382</t>
  </si>
  <si>
    <t>622391125RT2</t>
  </si>
  <si>
    <t>Příplatek za hmoždinky do SDVK desek včetně dodávky hmoždinek</t>
  </si>
  <si>
    <t>96</t>
  </si>
  <si>
    <t>837</t>
  </si>
  <si>
    <t>49</t>
  </si>
  <si>
    <t>622422111R00</t>
  </si>
  <si>
    <t>Oprava vnějších omítek vápen. hladk. II, do 10 %</t>
  </si>
  <si>
    <t>98</t>
  </si>
  <si>
    <t xml:space="preserve">ZS MV 160 mm: : </t>
  </si>
  <si>
    <t xml:space="preserve">stěny vnějších schodišť HP + UP:28+16 : </t>
  </si>
  <si>
    <t>818</t>
  </si>
  <si>
    <t>622432112R00</t>
  </si>
  <si>
    <t>Omítka stěn mozaiková</t>
  </si>
  <si>
    <t>100</t>
  </si>
  <si>
    <t>622451122R00</t>
  </si>
  <si>
    <t>Omítka vnější stěn, MC, hrubá zatřená</t>
  </si>
  <si>
    <t>102</t>
  </si>
  <si>
    <t xml:space="preserve">sokl pod terénem 80 mm a 140 mm:51+80,5 : </t>
  </si>
  <si>
    <t xml:space="preserve">sokl nad terénem 80 mm a 140 mm:57+25,5 : </t>
  </si>
  <si>
    <t>221,5</t>
  </si>
  <si>
    <t>622473187RT2</t>
  </si>
  <si>
    <t>Příplatek za okenní lištu (APU) - montáž včetně dodávky lišty</t>
  </si>
  <si>
    <t>104</t>
  </si>
  <si>
    <t>524,17</t>
  </si>
  <si>
    <t>53</t>
  </si>
  <si>
    <t>622481211RT2</t>
  </si>
  <si>
    <t>Montáž výztužné sítě (perlinky) do stěrky-stěny včetně výztužné sítě a stěrkového tmelu</t>
  </si>
  <si>
    <t>106</t>
  </si>
  <si>
    <t>621</t>
  </si>
  <si>
    <t>Průzkumy a zkoušky</t>
  </si>
  <si>
    <t>ZK1</t>
  </si>
  <si>
    <t>Odtrhové zkoušky</t>
  </si>
  <si>
    <t>108</t>
  </si>
  <si>
    <t>55</t>
  </si>
  <si>
    <t>ZK2</t>
  </si>
  <si>
    <t>Podrobný statický průzkum obvodového pláště lokalizace a popis míst s výskytem poruch</t>
  </si>
  <si>
    <t>110</t>
  </si>
  <si>
    <t>ZK3</t>
  </si>
  <si>
    <t>Vyhotovení sond pro ověření skladeb</t>
  </si>
  <si>
    <t>112</t>
  </si>
  <si>
    <t>63</t>
  </si>
  <si>
    <t>Podlahy a podlahové konstrukce</t>
  </si>
  <si>
    <t>632451023R00</t>
  </si>
  <si>
    <t>Vyrovnávací potěr MC 15, v pásu, tl. 40 mm</t>
  </si>
  <si>
    <t>114</t>
  </si>
  <si>
    <t xml:space="preserve">0 : </t>
  </si>
  <si>
    <t xml:space="preserve">šířka 40 cm:-67,48*0,6 : </t>
  </si>
  <si>
    <t>26,992</t>
  </si>
  <si>
    <t>631100001RA0</t>
  </si>
  <si>
    <t>Drobné opravy stáv.podlah dle PD po vybourání otvorů</t>
  </si>
  <si>
    <t>116</t>
  </si>
  <si>
    <t xml:space="preserve">D01:0,95*1 : </t>
  </si>
  <si>
    <t xml:space="preserve">D02:0,9*2 : </t>
  </si>
  <si>
    <t xml:space="preserve">D03:0,85*2 : </t>
  </si>
  <si>
    <t xml:space="preserve">D04:1,2*1 : </t>
  </si>
  <si>
    <t xml:space="preserve">D05:0,95*2 : </t>
  </si>
  <si>
    <t xml:space="preserve">D06:0,9*1 : </t>
  </si>
  <si>
    <t xml:space="preserve">D07:1,8*1 : </t>
  </si>
  <si>
    <t xml:space="preserve">D08:1,*1 : </t>
  </si>
  <si>
    <t xml:space="preserve">D09:1,7*1 : </t>
  </si>
  <si>
    <t xml:space="preserve">D10:1,7*1 : </t>
  </si>
  <si>
    <t xml:space="preserve">D11:1,75*1 : </t>
  </si>
  <si>
    <t xml:space="preserve">D12:0,9*1 : </t>
  </si>
  <si>
    <t xml:space="preserve">D13:1,55*1 : </t>
  </si>
  <si>
    <t>18,85</t>
  </si>
  <si>
    <t>Výplně otvorů</t>
  </si>
  <si>
    <t>59</t>
  </si>
  <si>
    <t>642942212R00</t>
  </si>
  <si>
    <t>Osazení zárubně do sádrokarton. příčky tl. 100 mm</t>
  </si>
  <si>
    <t>118</t>
  </si>
  <si>
    <t xml:space="preserve">podrobná specifikace v Technické zprávě a Výpisu výplní otvorů: : </t>
  </si>
  <si>
    <t xml:space="preserve">D14:1 : </t>
  </si>
  <si>
    <t>648951411RT2</t>
  </si>
  <si>
    <t>Osazení parapetních desek dřevěných š. do 25 cm včetně dodávky parapetní desky š. 20 cm</t>
  </si>
  <si>
    <t>120</t>
  </si>
  <si>
    <t xml:space="preserve">výplně v LOP HP + UP: : </t>
  </si>
  <si>
    <t>78,35</t>
  </si>
  <si>
    <t>648952421RT3</t>
  </si>
  <si>
    <t>Osazení parapetních desek dřevěných š. do 50 cm včetně dodávky parapetní desky š. 35 cm</t>
  </si>
  <si>
    <t>122</t>
  </si>
  <si>
    <t>67,48</t>
  </si>
  <si>
    <t>553308120</t>
  </si>
  <si>
    <t>Zárubeň ocelová S 100 DV 800x1970x100 L</t>
  </si>
  <si>
    <t>124</t>
  </si>
  <si>
    <t>Lešení a stavební výtahy</t>
  </si>
  <si>
    <t>941941032R00</t>
  </si>
  <si>
    <t>Montáž lešení leh.řad.s podlahami,š.do 1 m, H 30 m</t>
  </si>
  <si>
    <t>126</t>
  </si>
  <si>
    <t xml:space="preserve">HP:15*5+15*5+31*5+27*5 : </t>
  </si>
  <si>
    <t xml:space="preserve">UP:18*9+10*9+3*9+25*8+25*8 : </t>
  </si>
  <si>
    <t xml:space="preserve">LP:12*5+19*8+35*8+16*10+16*8 : </t>
  </si>
  <si>
    <t xml:space="preserve">SK:23*4+11*4+6*5+6*7 : </t>
  </si>
  <si>
    <t>2107</t>
  </si>
  <si>
    <t>941941192R00</t>
  </si>
  <si>
    <t>Příplatek za každý měsíc použití lešení k pol.1032</t>
  </si>
  <si>
    <t>128</t>
  </si>
  <si>
    <t xml:space="preserve">4 měsíce:2107*4 : </t>
  </si>
  <si>
    <t>8428</t>
  </si>
  <si>
    <t>65</t>
  </si>
  <si>
    <t>941941501R00</t>
  </si>
  <si>
    <t>Doprava 1 m2 fasádního lešení (dovoz a odvoz)</t>
  </si>
  <si>
    <t>km</t>
  </si>
  <si>
    <t>130</t>
  </si>
  <si>
    <t xml:space="preserve">30 km:2107*30 : </t>
  </si>
  <si>
    <t>63210</t>
  </si>
  <si>
    <t>941941832R00</t>
  </si>
  <si>
    <t>Demontáž lešení leh.řad.s podlahami,š.1 m, H 30 m</t>
  </si>
  <si>
    <t>132</t>
  </si>
  <si>
    <t>67</t>
  </si>
  <si>
    <t>944944011R00</t>
  </si>
  <si>
    <t>Montáž ochranné sítě z umělých vláken</t>
  </si>
  <si>
    <t>134</t>
  </si>
  <si>
    <t>944944031R00</t>
  </si>
  <si>
    <t>Příplatek za každý měsíc použití sítí k pol. 4011</t>
  </si>
  <si>
    <t>136</t>
  </si>
  <si>
    <t>69</t>
  </si>
  <si>
    <t>944944081R00</t>
  </si>
  <si>
    <t>Demontáž ochranné sítě z umělých vláken</t>
  </si>
  <si>
    <t>138</t>
  </si>
  <si>
    <t>9419000000RR0</t>
  </si>
  <si>
    <t>Lešení lehké pomocné, výška podlahy do 1,2 m pro veškeré pomocné práce</t>
  </si>
  <si>
    <t>140</t>
  </si>
  <si>
    <t>71</t>
  </si>
  <si>
    <t>949220088RR00</t>
  </si>
  <si>
    <t>Příplatek k lešení - roznášecí a ochr. konstrukce na všech střechách</t>
  </si>
  <si>
    <t>142</t>
  </si>
  <si>
    <t>95</t>
  </si>
  <si>
    <t>Dokončovací konstrukce na pozemních stavbách</t>
  </si>
  <si>
    <t>952901114R00</t>
  </si>
  <si>
    <t>Vyčištění budov o výšce podlaží nad 4 m</t>
  </si>
  <si>
    <t>144</t>
  </si>
  <si>
    <t>73</t>
  </si>
  <si>
    <t>952991111R00</t>
  </si>
  <si>
    <t>Zakrývání vnitřních podlah dle PD OSB + geotextilie</t>
  </si>
  <si>
    <t>146</t>
  </si>
  <si>
    <t xml:space="preserve">při bourání LOP: : </t>
  </si>
  <si>
    <t xml:space="preserve">HP:(12,16+27,735)*2*1*1 : </t>
  </si>
  <si>
    <t xml:space="preserve">UP:(12+21,41)*2*1*2 : </t>
  </si>
  <si>
    <t>213,43</t>
  </si>
  <si>
    <t>953946116R00</t>
  </si>
  <si>
    <t>D+M ventilačních mřížek 200x200 mm prodloužení o tl. ZS</t>
  </si>
  <si>
    <t>148</t>
  </si>
  <si>
    <t xml:space="preserve">LP:4 : </t>
  </si>
  <si>
    <t xml:space="preserve">UP:2 : </t>
  </si>
  <si>
    <t>75</t>
  </si>
  <si>
    <t>955809630RR0</t>
  </si>
  <si>
    <t>Demontáž a opětovná montáž drobných kov.prvků umístěných na venkovní fasádě</t>
  </si>
  <si>
    <t>150</t>
  </si>
  <si>
    <t xml:space="preserve">cedule na fasádě: : </t>
  </si>
  <si>
    <t xml:space="preserve">HP:3 : </t>
  </si>
  <si>
    <t>Bourání konstrukcí</t>
  </si>
  <si>
    <t>961044111R00</t>
  </si>
  <si>
    <t>Bourání základů z betonu prostého</t>
  </si>
  <si>
    <t>152</t>
  </si>
  <si>
    <t>77</t>
  </si>
  <si>
    <t>962031133R00</t>
  </si>
  <si>
    <t>Bourání příček cihelných tl. 15 cm</t>
  </si>
  <si>
    <t>154</t>
  </si>
  <si>
    <t xml:space="preserve">skladba S04 LP:34 : </t>
  </si>
  <si>
    <t>965043341RT1</t>
  </si>
  <si>
    <t>Bourání podkladů bet., potěr tl. 10 cm, nad 4 m2 ručně mazanina tl. 5 - 8 cm s potěrem</t>
  </si>
  <si>
    <t>156</t>
  </si>
  <si>
    <t xml:space="preserve">UP - podlaha lodžie UP:19*1,7*0,07 : </t>
  </si>
  <si>
    <t xml:space="preserve">LP - podlaha lodžie LP:15,2*0,07 : </t>
  </si>
  <si>
    <t>3,325</t>
  </si>
  <si>
    <t>79</t>
  </si>
  <si>
    <t>965081713RT1</t>
  </si>
  <si>
    <t>Bourání dlažeb keramických tl.10 mm, nad 1 m2 ručně, dlaždice keramické</t>
  </si>
  <si>
    <t>158</t>
  </si>
  <si>
    <t xml:space="preserve">UP - podlaha lodžie UP:19*1,7 : </t>
  </si>
  <si>
    <t>32,3</t>
  </si>
  <si>
    <t>965081813RT1</t>
  </si>
  <si>
    <t>Bourání dlažeb terac.,čedič. tl.do 30 mm, nad 1 m2 ručně, dlaždice teracové</t>
  </si>
  <si>
    <t>160</t>
  </si>
  <si>
    <t xml:space="preserve">LP - podlaha lodžie LP:15,2 : </t>
  </si>
  <si>
    <t xml:space="preserve">schodiště HP+ UP:22+10 : </t>
  </si>
  <si>
    <t>47,2</t>
  </si>
  <si>
    <t>81</t>
  </si>
  <si>
    <t>967584811R00</t>
  </si>
  <si>
    <t>Demontáž větracích mřížek</t>
  </si>
  <si>
    <t>162</t>
  </si>
  <si>
    <t>968062358R00</t>
  </si>
  <si>
    <t>Vyvěšení, vybourání výplní otvorů včetně vnitřního parapetu, sítí, žaluzií</t>
  </si>
  <si>
    <t>164</t>
  </si>
  <si>
    <t xml:space="preserve">W07:2,3*1,5*4 : </t>
  </si>
  <si>
    <t xml:space="preserve">W08:2,4*1,45*17 : </t>
  </si>
  <si>
    <t>264,697</t>
  </si>
  <si>
    <t>83</t>
  </si>
  <si>
    <t>96900001HP00</t>
  </si>
  <si>
    <t>Vytvoření Kontrolovaného pásma uzavřeného podtlakového pásu</t>
  </si>
  <si>
    <t>kpl</t>
  </si>
  <si>
    <t>166</t>
  </si>
  <si>
    <t>v položce je zahrnut celý rozsah KP nutný k provedení demontáže veškerých materiálů z vnější strany konstrukce obvodového pláštěv uvažovaných dvou K</t>
  </si>
  <si>
    <t>96900002HP00</t>
  </si>
  <si>
    <t>Vytvoření podtlaku odsávacím zařízením s HEPA filtrací H13</t>
  </si>
  <si>
    <t>168</t>
  </si>
  <si>
    <t xml:space="preserve">v položce je obsažen výkon zařízení, který je potřebný k vytvoření dostatečného podtlaku a výměny vzduchu v v uvažovaných dvou KP:2 : </t>
  </si>
  <si>
    <t>85</t>
  </si>
  <si>
    <t>96900003HP00</t>
  </si>
  <si>
    <t>Vybudování personální a dekontaminační komory</t>
  </si>
  <si>
    <t>170</t>
  </si>
  <si>
    <t xml:space="preserve">V položce jsou zahrnuty personální a materiálové komory pro práce na obvodovém plášti v uvažovaných dvou KP:2 : </t>
  </si>
  <si>
    <t>96900004HP00</t>
  </si>
  <si>
    <t>Monitoring podtlaku v průběhu provádění prací</t>
  </si>
  <si>
    <t>172</t>
  </si>
  <si>
    <t>V položce je monitorovací zařízení pro dvě KP. V případě, že bude více jednotlivých KP je nutné aby každé jednotlivé KP mělo své monitorovací zaříze</t>
  </si>
  <si>
    <t>87</t>
  </si>
  <si>
    <t>96900005HP00</t>
  </si>
  <si>
    <t>Demontáž skladby obvodového pláště</t>
  </si>
  <si>
    <t>174</t>
  </si>
  <si>
    <t xml:space="preserve">V položce je zahrnuta demontáž celé skladby obvodového pláště, vč. deskových materiálů s obsahem azbestu,včetně chemické stabilizace:157 : </t>
  </si>
  <si>
    <t xml:space="preserve">a  balení do obalových prostředků dle PD vč.demontáže okenních rámů, výměra je pohledová plocha: : </t>
  </si>
  <si>
    <t>157</t>
  </si>
  <si>
    <t>96900006HP00</t>
  </si>
  <si>
    <t>Demontáž tepelné izolace</t>
  </si>
  <si>
    <t>176</t>
  </si>
  <si>
    <t>V položce je zahrnuta demontáž tepelné izolace z kontrukce obvodového pláště, včetně chemické stabilizace a  balení do obalových prostředků dle PD:1</t>
  </si>
  <si>
    <t>89</t>
  </si>
  <si>
    <t>96900007HP00</t>
  </si>
  <si>
    <t>Odvoz a likvidace NO na příslušné skládce</t>
  </si>
  <si>
    <t>t</t>
  </si>
  <si>
    <t>178</t>
  </si>
  <si>
    <t xml:space="preserve">V položce jsou zahrnuty veškeré přesuny materiálu, nakládka, odvoz a likvidace na příslušné skládce v souladu s PD:7 : </t>
  </si>
  <si>
    <t>96900008HP00</t>
  </si>
  <si>
    <t>Závěrečný monitoring dle ČSN ISO EN 16000-7</t>
  </si>
  <si>
    <t>ks</t>
  </si>
  <si>
    <t>180</t>
  </si>
  <si>
    <t xml:space="preserve">V položce jsou zahrnuta závěrečná měření početní koncentrace v souladu s výše uvedenou normou a PD:6 : </t>
  </si>
  <si>
    <t xml:space="preserve">V uvažovaných dvou KP je minimální počet náhodně odebraných vzorků stanoven na 3 ks v každém jednotlivém KP: : </t>
  </si>
  <si>
    <t>91</t>
  </si>
  <si>
    <t>96900009HP00</t>
  </si>
  <si>
    <t>Demontáž technických opatření a odvoz technologie</t>
  </si>
  <si>
    <t>182</t>
  </si>
  <si>
    <t>96900011UP00</t>
  </si>
  <si>
    <t>184</t>
  </si>
  <si>
    <t>93</t>
  </si>
  <si>
    <t>96900012UP00</t>
  </si>
  <si>
    <t>186</t>
  </si>
  <si>
    <t>96900013UP00</t>
  </si>
  <si>
    <t>188</t>
  </si>
  <si>
    <t>96900014UP00</t>
  </si>
  <si>
    <t>190</t>
  </si>
  <si>
    <t>96900015UP00</t>
  </si>
  <si>
    <t>192</t>
  </si>
  <si>
    <t xml:space="preserve">V položce je zahrnuta demontáž celé skladby obvodového pláště, vč. deskových materiálů s obsahem azbestu,včetně chemické stabilizace:390 : </t>
  </si>
  <si>
    <t>390</t>
  </si>
  <si>
    <t>97</t>
  </si>
  <si>
    <t>96900016UP00</t>
  </si>
  <si>
    <t>194</t>
  </si>
  <si>
    <t>V položce je zahrnuta demontáž tepelné izolace z kontrukce obvodového pláště, včetně chemické stabilizace a  balení do obalových prostředků dle PD:3</t>
  </si>
  <si>
    <t>96900017UP00</t>
  </si>
  <si>
    <t>196</t>
  </si>
  <si>
    <t xml:space="preserve">V položce jsou zahrnuty veškeré přesuny materiálu, nakládka, odvoz a likvidace na příslušné skládce v souladu s PD:17 : </t>
  </si>
  <si>
    <t>99</t>
  </si>
  <si>
    <t>96900018UP00</t>
  </si>
  <si>
    <t>198</t>
  </si>
  <si>
    <t xml:space="preserve">V položce jsou zahrnuta závěrečná měření početní koncentrace v souladu s výše uvedenou normou a PD:10 : </t>
  </si>
  <si>
    <t xml:space="preserve">V uvažovaných dvou KP je minimální počet náhodně odebraných vzorků stanoven na 5 ks v každém jednotlivém KP: : </t>
  </si>
  <si>
    <t>96900019UP00</t>
  </si>
  <si>
    <t>200</t>
  </si>
  <si>
    <t>101</t>
  </si>
  <si>
    <t>969099HP-UP00</t>
  </si>
  <si>
    <t>Ochranný nátěr vnitřní azbestové desky kontrastní barvou - šířka 10 cm</t>
  </si>
  <si>
    <t>202</t>
  </si>
  <si>
    <t xml:space="preserve">celkem šířka 20 cm:-366*0,8 : </t>
  </si>
  <si>
    <t>73,2</t>
  </si>
  <si>
    <t>Prorážení otvorů</t>
  </si>
  <si>
    <t>978015221R00</t>
  </si>
  <si>
    <t>Otlučení omítek vnějších MVC v složit.1-4 do 10 %</t>
  </si>
  <si>
    <t>204</t>
  </si>
  <si>
    <t>103</t>
  </si>
  <si>
    <t>978015291R00</t>
  </si>
  <si>
    <t>Otlučení omítek vnějších MVC v složit.1-4 do 100 %</t>
  </si>
  <si>
    <t>206</t>
  </si>
  <si>
    <t>978059631R00</t>
  </si>
  <si>
    <t>Odsekání vnějších obkladů stěn nad 2 m2</t>
  </si>
  <si>
    <t>208</t>
  </si>
  <si>
    <t>105</t>
  </si>
  <si>
    <t>979054441R00</t>
  </si>
  <si>
    <t>Očištění vybour. dlaždic s výplní kamen. těženým</t>
  </si>
  <si>
    <t>210</t>
  </si>
  <si>
    <t>979071136R00</t>
  </si>
  <si>
    <t>Očištění, odmaštění a omytí fasád, střech tlakovou vodou</t>
  </si>
  <si>
    <t>212</t>
  </si>
  <si>
    <t>1039,5</t>
  </si>
  <si>
    <t>Staveništní přesun hmot</t>
  </si>
  <si>
    <t>107</t>
  </si>
  <si>
    <t>999281211R00</t>
  </si>
  <si>
    <t>Přesun hmot, opravy vněj. plášťů výšky do 25 m</t>
  </si>
  <si>
    <t>214</t>
  </si>
  <si>
    <t>711</t>
  </si>
  <si>
    <t>Izolace proti vodě</t>
  </si>
  <si>
    <t>711111001RZ1</t>
  </si>
  <si>
    <t>Izolace proti vlhkosti vodor. nátěr ALP za studena 1x nátěr - včetně dodávky penetračního laku ALP</t>
  </si>
  <si>
    <t>216</t>
  </si>
  <si>
    <t xml:space="preserve">LP - podlaha lodžie LP:15,2*1,1 : </t>
  </si>
  <si>
    <t>16,72</t>
  </si>
  <si>
    <t>109</t>
  </si>
  <si>
    <t>711112001RZ1</t>
  </si>
  <si>
    <t>Izolace proti vlhkosti svis. nátěr ALP, za studena 1x nátěr - včetně dodávky asfaltového laku</t>
  </si>
  <si>
    <t>218</t>
  </si>
  <si>
    <t>711141559RY1</t>
  </si>
  <si>
    <t>Izolace proti vlhk. vodorovná pásy přitavením 1 vrstva - včetně dod. asf. mod. pásu s Al vložkou</t>
  </si>
  <si>
    <t>220</t>
  </si>
  <si>
    <t>111</t>
  </si>
  <si>
    <t>711142559RY1</t>
  </si>
  <si>
    <t>Izolace proti vlhkosti svislá pásy přitavením 1 vrstva - včetně dod. asf.pásu oxid bitumen</t>
  </si>
  <si>
    <t>222</t>
  </si>
  <si>
    <t>711491172RZ1</t>
  </si>
  <si>
    <t>Izolace tlaková, ochranná textilie, vodorovná včetně dodávky textilie standart</t>
  </si>
  <si>
    <t>224</t>
  </si>
  <si>
    <t xml:space="preserve">sokl pod terénem 80 mm a 140 mm - vodorovně:(51+80,5)*1,2 : </t>
  </si>
  <si>
    <t>157,8</t>
  </si>
  <si>
    <t>113</t>
  </si>
  <si>
    <t>711491272RZ1</t>
  </si>
  <si>
    <t>Izolace tlaková, ochranná textilie svislá včetně dodávky textilie standart</t>
  </si>
  <si>
    <t>226</t>
  </si>
  <si>
    <t>131,5</t>
  </si>
  <si>
    <t>771100050RSD</t>
  </si>
  <si>
    <t>Vyrovnání podkladu samoniv.hmotou standart exter vyrovnání v tl. 10 mm, penetrace</t>
  </si>
  <si>
    <t>228</t>
  </si>
  <si>
    <t>15,2</t>
  </si>
  <si>
    <t>115</t>
  </si>
  <si>
    <t>998711102R00</t>
  </si>
  <si>
    <t>Přesun hmot pro izolace proti vodě, výšky do 12 m</t>
  </si>
  <si>
    <t>230</t>
  </si>
  <si>
    <t>712</t>
  </si>
  <si>
    <t>Živičné krytiny</t>
  </si>
  <si>
    <t>712300845R00</t>
  </si>
  <si>
    <t>Dmtž hlavice střecha -10°</t>
  </si>
  <si>
    <t>232</t>
  </si>
  <si>
    <t xml:space="preserve">HP:5 : </t>
  </si>
  <si>
    <t xml:space="preserve">LP:1 : </t>
  </si>
  <si>
    <t>117</t>
  </si>
  <si>
    <t>712341560R00</t>
  </si>
  <si>
    <t>Parotěsná zábrana - asfaltový modif. pás vyztužený Al vložkou, difuzně uzavřené</t>
  </si>
  <si>
    <t>234</t>
  </si>
  <si>
    <t xml:space="preserve">HP:384 : </t>
  </si>
  <si>
    <t xml:space="preserve">UP:326 : </t>
  </si>
  <si>
    <t xml:space="preserve">LP:461 : </t>
  </si>
  <si>
    <t xml:space="preserve">SK:130 : </t>
  </si>
  <si>
    <t>1301</t>
  </si>
  <si>
    <t>712373121RU3</t>
  </si>
  <si>
    <t>Krytina střech do 10° fólie, 6 kotev/m2,ocel,dřevo tl. izolace do 250 mm, folie tl. 1,5 mm</t>
  </si>
  <si>
    <t>236</t>
  </si>
  <si>
    <t>Položka je určena pro montáž krytiny střech objektů výšky od 8 m do 20 m, fólií připevněnou kotvením do profilovaného plechu nebo do dřevěného bedně</t>
  </si>
  <si>
    <t xml:space="preserve">včetně překrytí kotev fólií.  : : </t>
  </si>
  <si>
    <t xml:space="preserve">Položka obsahuje dodávku fólie a kotevních šroubů.: : </t>
  </si>
  <si>
    <t>119</t>
  </si>
  <si>
    <t>712377001RS0</t>
  </si>
  <si>
    <t>Okapnice RŠ 400 mm poplastovaný plech tl. 0,6 mm - systémové řešení</t>
  </si>
  <si>
    <t>238</t>
  </si>
  <si>
    <t xml:space="preserve">dle výpisu klempířských konstrukcí: : </t>
  </si>
  <si>
    <t xml:space="preserve">k15:186 : </t>
  </si>
  <si>
    <t>712377004RS0</t>
  </si>
  <si>
    <t>Okapnice atiky RŠ 310 mm poplastovaný plech tl. 0,6 mm - systémové řešení</t>
  </si>
  <si>
    <t>240</t>
  </si>
  <si>
    <t xml:space="preserve">k14:128 : </t>
  </si>
  <si>
    <t>121</t>
  </si>
  <si>
    <t>712377016R00</t>
  </si>
  <si>
    <t>" L " profil vnější RŠ 100 mm poplastovaný plech tl. 0,6 mm - systémové řešení</t>
  </si>
  <si>
    <t>242</t>
  </si>
  <si>
    <t xml:space="preserve">k17:83 : </t>
  </si>
  <si>
    <t>712377017R00</t>
  </si>
  <si>
    <t>" L " profill vnitřní RŠ 100 mm poplastovaný plech tl. 0,6 mm - systémové řešení</t>
  </si>
  <si>
    <t>244</t>
  </si>
  <si>
    <t xml:space="preserve">k16:114 : </t>
  </si>
  <si>
    <t>123</t>
  </si>
  <si>
    <t>712378101RT4</t>
  </si>
  <si>
    <t>Komínek odvětrání kanalizace s manžetou z PVC pro DN 125 mm</t>
  </si>
  <si>
    <t>246</t>
  </si>
  <si>
    <t>712378104RT2</t>
  </si>
  <si>
    <t>Prostup pro kabely s manžetou PVC průměr prostupu 50 mm</t>
  </si>
  <si>
    <t>248</t>
  </si>
  <si>
    <t>125</t>
  </si>
  <si>
    <t>712378105RT1</t>
  </si>
  <si>
    <t>Prostup parozábranou s manžetou PVC průměr prostupu 50 mm</t>
  </si>
  <si>
    <t>250</t>
  </si>
  <si>
    <t>712391171RT1</t>
  </si>
  <si>
    <t>Povlaková krytina střech do 10°, podklad. textilie 1 vrstva - materiál ve specifikaci</t>
  </si>
  <si>
    <t>252</t>
  </si>
  <si>
    <t>127</t>
  </si>
  <si>
    <t>712400831RT3</t>
  </si>
  <si>
    <t>Odstranění živičné krytiny střech do 30° 1vrstvé z ploch jednotlivě nad 20 m2</t>
  </si>
  <si>
    <t>254</t>
  </si>
  <si>
    <t>R712</t>
  </si>
  <si>
    <t>Provizorní konstrukce na všech střechách proti zatečení</t>
  </si>
  <si>
    <t>256</t>
  </si>
  <si>
    <t>129</t>
  </si>
  <si>
    <t>69366195R</t>
  </si>
  <si>
    <t>Textilie sklovláknitá 120 g/m2 š. 200cm</t>
  </si>
  <si>
    <t>258</t>
  </si>
  <si>
    <t xml:space="preserve">15 %:1301*0,15 : </t>
  </si>
  <si>
    <t>1496,15</t>
  </si>
  <si>
    <t>998712102R00</t>
  </si>
  <si>
    <t>Přesun hmot pro povlakové krytiny, výšky do 12 m</t>
  </si>
  <si>
    <t>260</t>
  </si>
  <si>
    <t>713</t>
  </si>
  <si>
    <t>Izolace tepelné</t>
  </si>
  <si>
    <t>131</t>
  </si>
  <si>
    <t>713131121R00</t>
  </si>
  <si>
    <t>Izolace tepelná stěn přichycením drátem</t>
  </si>
  <si>
    <t>262</t>
  </si>
  <si>
    <t xml:space="preserve">MV tl. 100 mm vložená do prostoru stěn: : </t>
  </si>
  <si>
    <t xml:space="preserve">lodžie UP:19*0,3 : </t>
  </si>
  <si>
    <t>806,7</t>
  </si>
  <si>
    <t>713141125R00</t>
  </si>
  <si>
    <t>Izolace tepelná střech, desky, na lepidlo PUK</t>
  </si>
  <si>
    <t>264</t>
  </si>
  <si>
    <t>133</t>
  </si>
  <si>
    <t>713141151R00</t>
  </si>
  <si>
    <t>Izolace tepelná střech kladená na sucho 1vrstvá</t>
  </si>
  <si>
    <t>266</t>
  </si>
  <si>
    <t xml:space="preserve">MV tl. 100 mm vložená do prostoru střechy: : </t>
  </si>
  <si>
    <t xml:space="preserve">HP:73 : </t>
  </si>
  <si>
    <t xml:space="preserve">UP:110 : </t>
  </si>
  <si>
    <t xml:space="preserve">LP:106 : </t>
  </si>
  <si>
    <t>289</t>
  </si>
  <si>
    <t>713141152R00</t>
  </si>
  <si>
    <t>Izolace tepelná střech kladená na sucho 1vrstvá pracovní kotvení k podkladu ( 1 kotva / deska )</t>
  </si>
  <si>
    <t>268</t>
  </si>
  <si>
    <t>135</t>
  </si>
  <si>
    <t>28375768.AR</t>
  </si>
  <si>
    <t>Deska izolační polystyrén samozhášivý EPS 150 Součinitel tepelné vodivosti 0,035 W/m K</t>
  </si>
  <si>
    <t>270</t>
  </si>
  <si>
    <t xml:space="preserve">Desky z pěnového polystyrenu pro vysoce tlakově namáhané podlahové a střešní konstrukce: : </t>
  </si>
  <si>
    <t xml:space="preserve">HP:384*0,24 : </t>
  </si>
  <si>
    <t xml:space="preserve">UP:326*0,24 : </t>
  </si>
  <si>
    <t xml:space="preserve">LP:461*0,24 : </t>
  </si>
  <si>
    <t xml:space="preserve">SK:130*0,24 : </t>
  </si>
  <si>
    <t xml:space="preserve">2 %:312,24*0,02 : </t>
  </si>
  <si>
    <t>318,4848</t>
  </si>
  <si>
    <t>63151543R</t>
  </si>
  <si>
    <t>Deska minerální 1000x600x100 mm Součinitel tepelné vodivosti: 0,036 W/m . K</t>
  </si>
  <si>
    <t>272</t>
  </si>
  <si>
    <t xml:space="preserve">3 %:1090*0,03 : </t>
  </si>
  <si>
    <t>1122,7</t>
  </si>
  <si>
    <t>137</t>
  </si>
  <si>
    <t>63151547R</t>
  </si>
  <si>
    <t>Deska minerální 1000x600x160 mm Součinitel tepelné vodivosti: 0,036 W/m . K</t>
  </si>
  <si>
    <t>274</t>
  </si>
  <si>
    <t xml:space="preserve">lodžie UP:19*0,3*1,03 : </t>
  </si>
  <si>
    <t>5,871</t>
  </si>
  <si>
    <t>998713102R00</t>
  </si>
  <si>
    <t>Přesun hmot pro izolace tepelné, výšky do 12 m</t>
  </si>
  <si>
    <t>276</t>
  </si>
  <si>
    <t>762</t>
  </si>
  <si>
    <t>Konstrukce tesařské</t>
  </si>
  <si>
    <t>139</t>
  </si>
  <si>
    <t>762332931R00</t>
  </si>
  <si>
    <t>Doplnění střešní vazby z hranolů do 120 cm2 vč.dod hranolů 80 x 80 mm</t>
  </si>
  <si>
    <t>278</t>
  </si>
  <si>
    <t xml:space="preserve">80/80 mm: : </t>
  </si>
  <si>
    <t xml:space="preserve">HP:27,74*0,37*2 : </t>
  </si>
  <si>
    <t xml:space="preserve">UP:21,41*0,44 : </t>
  </si>
  <si>
    <t xml:space="preserve">UP:21,41*1,15 : </t>
  </si>
  <si>
    <t xml:space="preserve">SK:(1,25*2+1,645*2+3,32+3,8+4,7*2+3,6+3,8+4,7+2,5)*0,44 : </t>
  </si>
  <si>
    <t>70,8099</t>
  </si>
  <si>
    <t>762332931RT2</t>
  </si>
  <si>
    <t>Doplnění střešní vazby z hranolů do 120 cm2 vč.dod hranolů 100 x 100 mm</t>
  </si>
  <si>
    <t>280</t>
  </si>
  <si>
    <t xml:space="preserve">100/100 mm: : </t>
  </si>
  <si>
    <t xml:space="preserve">HP:27,74*1*2 : </t>
  </si>
  <si>
    <t xml:space="preserve">UP:21,41*1 : </t>
  </si>
  <si>
    <t xml:space="preserve">HP:13,22*2 : </t>
  </si>
  <si>
    <t xml:space="preserve">UP:14,42*2 : </t>
  </si>
  <si>
    <t xml:space="preserve">SK:(1,25*2+1,645*2+3,32+3,8+4,7*2+3,6+3,8+4,7+2,5)*1 : </t>
  </si>
  <si>
    <t>190,49</t>
  </si>
  <si>
    <t>141</t>
  </si>
  <si>
    <t>762332931RT3</t>
  </si>
  <si>
    <t>Doplnění střešní vazby z hranolů do 120 cm2 vč.dod hranolů 100 x 120 mm</t>
  </si>
  <si>
    <t>282</t>
  </si>
  <si>
    <t xml:space="preserve">100/120 mm: : </t>
  </si>
  <si>
    <t xml:space="preserve">LP:(32,14+15,4+13,5)*1 : </t>
  </si>
  <si>
    <t>61,04</t>
  </si>
  <si>
    <t>762332931RT4</t>
  </si>
  <si>
    <t>Doplnění střešní vazby z hranolů do 120 cm2 vč.dod fošen 60 x 120 mm</t>
  </si>
  <si>
    <t>284</t>
  </si>
  <si>
    <t xml:space="preserve">60/120 mm: : </t>
  </si>
  <si>
    <t xml:space="preserve">HP:27,74*0,6*4*2 : </t>
  </si>
  <si>
    <t xml:space="preserve">UP:21,41*0,6*4 : </t>
  </si>
  <si>
    <t xml:space="preserve">UP:21,41*0,8*4 : </t>
  </si>
  <si>
    <t xml:space="preserve">SK:(1,25*2+1,645*2+3,32+3,8+4,7*2+3,6+3,8+4,7+2,5)*0,6*4 : </t>
  </si>
  <si>
    <t>341,632</t>
  </si>
  <si>
    <t>143</t>
  </si>
  <si>
    <t>762332932RT2</t>
  </si>
  <si>
    <t>Doplnění střešní vazby z hranolů do 224 cm2 vč.dod hranolů 120 x 120 mm</t>
  </si>
  <si>
    <t>286</t>
  </si>
  <si>
    <t xml:space="preserve">120/120 mm: : </t>
  </si>
  <si>
    <t xml:space="preserve">HP:13,22*2*0,27 : </t>
  </si>
  <si>
    <t xml:space="preserve">UP:14,42*2*0,27 : </t>
  </si>
  <si>
    <t>211,1756</t>
  </si>
  <si>
    <t>762341220R00</t>
  </si>
  <si>
    <t>M. bedn.střech rovn. z aglomer.desek šroubováním</t>
  </si>
  <si>
    <t>288</t>
  </si>
  <si>
    <t>145</t>
  </si>
  <si>
    <t>762341811R00</t>
  </si>
  <si>
    <t>Demontáž bednění střech rovných z prken hrubých</t>
  </si>
  <si>
    <t>290</t>
  </si>
  <si>
    <t>762395000R00</t>
  </si>
  <si>
    <t>Spojovací a ochranné prostředky pro střechy</t>
  </si>
  <si>
    <t>292</t>
  </si>
  <si>
    <t xml:space="preserve">HP:27,74*0,37*2*0,08*0,08 : </t>
  </si>
  <si>
    <t xml:space="preserve">UP:21,41*0,44*0,08*0,08 : </t>
  </si>
  <si>
    <t xml:space="preserve">UP:21,41*1,15*0,08*0,08 : </t>
  </si>
  <si>
    <t xml:space="preserve">SK:(1,25*2+1,645*2+3,32+3,8+4,7*2+3,6+3,8+4,7+2,5)*0,44*0,08*0,08 : </t>
  </si>
  <si>
    <t xml:space="preserve">HP:27,74*1*2*0,1*0,1 : </t>
  </si>
  <si>
    <t xml:space="preserve">UP:21,41*1*0,1*0,1 : </t>
  </si>
  <si>
    <t xml:space="preserve">HP:13,22*2*0,1*0,1 : </t>
  </si>
  <si>
    <t xml:space="preserve">UP:14,42*2*0,1*0,1 : </t>
  </si>
  <si>
    <t xml:space="preserve">SK:(1,25*2+1,645*2+3,32+3,8+4,7*2+3,6+3,8+4,7+2,5)*1*0,1*0,1 : </t>
  </si>
  <si>
    <t xml:space="preserve">LP:(32,14+15,4+13,5)*1*0,1*0,12 : </t>
  </si>
  <si>
    <t xml:space="preserve">HP:27,74*0,6*4*2*0,06*0,12 : </t>
  </si>
  <si>
    <t xml:space="preserve">UP:21,41*0,6*4*0,06*0,12 : </t>
  </si>
  <si>
    <t xml:space="preserve">UP:21,41*0,8*4*0,06*0,12 : </t>
  </si>
  <si>
    <t xml:space="preserve">SK:(1,25*2+1,645*2+3,32+3,8+4,7*2+3,6+3,8+4,7+2,5)*0,6*4*0,06*0,12 : </t>
  </si>
  <si>
    <t xml:space="preserve">HP:27,74*1*2*0,12*0,12 : </t>
  </si>
  <si>
    <t xml:space="preserve">UP:21,41*1*0,12*0,12 : </t>
  </si>
  <si>
    <t xml:space="preserve">LP:(32,14+15,4+13,5)*1*0,12*0,12 : </t>
  </si>
  <si>
    <t xml:space="preserve">HP:13,22*2*0,27*0,12*0,12 : </t>
  </si>
  <si>
    <t xml:space="preserve">UP:14,42*2*0,27*0,12*0,12 : </t>
  </si>
  <si>
    <t xml:space="preserve">SK:(1,25*2+1,645*2+3,32+3,8+4,7*2+3,6+3,8+4,7+2,5)*1*0,12*0,12 : </t>
  </si>
  <si>
    <t xml:space="preserve">HP:384*0,025 : </t>
  </si>
  <si>
    <t xml:space="preserve">UP:326*0,025 : </t>
  </si>
  <si>
    <t xml:space="preserve">LP:461*0,025 : </t>
  </si>
  <si>
    <t xml:space="preserve">SK:130*0,025 : </t>
  </si>
  <si>
    <t>41,1162</t>
  </si>
  <si>
    <t>147</t>
  </si>
  <si>
    <t>762441112R00</t>
  </si>
  <si>
    <t>Montáž obložení atiky,OSB desky,1vrst.,šroubováním včetně dodávky desky OSB tl. 25 mm</t>
  </si>
  <si>
    <t>294</t>
  </si>
  <si>
    <t xml:space="preserve">boky střech ZS MV 160 mm: : </t>
  </si>
  <si>
    <t xml:space="preserve">HP:27,74*0,82*2 : </t>
  </si>
  <si>
    <t xml:space="preserve">12,16*(0,4+0,27)*2 : </t>
  </si>
  <si>
    <t xml:space="preserve">UP:21,41*0,89 : </t>
  </si>
  <si>
    <t xml:space="preserve">21,41*1,6 : </t>
  </si>
  <si>
    <t xml:space="preserve">14,42*(1,6+0,89)/2*2 : </t>
  </si>
  <si>
    <t xml:space="preserve">LP:32,4*1,15 : </t>
  </si>
  <si>
    <t xml:space="preserve">(15,4+13,5)*1,15 : </t>
  </si>
  <si>
    <t xml:space="preserve">SK:(1,25*2+1,645*2+3,325)*0,52 : </t>
  </si>
  <si>
    <t xml:space="preserve">(3,8+4,7+4,7+3,6)*0,6 : </t>
  </si>
  <si>
    <t xml:space="preserve">3,88*0,7 : </t>
  </si>
  <si>
    <t xml:space="preserve">6,4*0,6 : </t>
  </si>
  <si>
    <t xml:space="preserve">(3,8+4,7+2,5)*0,7 : </t>
  </si>
  <si>
    <t>380,9137</t>
  </si>
  <si>
    <t>762441113R00</t>
  </si>
  <si>
    <t>Montáž obložení atiky,OSB desky,1vrst.,hmoždinkami včetně dodávky desky OSB tl. 20 mm</t>
  </si>
  <si>
    <t>296</t>
  </si>
  <si>
    <t xml:space="preserve">k14:128*0,4 : </t>
  </si>
  <si>
    <t xml:space="preserve">k15:186*0,4 : </t>
  </si>
  <si>
    <t>125,6</t>
  </si>
  <si>
    <t>149</t>
  </si>
  <si>
    <t>762441131RT1</t>
  </si>
  <si>
    <t>Montáž podhled lodžie,OSB desky 1vrst.,šroubováním včetně dodávky desek OSB tl. 25 mm</t>
  </si>
  <si>
    <t>298</t>
  </si>
  <si>
    <t xml:space="preserve">UP:19*(1,7+0,3) : </t>
  </si>
  <si>
    <t>762441132RT1</t>
  </si>
  <si>
    <t>Montáž podlahy lodžie,OSB desky 2vrst.,šroubováním včetně dodávky desek OSB tl. 20+20 mm</t>
  </si>
  <si>
    <t>300</t>
  </si>
  <si>
    <t xml:space="preserve">UP:19*1,7 : </t>
  </si>
  <si>
    <t>151</t>
  </si>
  <si>
    <t>762495000R00</t>
  </si>
  <si>
    <t>Spojovací a ochranné prostř. obložení stěn, stropů</t>
  </si>
  <si>
    <t>302</t>
  </si>
  <si>
    <t xml:space="preserve">obklad atiky OSB 25 mm:380,9137 : </t>
  </si>
  <si>
    <t xml:space="preserve">obklad atiky OSB 20 mm:125,6000 : </t>
  </si>
  <si>
    <t xml:space="preserve">podhled lodžie OSB 25 mm:38 : </t>
  </si>
  <si>
    <t xml:space="preserve">podlaha lodžie OSB 20 + 20 mm:32,3*2 : </t>
  </si>
  <si>
    <t>609,1137</t>
  </si>
  <si>
    <t>762911121R00</t>
  </si>
  <si>
    <t>Impregnace řeziva tlakovakuová</t>
  </si>
  <si>
    <t>304</t>
  </si>
  <si>
    <t>8,5912</t>
  </si>
  <si>
    <t>153</t>
  </si>
  <si>
    <t>60726017.AR</t>
  </si>
  <si>
    <t>Deska dřevoštěpková OSB - 4PD tl. 25 mm</t>
  </si>
  <si>
    <t>306</t>
  </si>
  <si>
    <t xml:space="preserve">3 %:1301*0,03 : </t>
  </si>
  <si>
    <t>1340,03</t>
  </si>
  <si>
    <t>998762102R00</t>
  </si>
  <si>
    <t>Přesun hmot pro tesařské konstrukce, výšky do 12 m</t>
  </si>
  <si>
    <t>308</t>
  </si>
  <si>
    <t>764</t>
  </si>
  <si>
    <t>Konstrukce klempířské</t>
  </si>
  <si>
    <t>155</t>
  </si>
  <si>
    <t>764242110R00</t>
  </si>
  <si>
    <t>Lapač střešních splavenin včetně úpravy napojení na stávající kanalizaci - posun dle tlouštky ZS</t>
  </si>
  <si>
    <t>310</t>
  </si>
  <si>
    <t xml:space="preserve">LP:5 : </t>
  </si>
  <si>
    <t xml:space="preserve">SK:3 : </t>
  </si>
  <si>
    <t>764311822R00</t>
  </si>
  <si>
    <t>Demont. krytiny, tabule 2 x 1 m, nad 25 m2, do 30°</t>
  </si>
  <si>
    <t>312</t>
  </si>
  <si>
    <t>764321819R00</t>
  </si>
  <si>
    <t>Demontáž klempířských plechování do rš 500 mm, do 30°</t>
  </si>
  <si>
    <t>314</t>
  </si>
  <si>
    <t>764410850R00</t>
  </si>
  <si>
    <t>Demontáž oplechování parapetů,rš od 100 do 330 mm</t>
  </si>
  <si>
    <t>316</t>
  </si>
  <si>
    <t xml:space="preserve">k01:9 : </t>
  </si>
  <si>
    <t xml:space="preserve">k02:7,7 : </t>
  </si>
  <si>
    <t xml:space="preserve">k03:1,8 : </t>
  </si>
  <si>
    <t xml:space="preserve">k04:36,8 : </t>
  </si>
  <si>
    <t xml:space="preserve">k05:1,5 : </t>
  </si>
  <si>
    <t xml:space="preserve">k06:4 : </t>
  </si>
  <si>
    <t xml:space="preserve">k07:27,6 : </t>
  </si>
  <si>
    <t xml:space="preserve">k08:45,6 : </t>
  </si>
  <si>
    <t xml:space="preserve">k10:0,45 : </t>
  </si>
  <si>
    <t xml:space="preserve">k11:0,55 : </t>
  </si>
  <si>
    <t xml:space="preserve">k12:2,3 : </t>
  </si>
  <si>
    <t xml:space="preserve">k13:2,4 : </t>
  </si>
  <si>
    <t xml:space="preserve">k09:7 : </t>
  </si>
  <si>
    <t>146,7</t>
  </si>
  <si>
    <t>159</t>
  </si>
  <si>
    <t>764908102RT2</t>
  </si>
  <si>
    <t>Kotlík žlabový kónický,vel.žlabu 150 mm žárově pozink plech tl. 0,7 mm s ochranou proti UV</t>
  </si>
  <si>
    <t>318</t>
  </si>
  <si>
    <t xml:space="preserve">k21:16 : </t>
  </si>
  <si>
    <t>764908105RT2</t>
  </si>
  <si>
    <t>Žlab podokapní půlkruhový,velikost 150 mm žárově pozink plech tl. 0,7 mm s ochranou proti UV</t>
  </si>
  <si>
    <t>320</t>
  </si>
  <si>
    <t xml:space="preserve">Dodávka a montáž podokapního půlkruhového žlabu včetně háků, čel, spojek žlabu a správkové barvy: : </t>
  </si>
  <si>
    <t xml:space="preserve">k18:174 : </t>
  </si>
  <si>
    <t xml:space="preserve">položka obsahuje k20= 195 ks háků: : </t>
  </si>
  <si>
    <t>161</t>
  </si>
  <si>
    <t>764908109R00</t>
  </si>
  <si>
    <t>Odpadní trouba kruhová , D 100 mm žárově pozink plech tl. 0,7 mm s ochranou proti UV</t>
  </si>
  <si>
    <t>322</t>
  </si>
  <si>
    <t xml:space="preserve">Dodávka a montáž kruhových odpadních trub včetně mezikusů, kolen, objímek a správkové barvy.: : </t>
  </si>
  <si>
    <t xml:space="preserve">k19:85 : </t>
  </si>
  <si>
    <t>764908322RT3</t>
  </si>
  <si>
    <t>Oplechování parapetů, rš 260 mm, žárově pozink plech tl. 0,7 mm s ochranou proti UV</t>
  </si>
  <si>
    <t>324</t>
  </si>
  <si>
    <t>139,7</t>
  </si>
  <si>
    <t>163</t>
  </si>
  <si>
    <t>764908323RT3</t>
  </si>
  <si>
    <t>Oplechování parapetů, rš 370 mm, žárově pozink plech tl. 0,7 mm s ochranou proti UV</t>
  </si>
  <si>
    <t>326</t>
  </si>
  <si>
    <t>764908425RT3</t>
  </si>
  <si>
    <t>Oplech. elektroskříně, žárově pozink plech tl. 0,7 mm s ochranou proti UV</t>
  </si>
  <si>
    <t>328</t>
  </si>
  <si>
    <t>165</t>
  </si>
  <si>
    <t>764900035RA0</t>
  </si>
  <si>
    <t>Demontáž podokapních žlabů půlkruhových</t>
  </si>
  <si>
    <t>330</t>
  </si>
  <si>
    <t>764900040RA0</t>
  </si>
  <si>
    <t>Demontáž odpadních trub</t>
  </si>
  <si>
    <t>332</t>
  </si>
  <si>
    <t>167</t>
  </si>
  <si>
    <t>998764102R00</t>
  </si>
  <si>
    <t>Přesun hmot pro klempířské konstr., výšky do 12 m</t>
  </si>
  <si>
    <t>334</t>
  </si>
  <si>
    <t>766</t>
  </si>
  <si>
    <t>Konstrukce truhlářské</t>
  </si>
  <si>
    <t>766601216RT1</t>
  </si>
  <si>
    <t>Těsnění oken.spáry, ostění</t>
  </si>
  <si>
    <t>336</t>
  </si>
  <si>
    <t>169</t>
  </si>
  <si>
    <t>766601229RT1</t>
  </si>
  <si>
    <t>Těsnění oken.spáry,parapet</t>
  </si>
  <si>
    <t>338</t>
  </si>
  <si>
    <t>145,83</t>
  </si>
  <si>
    <t>766661112R00</t>
  </si>
  <si>
    <t>Montáž dveří do zárubně,otevíravých 1kř.do 0,8 m</t>
  </si>
  <si>
    <t>340</t>
  </si>
  <si>
    <t>171</t>
  </si>
  <si>
    <t>766670021R00</t>
  </si>
  <si>
    <t>Montáž kliky a štítku</t>
  </si>
  <si>
    <t>342</t>
  </si>
  <si>
    <t>766900010RAB</t>
  </si>
  <si>
    <t>Demontáž obložení stěn z palubek včetně podkladního roštu</t>
  </si>
  <si>
    <t>344</t>
  </si>
  <si>
    <t xml:space="preserve">UP - podhled lodžie:19*(1,7+0,3) : </t>
  </si>
  <si>
    <t>451,2138</t>
  </si>
  <si>
    <t>173</t>
  </si>
  <si>
    <t>5491459512</t>
  </si>
  <si>
    <t>Kování klika-klika</t>
  </si>
  <si>
    <t>346</t>
  </si>
  <si>
    <t>6116018611</t>
  </si>
  <si>
    <t>Dveře vnitřní hladké plné 1 kříd. 80x197 s polodrážkou</t>
  </si>
  <si>
    <t>348</t>
  </si>
  <si>
    <t>175</t>
  </si>
  <si>
    <t>998766102R00</t>
  </si>
  <si>
    <t>Přesun hmot pro truhlářské konstr., výšky do 12 m</t>
  </si>
  <si>
    <t>350</t>
  </si>
  <si>
    <t>767</t>
  </si>
  <si>
    <t>Konstrukce zámečnické</t>
  </si>
  <si>
    <t>767581800R00</t>
  </si>
  <si>
    <t>Montáž podhledů - kazet</t>
  </si>
  <si>
    <t>352</t>
  </si>
  <si>
    <t xml:space="preserve">strop u stěn LOP - mtž desek, po provedení kontrolovaného pásma: : </t>
  </si>
  <si>
    <t xml:space="preserve">HP:(12,16+27,735)*2*1,2*1 : </t>
  </si>
  <si>
    <t xml:space="preserve">UP:(12+21,41)*2*1,2*2 : </t>
  </si>
  <si>
    <t>256,116</t>
  </si>
  <si>
    <t>177</t>
  </si>
  <si>
    <t>767581801R00</t>
  </si>
  <si>
    <t>Demontáž podhledů - kazet</t>
  </si>
  <si>
    <t>354</t>
  </si>
  <si>
    <t xml:space="preserve">strop u stěn LOP - dmtž desek, pro provedení kontrolovaného pásma: : </t>
  </si>
  <si>
    <t>767996802R00</t>
  </si>
  <si>
    <t>Demontáž atypických ocelových konstr. do100 kg</t>
  </si>
  <si>
    <t>kg</t>
  </si>
  <si>
    <t>356</t>
  </si>
  <si>
    <t xml:space="preserve">zábradlí lodžie:18,76*1,05*30 : </t>
  </si>
  <si>
    <t>590,94</t>
  </si>
  <si>
    <t>179</t>
  </si>
  <si>
    <t>767200001RR00</t>
  </si>
  <si>
    <t>Dodávka + mtž zábradlí lodžie 2090x1050 mm rám profil 60/20 mm, příčle pásoviny 60/8 mm</t>
  </si>
  <si>
    <t>358</t>
  </si>
  <si>
    <t xml:space="preserve">dle výpisu zámečnických konstrukcí:2 : </t>
  </si>
  <si>
    <t xml:space="preserve">Dodávka + mtž zábradlí lodžie: : </t>
  </si>
  <si>
    <t xml:space="preserve">Položka obsahuje veškeré práce a materily, včetně spojovacích prostředků, nátěrů: : </t>
  </si>
  <si>
    <t>767200002RR00</t>
  </si>
  <si>
    <t>Dodávka + mtž zábradlí lodžie 2340x1050 mm rám profil 60/20 mm, příčle pásoviny 60/8 mm</t>
  </si>
  <si>
    <t>360</t>
  </si>
  <si>
    <t xml:space="preserve">dle výpisu zámečnických konstrukcí:6 : </t>
  </si>
  <si>
    <t>181</t>
  </si>
  <si>
    <t>767200003RR00</t>
  </si>
  <si>
    <t>Dodávka + mtž markýzy 1400x1200 mm rám profil 40/40 mm, výplň polykarbonát dutinkový</t>
  </si>
  <si>
    <t>362</t>
  </si>
  <si>
    <t xml:space="preserve">dle výpisu zámečnických konstrukcí - Z02:1 : </t>
  </si>
  <si>
    <t xml:space="preserve">Dodávka + mtž markýzy, rám profil 40/40 mm, výplň polykarbonát dutinkový 16 mm: : </t>
  </si>
  <si>
    <t>767200004RR00</t>
  </si>
  <si>
    <t>Dmtž + zpětná mtž markýzy 1500x1200 mm nová výplň polykarbonát dutinkový</t>
  </si>
  <si>
    <t>364</t>
  </si>
  <si>
    <t xml:space="preserve">dodávka nová výplň polykarbonát dutinkový 16 mm = 3,5 m2, oprava nátěrů, úprava kotvení: : </t>
  </si>
  <si>
    <t xml:space="preserve">UP:1 : </t>
  </si>
  <si>
    <t>183</t>
  </si>
  <si>
    <t>767200005RR00</t>
  </si>
  <si>
    <t>Dmtž + zpětná mtž markýzy 3000x1200 mm nová výplň polykarbonát dutinkový</t>
  </si>
  <si>
    <t xml:space="preserve">dodávka nová výplň polykarbonát dutinkový 16 mm = 7 m2, oprava nátěrů, úprava kotvení: : </t>
  </si>
  <si>
    <t xml:space="preserve">HP:1 : </t>
  </si>
  <si>
    <t>767200006RR00</t>
  </si>
  <si>
    <t>Dmtž + zpětná mtž schodiště LP</t>
  </si>
  <si>
    <t>368</t>
  </si>
  <si>
    <t xml:space="preserve">Dmtž stávajícího schodiště, posun o tl. ZS, zpětná mtž - včetně úprav, dodávky všech prvků: : </t>
  </si>
  <si>
    <t xml:space="preserve">schodišťové rameno 6x1 m půdorys, podesta 7x2,5 m : : </t>
  </si>
  <si>
    <t xml:space="preserve">zemní práce a základy v HSV části rozpočtu: : </t>
  </si>
  <si>
    <t xml:space="preserve">očištění celé konstrukce ocelovým kartáčem, základní antikorozní nátěr, grafitový nátěr, úprava kotvení: : </t>
  </si>
  <si>
    <t>185</t>
  </si>
  <si>
    <t>767001</t>
  </si>
  <si>
    <t>D+M výlezu na střechu vč.vysouvacího žebříku,lemování na střeše,poklop,kompletní konstrukce UPŘESNĚNÍ DLE PD</t>
  </si>
  <si>
    <t>370</t>
  </si>
  <si>
    <t>998767102R00</t>
  </si>
  <si>
    <t>Přesun hmot pro zámečnické konstr., výšky do 12 m</t>
  </si>
  <si>
    <t>372</t>
  </si>
  <si>
    <t>769</t>
  </si>
  <si>
    <t>Otvorové prvky z plastu</t>
  </si>
  <si>
    <t>187</t>
  </si>
  <si>
    <t>769611113S00</t>
  </si>
  <si>
    <t>Montáž a dodávka oken plastových dle popisu výplně otvorů Uw = 0,9 W/m2K</t>
  </si>
  <si>
    <t>374</t>
  </si>
  <si>
    <t xml:space="preserve">plastové okno dle popisu výplní otvorů  ( obecné požadavky): : </t>
  </si>
  <si>
    <t xml:space="preserve">izolační zasklení trojsklo, sklo dle výpisu výplní: : </t>
  </si>
  <si>
    <t xml:space="preserve">včetně vnitřního parapetu: : </t>
  </si>
  <si>
    <t xml:space="preserve">barva exterier - bílá: : </t>
  </si>
  <si>
    <t xml:space="preserve">barva interier - bílá: : </t>
  </si>
  <si>
    <t xml:space="preserve">napojení na okolní konstrukce dle normy: : </t>
  </si>
  <si>
    <t xml:space="preserve">od interieru - parotěsnící páska+TI vrstva+paropropustná,: : </t>
  </si>
  <si>
    <t xml:space="preserve">vodotěsná a větrotěsná páska: : </t>
  </si>
  <si>
    <t xml:space="preserve">systém ETICS přetažen přes rám: : </t>
  </si>
  <si>
    <t>214,0245</t>
  </si>
  <si>
    <t>769611114S00</t>
  </si>
  <si>
    <t>Montáž a dodávka dveří plastových dle popisu výplně otvorů Ud = 1,2 W/m2K</t>
  </si>
  <si>
    <t>376</t>
  </si>
  <si>
    <t xml:space="preserve">plastové dveře dle popisu výplní otvorů  ( obecné požadavky): : </t>
  </si>
  <si>
    <t xml:space="preserve">izolační zasklení, sklo bezpečnostní, kování: : </t>
  </si>
  <si>
    <t xml:space="preserve">včetně vnitřního parapetu, panikové kování u dveří - D01, D02, D03, D06, D07, D08, D09, D11, D12, D13: : </t>
  </si>
  <si>
    <t>53,1525</t>
  </si>
  <si>
    <t>771</t>
  </si>
  <si>
    <t>Podlahy z dlaždic a obklady</t>
  </si>
  <si>
    <t>189</t>
  </si>
  <si>
    <t>771550014RA0</t>
  </si>
  <si>
    <t>Dlažba z dlaždic teracových 30 x 30 cm</t>
  </si>
  <si>
    <t>378</t>
  </si>
  <si>
    <t>771RR00</t>
  </si>
  <si>
    <t>D+M balkonového systémového souvrství vč. keramické mrazuvdorné dlažby</t>
  </si>
  <si>
    <t>380</t>
  </si>
  <si>
    <t xml:space="preserve">Dodávka a montáž balkonového systému, včetně všech systémových doplňků, lišt, soklu  dle PD: : </t>
  </si>
  <si>
    <t xml:space="preserve">1. flexibilní lepidlo: : </t>
  </si>
  <si>
    <t xml:space="preserve">2. spádová konstrukční deska : : </t>
  </si>
  <si>
    <t xml:space="preserve">3. izolační nátěr 2 x: : </t>
  </si>
  <si>
    <t xml:space="preserve">4. flexibilní lepidlo: : </t>
  </si>
  <si>
    <t xml:space="preserve">5. keramická mrazuvdorná dlažba: : </t>
  </si>
  <si>
    <t xml:space="preserve">dle výkresu detailů D 13 - lodžie UP:19*1,7 : </t>
  </si>
  <si>
    <t xml:space="preserve">dle výkresu detailů D 14 - lodžie LP:15,2 : </t>
  </si>
  <si>
    <t>47,5</t>
  </si>
  <si>
    <t>781</t>
  </si>
  <si>
    <t>Obklady keramické</t>
  </si>
  <si>
    <t>191</t>
  </si>
  <si>
    <t>781670114RA1</t>
  </si>
  <si>
    <t>Obklad parapetu a ostění, tmel , šířka do 15 cm obklad standart</t>
  </si>
  <si>
    <t>382</t>
  </si>
  <si>
    <t>783</t>
  </si>
  <si>
    <t>Nátěry</t>
  </si>
  <si>
    <t>783222119S00</t>
  </si>
  <si>
    <t>Nátěr zárubní</t>
  </si>
  <si>
    <t>384</t>
  </si>
  <si>
    <t>193</t>
  </si>
  <si>
    <t>783950011R00</t>
  </si>
  <si>
    <t>Oprava nátěrů kovových konstrukcí obroušení, odmaštění, 1x krycí + 2x email</t>
  </si>
  <si>
    <t>386</t>
  </si>
  <si>
    <t xml:space="preserve">ventilační mřížky: : </t>
  </si>
  <si>
    <t xml:space="preserve">UP:0,5*0,5*1 : </t>
  </si>
  <si>
    <t xml:space="preserve">HP:0,5*0,5*1 : </t>
  </si>
  <si>
    <t xml:space="preserve">LP:0,5*0,5*1 : </t>
  </si>
  <si>
    <t xml:space="preserve">sloupky zábradlí UP:9*1,2*0,1*4 : </t>
  </si>
  <si>
    <t xml:space="preserve">rozvaděč HP:1 : </t>
  </si>
  <si>
    <t xml:space="preserve">odvětrání VZT střecha HP:1 : </t>
  </si>
  <si>
    <t xml:space="preserve">konstrukce lodžie UP:15 : </t>
  </si>
  <si>
    <t>22,07</t>
  </si>
  <si>
    <t>783950029RAA</t>
  </si>
  <si>
    <t>Oprava nátěrů tesařskách výrobků syntet. lakem oškrábání, 1x krycí + 1x email</t>
  </si>
  <si>
    <t>388</t>
  </si>
  <si>
    <t xml:space="preserve">konstrukce lodžie UP:20 : </t>
  </si>
  <si>
    <t>784</t>
  </si>
  <si>
    <t>Malby</t>
  </si>
  <si>
    <t>195</t>
  </si>
  <si>
    <t>784161601R00</t>
  </si>
  <si>
    <t>Penetrace podkladu nátěrem standart, 1 x</t>
  </si>
  <si>
    <t xml:space="preserve">SDK příčka:6,8*2 : </t>
  </si>
  <si>
    <t xml:space="preserve">SDK obklad trámů:(9,2+3)*1 : </t>
  </si>
  <si>
    <t xml:space="preserve">štuk strop:18 : </t>
  </si>
  <si>
    <t xml:space="preserve">štuk ostění:93,288 : </t>
  </si>
  <si>
    <t xml:space="preserve">stěny LOP: : </t>
  </si>
  <si>
    <t xml:space="preserve">HP:(12,16+27,735)*2*2,8*1 : </t>
  </si>
  <si>
    <t xml:space="preserve">UP:(12+21,41)*2*3*2 : </t>
  </si>
  <si>
    <t xml:space="preserve">odpočet otvorů v LOP:-143,745 : </t>
  </si>
  <si>
    <t>617,675</t>
  </si>
  <si>
    <t>784165522R00</t>
  </si>
  <si>
    <t>Malba tekutá, barva, bez penetrace, 2 x</t>
  </si>
  <si>
    <t>392</t>
  </si>
  <si>
    <t>197</t>
  </si>
  <si>
    <t>784950030RAA</t>
  </si>
  <si>
    <t>Oprava maleb z malířských směsí oškrábání, umytí, vyhlazení, 2x malba</t>
  </si>
  <si>
    <t>394</t>
  </si>
  <si>
    <t xml:space="preserve">LP:(12,7+32,4)*2*3,05*2 : </t>
  </si>
  <si>
    <t xml:space="preserve">SK:(26,5+6,5)*3+6,5*3 : </t>
  </si>
  <si>
    <t xml:space="preserve">odpočet otvorů ve zdivu:-122,982 : </t>
  </si>
  <si>
    <t>545,738</t>
  </si>
  <si>
    <t>786</t>
  </si>
  <si>
    <t>Čalounické úpravy</t>
  </si>
  <si>
    <t>786622211RT2</t>
  </si>
  <si>
    <t>Žaluzie horizontální vnitřní AL lamely bílé včetně dodávky žaluzie</t>
  </si>
  <si>
    <t>396</t>
  </si>
  <si>
    <t xml:space="preserve">W02:0,85*1,45*8 : </t>
  </si>
  <si>
    <t xml:space="preserve">W04:1,15*1,45*15 : </t>
  </si>
  <si>
    <t xml:space="preserve">W08:2,4*1,45*15 : </t>
  </si>
  <si>
    <t>191,3665</t>
  </si>
  <si>
    <t>199</t>
  </si>
  <si>
    <t>998786102R00</t>
  </si>
  <si>
    <t>Přesun hmot pro zastiň. techniku, výšky do 12 m</t>
  </si>
  <si>
    <t>398</t>
  </si>
  <si>
    <t>M21</t>
  </si>
  <si>
    <t>Elektromontáže</t>
  </si>
  <si>
    <t>M2102</t>
  </si>
  <si>
    <t>Dmtž + dod + mtž zvonkového tabla</t>
  </si>
  <si>
    <t>400</t>
  </si>
  <si>
    <t>P</t>
  </si>
  <si>
    <t xml:space="preserve">Poznámka k položce:
- Zvonkové tablo hlavní vstup - Kus 1x - 15 zvonků, s kamerou, vnitřní telefony bez obrazovky 14x, 1x s obrazovkou.
- Zvonkové tablo zásobování – Kus 1x – 3 zvonky, bez kamery, vnitřní telefony bez obrazovky 3x.
</t>
  </si>
  <si>
    <t xml:space="preserve">HP:2 : </t>
  </si>
  <si>
    <t>201</t>
  </si>
  <si>
    <t>M2110</t>
  </si>
  <si>
    <t>Dmtž + Mtž+ dodávka nového venkovního osvětlení venkovní zařivkové svítidlo - revize</t>
  </si>
  <si>
    <t>402</t>
  </si>
  <si>
    <t xml:space="preserve">LP:3 : </t>
  </si>
  <si>
    <t>M2111</t>
  </si>
  <si>
    <t>Dmtž + zpětná mtž elektrozařízení na fasádě prodloužení kabelů, nové kotvení</t>
  </si>
  <si>
    <t>404</t>
  </si>
  <si>
    <t xml:space="preserve">Poznámka k položce:
- 3m kabelu CYKY 3x1,5; 
- 7m kabelu CYKY 3x2,5; 
- 4m kabelu CYKY 4x3,5;
- 14x propojovací krabice se svorkovnicí do EPS.
</t>
  </si>
  <si>
    <t xml:space="preserve">HP:11 : </t>
  </si>
  <si>
    <t xml:space="preserve">LP:2 : </t>
  </si>
  <si>
    <t>203</t>
  </si>
  <si>
    <t>M2112</t>
  </si>
  <si>
    <t>Dmtž + zpětná mtž CCTV kamera na fasádě prodloužení kabelů, nové kotvení</t>
  </si>
  <si>
    <t>406</t>
  </si>
  <si>
    <t>M2113</t>
  </si>
  <si>
    <t>Dmtž + zpětná mtž satelitní antény na fasádě prodloužení kabelů, nové kotvení</t>
  </si>
  <si>
    <t>408</t>
  </si>
  <si>
    <t>M24</t>
  </si>
  <si>
    <t>Montáže vzduchotechnických zařízení</t>
  </si>
  <si>
    <t>205</t>
  </si>
  <si>
    <t>M2414</t>
  </si>
  <si>
    <t>Dmtž + zpětná mtž klimatizační jednotky na fasádě prodlužení rozvodů</t>
  </si>
  <si>
    <t>410</t>
  </si>
  <si>
    <t xml:space="preserve">Poznámka k položce:
- Předizolované potrubí měď průměr 22mm délka 2x1m + spojky na prodloužení původního potrubí a šroubení pro napojení na klima jednotku. 
- 1m kabelu CYKY 3x2,5; 
- Propojovací krabice se svorkovnicí pro zabudování do EPS.
</t>
  </si>
  <si>
    <t>D96</t>
  </si>
  <si>
    <t>Přesuny suti a vybouraných hmot</t>
  </si>
  <si>
    <t>979990121R00</t>
  </si>
  <si>
    <t>Poplatek za skládku suti - asfaltové pásy</t>
  </si>
  <si>
    <t>412</t>
  </si>
  <si>
    <t xml:space="preserve">asf. pás střecha:7,8060 : </t>
  </si>
  <si>
    <t>7,806</t>
  </si>
  <si>
    <t>207</t>
  </si>
  <si>
    <t>979990161R00</t>
  </si>
  <si>
    <t>Poplatek za skládku suti - dřevo</t>
  </si>
  <si>
    <t>414</t>
  </si>
  <si>
    <t xml:space="preserve">obklad střech:7,23 : </t>
  </si>
  <si>
    <t xml:space="preserve">bednění střech:19,515 : </t>
  </si>
  <si>
    <t>26,745</t>
  </si>
  <si>
    <t>979011111R00</t>
  </si>
  <si>
    <t>Svislá doprava suti a vybour. hmot za 2.NP a 1.PP</t>
  </si>
  <si>
    <t>416</t>
  </si>
  <si>
    <t>209</t>
  </si>
  <si>
    <t>979082111R00</t>
  </si>
  <si>
    <t>Vnitrostaveništní doprava suti do 10 m</t>
  </si>
  <si>
    <t>418</t>
  </si>
  <si>
    <t>979082121R00</t>
  </si>
  <si>
    <t>Příplatek k vnitrost. dopravě suti za dalších 5 m</t>
  </si>
  <si>
    <t>420</t>
  </si>
  <si>
    <t>211</t>
  </si>
  <si>
    <t>979083117R00</t>
  </si>
  <si>
    <t>Vodorovné přemístění suti na skládku do 6000 m</t>
  </si>
  <si>
    <t>422</t>
  </si>
  <si>
    <t>979083191R00</t>
  </si>
  <si>
    <t>Příplatek za dalších započatých 1000 m nad 6000 m</t>
  </si>
  <si>
    <t>424</t>
  </si>
  <si>
    <t>213</t>
  </si>
  <si>
    <t>979990000R00</t>
  </si>
  <si>
    <t>Poplatek za skládku smíšené stavební suti</t>
  </si>
  <si>
    <t>426</t>
  </si>
  <si>
    <t>01-10 - VEDLEJŠÍ NÁKLADY</t>
  </si>
  <si>
    <t>01 - Vedlejší rozpočtové náklady</t>
  </si>
  <si>
    <t>01</t>
  </si>
  <si>
    <t>Vedlejší rozpočtové náklady</t>
  </si>
  <si>
    <t>Zařízení staveniště - Veškeré náklady spojené s vybudováním, provozem a odstraněním ZS</t>
  </si>
  <si>
    <t>soubor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</si>
  <si>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</si>
  <si>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</si>
  <si>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</si>
  <si>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na stavbě</t>
  </si>
  <si>
    <t>04</t>
  </si>
  <si>
    <t>Vytyčení všech stávajících podzemních sítí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</si>
  <si>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</si>
  <si>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</si>
  <si>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</si>
  <si>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</si>
  <si>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</si>
  <si>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</si>
  <si>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</si>
  <si>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</si>
  <si>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09</t>
  </si>
  <si>
    <t>Bankovní záruka - náklady na bankovní záruky dle podmínek zadávací dokumentace</t>
  </si>
  <si>
    <t>Pojištění stavby - náklady na pojištění stavby dle podmínek zadávací dokumentace</t>
  </si>
  <si>
    <t>01-2 - VYTÁPĚNÍ HOSPODÁŘSKÝ PAVILON</t>
  </si>
  <si>
    <t>_1 - Zařízení</t>
  </si>
  <si>
    <t>_2 - Oběhová čerpadla</t>
  </si>
  <si>
    <t>734 - Armatury</t>
  </si>
  <si>
    <t>_4 - Potrubí</t>
  </si>
  <si>
    <t>_5 - Tepelné izolace</t>
  </si>
  <si>
    <t>_6 - ZTI</t>
  </si>
  <si>
    <t>_7 - Demontáže</t>
  </si>
  <si>
    <t>_8 - Stavební úpravy</t>
  </si>
  <si>
    <t>_9 - Výměna otopných těles</t>
  </si>
  <si>
    <t>799 - Ostatní</t>
  </si>
  <si>
    <t>_1</t>
  </si>
  <si>
    <t>Zařízení</t>
  </si>
  <si>
    <t>Kompaktní invertorové tepelné čerpadlo systém vzduch/voda, Q=13,64 kW(A2/W35), COP=4,14(A7/W35), hlad. Akustického výkonu 54dB(A), Minimální průtok čerpadla 1000kh/h, tw=55°C, 400 V/50 Hz</t>
  </si>
  <si>
    <t>Příslušenství TČ pro venkovní instalaci (antivibrační podložky, hadice pro odvod kondenzátu atd. )</t>
  </si>
  <si>
    <t>Ekvitermní regulátor provozu kaskády 2 TČ vzduch/voda, nástěnné provedení- příslušenství TČ (pouze dodávky, montáž MaR)</t>
  </si>
  <si>
    <t>Venkovní čidlo teploty- příslušenství TČ (pouze dodávky, montáž MaR)</t>
  </si>
  <si>
    <t>Příložné čidlo teploty- příslušenství TČ (pouze dodávky, montáž MaR)</t>
  </si>
  <si>
    <t>Uvedení kaskády 2xTČ do provozu autorizovanou osobou</t>
  </si>
  <si>
    <t>Akumulační nádrž V=703 l, návarky pro teploměr, tlakoměr, snímač regulace, odkalení a odvzdušnění, povrchová úprava základním nátěrem, PN 0,6 Mpa, vč. Systémové izolace, tl. 80 mm</t>
  </si>
  <si>
    <t>Tlaková expanzní nádoba ÚT, V=100 l/0,6 MPa</t>
  </si>
  <si>
    <t>Tlaková expanzní nádoba ÚT, V=8 l/1 MPa</t>
  </si>
  <si>
    <t>Elektrické topné těleso pro zásobník - 6kW/400V, G6/4 "</t>
  </si>
  <si>
    <t>Kombinovaný rozdělovač a sběrač, modul 100, PN 0,6MPa, I=0,95m, Qmax=6,0 m3/h, vč. Tepelné PUR izolace - kašírovaná Al folie a 2xstavitelné konzole na podlahu</t>
  </si>
  <si>
    <t>Sestava zařízení pro automatické plnění a doplňování topné vody, charakteristická hodnota průtoku: 0 ,4 m3/h, dovol. provozní teplota: 70 °C, dovol. provozní přetlak: 10 bar, minimální vstupní tlak: ?</t>
  </si>
  <si>
    <t>Poznámka k položce:
1,3 bar, včetně oddělovacího členu, filtru a bytového vodoměru na studenou vodu</t>
  </si>
  <si>
    <t>Souprava měřiče tepla ultrazvukového, závitového DN20, Qn=2,5 m3/h,dp=3,0 kPa(Q=1,4 m3/h), včetně kalorimetrického počítadla, fluidikového průtokoměru, jímek a odporových teploměrů, šroubení a</t>
  </si>
  <si>
    <t>Poznámka k položce:
těsnění</t>
  </si>
  <si>
    <t>_2</t>
  </si>
  <si>
    <t>Oběhová čerpadla</t>
  </si>
  <si>
    <t>Čerpadlo oběhové závitové, s automatickou regulací výkonu, Q=1,4m3/h, Hmax=6,1m, P=70W/230V, DN32, včetně šroubení a těsnění</t>
  </si>
  <si>
    <t>Čerpadlo oběhové závitové, s automatickou regulací výkonu, Q=2,6m3/h, Hmax=6,2m, P=110W/230V, DN32, včetně šroubení a těsnění</t>
  </si>
  <si>
    <t>734</t>
  </si>
  <si>
    <t>Armatury</t>
  </si>
  <si>
    <t>Pojistný ventil ÚT, 1/2"-3/4", ot. přetlak 0,3 Mpa</t>
  </si>
  <si>
    <t>Kohout kulový-voda, DN 50,t=120°C, PN16</t>
  </si>
  <si>
    <t>Kohout kulový-voda, DN 32,t=120°C, PN16</t>
  </si>
  <si>
    <t>Obslužná armatura tlakové expanzní nádoby, DN 25,t=120°C, PN16</t>
  </si>
  <si>
    <t>Obslužná armatura tlakové expanzní nádoby, DN 20,t=120°C, PN16</t>
  </si>
  <si>
    <t>Magnetický odlučovač nečistot, závitový, možnost vertikální i horizontální montáže, tmax=120°C, PN10 , DN50</t>
  </si>
  <si>
    <t>Filtr topenářský, závitový DN 32,120°C, PN16</t>
  </si>
  <si>
    <t>Klapka zpětná pružinová, závitová, DN 50, 120°C, PN15</t>
  </si>
  <si>
    <t>Klapka zpětná pružinová, závitová, DN 32, 120°C, PN15</t>
  </si>
  <si>
    <t>Automatický odvzdušňovací ventil DN15, 120°C, PN16</t>
  </si>
  <si>
    <t>Vypouštěcí kohout DN 15, 120°C, PN16</t>
  </si>
  <si>
    <t>Teploměr technický 0-120°C, včetně jímky</t>
  </si>
  <si>
    <t>Manometr technický 0-4 bar, včetně smyčky</t>
  </si>
  <si>
    <t>Sestava armatur pro připojení manometru- manometr spodní připojení G1/2", DN100, p=0-4 bar, 2x tlakoměrová přípojka nátrubková, uzavírací ventil zkušební se vzorkovací koncovkou, kondenzační</t>
  </si>
  <si>
    <t>Poznámka k položce:
smyčka varná, těsnění</t>
  </si>
  <si>
    <t>Koordinace s profesí MaR- osazení jímek pro čidla tlaku, teploty</t>
  </si>
  <si>
    <t>_4</t>
  </si>
  <si>
    <t>Potrubí</t>
  </si>
  <si>
    <t>Předizolované potrubí 2xPex40x3,7/125, tepelná izolace PUR, korugované ochraná PE trubka, včetně tvarovek, spojovacího a instalačního materiálu</t>
  </si>
  <si>
    <t>Potrubí meděné 54x2,0 spojované měkkým pájením, včetně tvarovek, spojovacího materiálu, konzol</t>
  </si>
  <si>
    <t>Potrubí meděné 35x1,5 spojované měkkým pájením, včetně tvarovek, spojovacího materiálu, konzol</t>
  </si>
  <si>
    <t>Potrubí meděné 28x1,5 spojované měkkým pájením, včetně tvarovek, spojovacího materiálu, konzol</t>
  </si>
  <si>
    <t>Potrubí meděné 22x1,5 spojované měkkým pájením, včetně tvarovek, spojovacího materiálu, konzol</t>
  </si>
  <si>
    <t>Napojení nových měděných rozvodů na stávající ocelové rozvody do DN50, včetně instalačního a spojovacího materiálu</t>
  </si>
  <si>
    <t>Koordinace se stavební částí při vedení potrubí pod kontaktním zateplovacím systémem</t>
  </si>
  <si>
    <t>_5</t>
  </si>
  <si>
    <t>Tepelné izolace</t>
  </si>
  <si>
    <t>Tep. izolace z minerálního vlákna, kašírovaná vyztuženou Al folií, vniřní pr./tl. 54/50 mm</t>
  </si>
  <si>
    <t>dtto Ć35mm, tl. 30 mm</t>
  </si>
  <si>
    <t>dtto Ć28mm, tl. 30 mm</t>
  </si>
  <si>
    <t>dtto Ć22mm, tl. 20 mm</t>
  </si>
  <si>
    <t>_6</t>
  </si>
  <si>
    <t>ZTI</t>
  </si>
  <si>
    <t>Kanalizační PPR potrubí DN32, vedené na povrchu, včetně spojovacího a kotvícího materiálu, napojení přepadů pojistných ventilů, volné vyústění nad podlahovou vpustí</t>
  </si>
  <si>
    <t>Kanalizační PVC potrubí DN110-pro kladení do výkopu, včetně spojovacího materiálu</t>
  </si>
  <si>
    <t>Vysazení odbočky na stávajicí odpadní potrubí PVC do DN300 uloženém ve výkopu, vč. napojení odvodu kondenzátu přes zápachovou uzávěrku - PVC potrubí DN110</t>
  </si>
  <si>
    <t>Připojení automatického doplňovacího zařízení na stávající rozvody studené vody - PPr potrubí 25x4,2 včetně tepelné izolace, spojovacího a kotvícího materiálu</t>
  </si>
  <si>
    <t>Propojení automatického doplňovacího zařízení s otopnou soustavou- PPr potrubí 25x4,2, včetně tepelné izolace, spojovacího a kotvícího materiálu</t>
  </si>
  <si>
    <t>Filtr topenářský, závitový DN 20,120°C, PN16</t>
  </si>
  <si>
    <t>Kohout kulový-voda, DN 20,t=120°C, PN16</t>
  </si>
  <si>
    <t>Vodoměr bytový suchoběžný, studená voda, DN20, Qn=1,6m3/h, včetně připojovacího šroubení</t>
  </si>
  <si>
    <t>Ostatní nespecifikovaný materiál, tvarovky, armatury, spojovací, kotvící materiál apod.</t>
  </si>
  <si>
    <t>Zkouška tlaku</t>
  </si>
  <si>
    <t>Proplach</t>
  </si>
  <si>
    <t>_7</t>
  </si>
  <si>
    <t>Demontáže</t>
  </si>
  <si>
    <t>Demontáž elektrokotle nástěnného do výkonu 25 kW, včetně odpojení od elektrorozvodů a včetně likvidace</t>
  </si>
  <si>
    <t>Demontáž tlakové expanzní nádoby V=35l, včetně likvidace</t>
  </si>
  <si>
    <t>Demontáž oběhových čerpadel závitových v kotelnách a strojovnách, včetně odpojení od elektrorozvodů a likvidace</t>
  </si>
  <si>
    <t>Demontáž armatur závitových v kotelnách a strojovnách, včetně likvidace</t>
  </si>
  <si>
    <t>Demontáž potrubí ÚT v kotelnách a strojovnách, včetně konzol a tepelné izolace do DN50, včetně likvidace</t>
  </si>
  <si>
    <t>Přesun hmot a uložení na skládku</t>
  </si>
  <si>
    <t>_8</t>
  </si>
  <si>
    <t>Stavební úpravy</t>
  </si>
  <si>
    <t>Vybudování ŽB základu,včetně výztuže, napojení na stávající konstrukce, rozměr 1500x750x100 mm</t>
  </si>
  <si>
    <t>Dřevěné bednění pro montáž ŽB základu, včetně odstranění po betonáži</t>
  </si>
  <si>
    <t>Betonová mazanina- povrchová úprava ŽB základu</t>
  </si>
  <si>
    <t>Dvojitý epoxidový nátěr šedé barvy- povrchová úprava ŽB základu</t>
  </si>
  <si>
    <t>Rozebrání okapového chodníčku z betonových dlaždic, vč. uskladnění k opětovné montáži.</t>
  </si>
  <si>
    <t>Vyhloubení výkopu pro předizolované potrubí a potrubí odvodu kondenzátu cca 1,2m hluboké</t>
  </si>
  <si>
    <t>Zasypání potrubí ve výkopu, pískový obsyp, uložení výstražné pásky a zasypání zeminou, zhutnění</t>
  </si>
  <si>
    <t>Obnova okapového chodníčku z betonových dlaždic, pouze pokládka</t>
  </si>
  <si>
    <t>Obnova nezpevněné plochy - zeleň</t>
  </si>
  <si>
    <t>Vrtání děr pro plotové sloupky</t>
  </si>
  <si>
    <t>Betonování sloupků</t>
  </si>
  <si>
    <t>Sloupek plotový ocelový, průměr 48 mm, výška 1500 mm, povrchová úprava pozink+PVC</t>
  </si>
  <si>
    <t>Pletivo vysoké 1500mm, oko 55x55 mm, průměr drátu 3 mm, povrchová úprava pozink+PVC vč. napnutí pletiva na plotové sloupky</t>
  </si>
  <si>
    <t>Plotová branka, 1550x1000, výplň pletivo- oko 55x55 mm, drát 2,5 mm, povrchová úprava pozink+ PVC, rám- trubky 38 mm, zámek, včetně instalačního materiálu</t>
  </si>
  <si>
    <t>Vytvoření otvorů do obvodového zdiva z cihel tl. do 400 mm, velikost otvoru 100x400mm vč. zapravení, zaizolování a začištění po montáži</t>
  </si>
  <si>
    <t>Prostup příčkami do tl.150 mm, velikost otvoru 100x400 mm, vč. zapravení po montáži, začištění, povrchových úprav a napojení na stávající konstrukce</t>
  </si>
  <si>
    <t>Místní oprava omítek vápenných v kotelnách a strojovnách, včetně povrchových úprav, začištění a napojení na stávající konstrukce</t>
  </si>
  <si>
    <t>Výmalba stěn strojovny - penetrace+ 2x disperzní nátěr</t>
  </si>
  <si>
    <t>Výmalba stropu strojovny - penetrace+ 2x disperzní nátěr</t>
  </si>
  <si>
    <t>_9</t>
  </si>
  <si>
    <t>Výměna otopných těles</t>
  </si>
  <si>
    <t>Demontáž otopného tělesa deskového do rozměru 21/600/1800, včetně konzol, připojovacích armatur a včetně likvidace</t>
  </si>
  <si>
    <t>Deskové otopné těleso včetně integrovanéhotermostatického ventilu a odvzdušnění, konzol na stěnu, připojení zespodu, rozměr 21/600/1200</t>
  </si>
  <si>
    <t>dtto 22/600/600</t>
  </si>
  <si>
    <t>dtto 22/600/1200</t>
  </si>
  <si>
    <t>dtto 33/600/1200</t>
  </si>
  <si>
    <t>dtto 33/600/2000</t>
  </si>
  <si>
    <t>Dvojité regulační šroubení pro tělesa s integrovaným ventilem přímé, PN10, připojení závitové G1/2"</t>
  </si>
  <si>
    <t>Termostatická hlavice pro tělesa s integrovaným ventilem</t>
  </si>
  <si>
    <t>Vyregulování ventilu nebo šroubení dvojregulačního s termostatickým ovládáním</t>
  </si>
  <si>
    <t>Úprava přípojky otopného tělesa s integrovaným termoregulačním ventilem- připojení zespoda- pro připojení otopného tělesa s větší stavební hloubkou, ocelové potrubí, včetně pomocného materiálu</t>
  </si>
  <si>
    <t>799</t>
  </si>
  <si>
    <t>Ostatní</t>
  </si>
  <si>
    <t>Topná a tlaková zkouška dle ČSN 060310</t>
  </si>
  <si>
    <t>Propláchnutí systému</t>
  </si>
  <si>
    <t>Vypuštění stávající otopné soustavy</t>
  </si>
  <si>
    <t>Napuštění otopné soustavy vodou o předepsaných paramterech, odvzdušnění</t>
  </si>
  <si>
    <t>Vyregulování otopné soustavy během zkušebního provozu, vč. dopravy osob</t>
  </si>
  <si>
    <t>Přesuny hmot</t>
  </si>
  <si>
    <t>Nátěry pomocných konstrukcí, 2x základní barva, 1x email</t>
  </si>
  <si>
    <t>Označovací štítky na potrubí</t>
  </si>
  <si>
    <t>Zaškolení obsluhy, uvedení systému do provozu</t>
  </si>
  <si>
    <t>01-3 - VYTÁPĚNÍ UČEBNOVÝ PAVILON</t>
  </si>
  <si>
    <t>_11 - Zařízení</t>
  </si>
  <si>
    <t>_12 - Oběhová čerpadla</t>
  </si>
  <si>
    <t>_14 - Potrubí</t>
  </si>
  <si>
    <t>_15 - Tepelné izolace</t>
  </si>
  <si>
    <t>_16 - ZTI</t>
  </si>
  <si>
    <t>_17 - Demontáže</t>
  </si>
  <si>
    <t>_18 - Stavební úpravy</t>
  </si>
  <si>
    <t>_19 - Výměna otopných těles</t>
  </si>
  <si>
    <t>_11</t>
  </si>
  <si>
    <t>_12</t>
  </si>
  <si>
    <t>Čerpadlo oběhové závitové, s automatickou regulací výkonu, Q=2,4m3/h, Hmax=6,2m, P=110W/230V, DN32, včetně šroubení a těsnění</t>
  </si>
  <si>
    <t>_14</t>
  </si>
  <si>
    <t>_15</t>
  </si>
  <si>
    <t>Tepelná izolace potrubí měděného v exteriéru rozměr 35x1,5 mm, tepelně izolační návleky z minerální vaty tl. 50 mm kašírované Al-fólií, včetně oplechování a utěsnění</t>
  </si>
  <si>
    <t>_16</t>
  </si>
  <si>
    <t>Kanalizační PPR potrubí DN32, vedené po povrchu, včetně spojovacího a kotvícího materiálu, napojení přepadů pojistných ventilů, volné vyústění nad podlahovou vpustí</t>
  </si>
  <si>
    <t>Kanalizační potrubí DN50, včetně spojovacího materiálu</t>
  </si>
  <si>
    <t>_17</t>
  </si>
  <si>
    <t>Demontáž tlakové expanzní nádoby V=50l, včetně likvidace</t>
  </si>
  <si>
    <t>_18</t>
  </si>
  <si>
    <t>SDK příčka dvouplášťová, včetně nosné ocelové konstrukce, povrchových úprav, začištění, napojení na stávající konstrukce,spojovacího a instalačního materiálu a včetně malby, tl. 100 mm</t>
  </si>
  <si>
    <t>Ocelová zárubeň pro osazení do SDK příčky, včetně instalačního a spojovacího materiálu, montáže, dvojitého nátěru syntetickým nátěrem bílé barvy po montáži, rozměr 800/2100/100 mm</t>
  </si>
  <si>
    <t>Dveřní křídlo vnitřních dveří, do ocelové zárubně, včetně kování, rozměr 800/1970 mm, dekor bude upřesněn v rámci TDI</t>
  </si>
  <si>
    <t>_19</t>
  </si>
  <si>
    <t>Deskové otopné těleso včetně integrovanéhotermostatického ventilu a odvzdušnění, konzol na stěnu, připojení zespodu, rozměr 22/600/500</t>
  </si>
  <si>
    <t>dtto 22/600/1800</t>
  </si>
  <si>
    <t>dtto 22/600/2000</t>
  </si>
  <si>
    <t>dtto 33/600/700</t>
  </si>
  <si>
    <t>dtto 33/600/900</t>
  </si>
  <si>
    <t>dtto 33/600/1600</t>
  </si>
  <si>
    <t>01-4 - VYTÁPĚNÍ LŮŽKOVÝ PAVILON</t>
  </si>
  <si>
    <t>_21 - Zařízení</t>
  </si>
  <si>
    <t>_22 - Oběhová čerpadla</t>
  </si>
  <si>
    <t>_24 - Potrubí</t>
  </si>
  <si>
    <t>_25 - Tepelné izolace</t>
  </si>
  <si>
    <t>_26 - ZTI</t>
  </si>
  <si>
    <t>_27 - Demontáže</t>
  </si>
  <si>
    <t>_28 - Stavební úpravy</t>
  </si>
  <si>
    <t>_29 - Výměna otopných těles</t>
  </si>
  <si>
    <t>_21</t>
  </si>
  <si>
    <t>Rozšiřující modul pro ekvitermní regulátor provozu kaskády 3 TČ vzduch/voda+ směšovaného topného okruhu, nástěnné provedení- příslušenství TČ (pouze dodávky, montáž MaR)</t>
  </si>
  <si>
    <t>Elektrický topný kabel- protizámrazová ochrana, délka 2 m, výkon 10W, pro napojení do svorkovnice TČ- příslušenstaví TČ</t>
  </si>
  <si>
    <t>Uvedení kaskády 3xTČ do provozu autorizovanou osobou</t>
  </si>
  <si>
    <t>Kombinovaný rozdělovač a sběrač, modul 100, PN 0,6MPa, I=1,3m, Qmax=6,0 m3/h, vč. Tepelné PUR izolace - kašírovaná Al folie a 2xstavitelné konzole</t>
  </si>
  <si>
    <t>Kombinovaný rozdělovač a sběrač, modul 100, PN 0,6MPa, I=0,95m, Qmax=6,0 m3/h, vč. Tepelné PUR izolace - kašírovaná Al folie a 2xstavitelné konzole</t>
  </si>
  <si>
    <t>Nepřímotopný smaltový zásobník teplné vody se stacionárním solárním výměníkem, V=501l, návarky pro teploměr, tlakoměr, snímač regulace, odkalení a odvzdušnění, povrchová úprava základním nátěrem,</t>
  </si>
  <si>
    <t>Poznámka k položce:
PN=0,6 Mpa, S=6,4m2, vč. Systémové izolace tl. 80 mm</t>
  </si>
  <si>
    <t>Tlaková expanzní nádoba ÚT, V=140 l/0,6 MPa</t>
  </si>
  <si>
    <t>_22</t>
  </si>
  <si>
    <t>Čerpadlo oběhové závitové, s automatickou regulací výkonu, Q=3,4m3/h, Hmax=5,7m, P=110W/230V, DN32, včetně šroubení a těsnění</t>
  </si>
  <si>
    <t>_24</t>
  </si>
  <si>
    <t>Potrubí meděné 54x2,0 spojované svařováním, včetně tvarovek, spojovacího materiálu, konzol</t>
  </si>
  <si>
    <t>Potrubí meděné 35x1,5 spojované svařováním, včetně tvarovek, spojovacího materiálu, konzol</t>
  </si>
  <si>
    <t>Potrubí meděné 28x1,5 spojované svařováním, včetně tvarovek, spojovacího materiálu, konzol</t>
  </si>
  <si>
    <t>Potrubí meděné 22x1,5 spojované svařováním, včetně tvarovek, spojovacího materiálu, konzol</t>
  </si>
  <si>
    <t>_25</t>
  </si>
  <si>
    <t>_26</t>
  </si>
  <si>
    <t>Kanalizační PPr potrubí DN110, včetně spojovacího materiálu</t>
  </si>
  <si>
    <t>Tepelná izolace potrubí kanalizačního PPr DN110 v exteriéru, tepelně izolační návleky z minerální vaty tl. 50 mm kašírované Al-fólií, včetně oplechování a utěsnění</t>
  </si>
  <si>
    <t>Kanalizační PPr potrubí DN50, včetně spojovacího materiálu</t>
  </si>
  <si>
    <t>Tepelná izolace potrubí kanalizačního PPr DN50 v exteriéru, tepelně izolační návleky z minerální vaty tl. 50 mm kašírované Al-fólií, včetně oplechování a utěsnění</t>
  </si>
  <si>
    <t>_27</t>
  </si>
  <si>
    <t>Demontáž tlakové expanzní nádoby V=100l, včetně likvidace</t>
  </si>
  <si>
    <t>_28</t>
  </si>
  <si>
    <t>Prostup stropní konstrukcí, do tl. 800 mm, pro potrubí do průměru 80 mm, včetně povrchových úprav a začištění po montáži potrubí</t>
  </si>
  <si>
    <t>Sádrokartonová konstrukce vč. ocelového nostného rámu, povrchových úprav, napojení na stávajicí konstrukce, začištění a malby</t>
  </si>
  <si>
    <t>Bourání ŽB základu, rozměr 1800x1800x100 mm, vč. začištění a povrchových úprav</t>
  </si>
  <si>
    <t>40.1</t>
  </si>
  <si>
    <t>41.1</t>
  </si>
  <si>
    <t>Likvidace sutě, včetně přesunu hmot a odvozu na skládku</t>
  </si>
  <si>
    <t>_29</t>
  </si>
  <si>
    <t>Deskové otopné těleso včetně integrovanéhotermostatického ventilu a odvzdušnění, konzol na stěnu, připojení zespodu, rozměr 33/600/500</t>
  </si>
  <si>
    <t>dtto 33/600/1000</t>
  </si>
  <si>
    <t>Koordinace se stavební částí- pronájem jeřábu a transport TČ na střechu</t>
  </si>
  <si>
    <t>01-5 - SOLÁRNÍ SYSTÉM</t>
  </si>
  <si>
    <t>_31 - Zařízení</t>
  </si>
  <si>
    <t>_32 - Připojení do ohřevu TV</t>
  </si>
  <si>
    <t>_31</t>
  </si>
  <si>
    <t>Sluneční kolektor plochý pro instalaci na ležato,s prizmatickým sklem viz. technická specifikace kolektoru v TZ</t>
  </si>
  <si>
    <t>Sada připojovacích dílů pro kolektorové pole o 4 plochých kolektorech instalovaných na ležato</t>
  </si>
  <si>
    <t>Sada pro uchycení a propojení 4 kolektorů instalovaných na ležato- nosný H-profil, spojovací a instalační materiál</t>
  </si>
  <si>
    <t>Držák trojúhelníkový pro sluneční kolektor instalovaný na ležato, 45°</t>
  </si>
  <si>
    <t>Zavětrovací vzpěra včetně šroubů, rovná střecha</t>
  </si>
  <si>
    <t>Instalační materiál pro ukotvení na nosnou ocelovou konstrukci</t>
  </si>
  <si>
    <t>Odvzdušňovací ventil 3/8" pro solární systémy, 160°C</t>
  </si>
  <si>
    <t>Kulový kohout 3/8" pro solární systémy, 160°C</t>
  </si>
  <si>
    <t>Regulátor průtoku s ukazatelem - 2-12 l/min, 2x3/4“F, 185°C</t>
  </si>
  <si>
    <t>Cu potrubí primárního okruho solárního systému Ć 28x1,5, včetně tvarovek pro primární okruh solárního systému, instalačního a spojovacího materiálu</t>
  </si>
  <si>
    <t>Cu potrubí primárního okruho solárního systému Ć 22x1,0, včetně tvarovek pro primární okruh solárního systému, instalačního a spojovacího materiálu</t>
  </si>
  <si>
    <t>Cu potrubí primárního okruho solárního systému Ć 18x1,0, včetně tvarovek pro primární okruh solárního systému, instalačního a spojovacího materiálu</t>
  </si>
  <si>
    <t>Tep. Izolace pr. 28 mat. kaučuk tl.19 mm</t>
  </si>
  <si>
    <t>Tep. izolace pr. 28 mat. kaučuk tl.19 mm včetně povrchové úpravy oplechováním</t>
  </si>
  <si>
    <t>Tep. izolace pr. 22 mat. kaučuk tl.19 mm včetně povrchové úpravy oplechováním</t>
  </si>
  <si>
    <t>Tep. izolace pr. 18 mat. kaučuk tl.19 mm včetně povrchové úpravy oplechováním</t>
  </si>
  <si>
    <t>Teplonosná antikorozní kapalina pro solární systémy na bázi monopropylenglykolu</t>
  </si>
  <si>
    <t>l</t>
  </si>
  <si>
    <t>Expanzní nádoba 200l, 6 bar, solar</t>
  </si>
  <si>
    <t>Ventil uzavírací s vypouštěním pro expanzní nádobu 3/4"</t>
  </si>
  <si>
    <t>Dvoutrubková solární čerpadlová skupina, průtok 8-28 l/min, včetně oběhového čerpadla s elektronickou regulací výkonu-Q=1,0 m3/h, Hmax=7,5m, P=60W, včetně tlakoměru a teploměrů, pojistného</t>
  </si>
  <si>
    <t>Poznámka k položce:
ventilu 6 bar, napouštěcích a vypouštěcích ventilů, uzavíracích ventilů, zpětné klapky, separátoru vzduchu, termoizolačního obalu</t>
  </si>
  <si>
    <t>_32</t>
  </si>
  <si>
    <t>Připojení do ohřevu TV</t>
  </si>
  <si>
    <t>Zásobník TV 856l, s integrovaným trubkových výměníkem S=10m2, smaltovaný vnitřní povrch, magneziová anoda, včetně tepelné izolace s PVC folií, pitná voda</t>
  </si>
  <si>
    <t>Tlaková expanzní nádoba, V=200 l/1,0 MPa, vnitřní povrchová úprava pro pitnou vodu</t>
  </si>
  <si>
    <t>Termostatický směšovací ventil TV, DN20, 20-70°C, pitná voda</t>
  </si>
  <si>
    <t>Pojistný ventil DN20, ot. přetlak 0,6 MPa, pitná voda</t>
  </si>
  <si>
    <t>Zpětná klapka, DN50, PN 16, pitná voda</t>
  </si>
  <si>
    <t>Zpětná klapka, DN25, PN 16, pitná voda</t>
  </si>
  <si>
    <t>Zpětná klapka, DN20, PN 16, pitná voda</t>
  </si>
  <si>
    <t>Kulový uzávěr DN50, PN 16, pitná voda</t>
  </si>
  <si>
    <t>Kulový uzávěr DN25, PN 16, pitná voda</t>
  </si>
  <si>
    <t>Kulový uzávěr DN20, PN 16, pitná voda</t>
  </si>
  <si>
    <t>Kulový kohout s vypouštěním a ochranou proti neodborné manipulaci- obslužná armatura expanzní nádoby , DN20,PN16, pitná voda</t>
  </si>
  <si>
    <t>Ventil zónový pro pitnou vodu, s vratnou pružinou, třícestný, vniřní závit DN20, včetně servopohonu 24V</t>
  </si>
  <si>
    <t>Cirkulační čerpadlo termické dezinfekce, vnitřní úprava bronz, P=45W/230V, včetně šroubení a těsnění</t>
  </si>
  <si>
    <t>Cirkulační čerpadlo TV s integrovanou elektronickou automatickou řídící jednotkou , vnitřní úprava bronz, Q=1,0 m3/h, Hmax=3,5 m, P=25W/230V/50HZ</t>
  </si>
  <si>
    <t>Potrubí měděné polotvrdé pro pitnou vodu, Ć54x2,0 mm, včetně tvarovek, spojovacího a kotvícího materiálu</t>
  </si>
  <si>
    <t>Potrubí měděné polotvrdé pro pitnou vodu, Ć22x1,0 mm, včetně tvarovek, spojovacího a kotvícího materiálu</t>
  </si>
  <si>
    <t>Potrubí PPr, pro pitnou vodu, Ć63x10,5, PN16, včetně tvarovek, kotvícího a spojovacího materiálu</t>
  </si>
  <si>
    <t>Potrubí PPr, pro pitnou vodu, Ć32x4,4, PN16, včetně tvarovek, kotvícího a spojovacího materiálu</t>
  </si>
  <si>
    <t>Potrubí PPr, pro pitnou vodu, Ć25x4,2, PN16, včetně tvarovek, kotvícího a spojovacího materiálu</t>
  </si>
  <si>
    <t>Tepelně izolační polyethylenový návlek, rozměr vnitřní průměr/tloušťka 63/25 mm</t>
  </si>
  <si>
    <t>Tepelně izolační polyethylenový návlek, rozměr vnitřní průměr/tloušťka 54/25 mm</t>
  </si>
  <si>
    <t>Tepelně izolační polyethylenový návlek, rozměr vnitřní průměr/tloušťka 32/25 mm</t>
  </si>
  <si>
    <t>Tepelně izolační polyethylenový návlek, rozměr vnitřní průměr/tloušťka 25/25 mm</t>
  </si>
  <si>
    <t>Tepelně izolační polyethylenový návlek, rozměr vnitřní průměr/tloušťka 22/25 mm</t>
  </si>
  <si>
    <t>Připojení dohřívacího zásobníku TV na rozvody studené vody, teplé vody a cirkulace</t>
  </si>
  <si>
    <t>Napojení nových rozvodů teplé vody studené vody a cirkulace na přípojky stávajících odběrných míst- ocelové potrubí do DN32</t>
  </si>
  <si>
    <t>Demontáž stávajícího elektrického zásobníkové ohřívače 400 litrů, včetně odpojení od rozvodů a elektroinstalace a ekologické likvidace</t>
  </si>
  <si>
    <t>Demontáž stávajících rozvodů ZTI- PPr potrubí do rozměru 63x8,6mm, včetně tepelné izolace, konzol, tvarovek a likvidace</t>
  </si>
  <si>
    <t>Propláchnutí nových rozvodů vnitřního vodovodu</t>
  </si>
  <si>
    <t>Tlaková zkouška nových rozvodů vnitřního vodovodu</t>
  </si>
  <si>
    <t>Prostup ŽB stropní konstrukcí, pro potrubí do rozměru 70 mm- jádrové vrtání, včetně povrchových úprav a začištění po montáži</t>
  </si>
  <si>
    <t>Koordinace se stavební částí- pronájem jeřábu a transport kolektorů na střechu</t>
  </si>
  <si>
    <t>Koordinace se stavební částí- zaklopení potrubí primárního okruhu solárního systému SDK krycí konstrukcí</t>
  </si>
  <si>
    <t>Přesun hmot</t>
  </si>
  <si>
    <t>01-6 - OCELOVÁ KONSTRUKCE</t>
  </si>
  <si>
    <t>767995101R00</t>
  </si>
  <si>
    <t>Výroba a montáž kov. atypických konstr. do 5 kg</t>
  </si>
  <si>
    <t>14587793R</t>
  </si>
  <si>
    <t>Profil obdélník. uzavř.svařovaný S235 100x50x3 mm</t>
  </si>
  <si>
    <t>15411740-R</t>
  </si>
  <si>
    <t>Profil L rovnoramenný S235 50x50x5 mm</t>
  </si>
  <si>
    <t>13611218-R</t>
  </si>
  <si>
    <t>Plech P3 jakost S235 100x100mm</t>
  </si>
  <si>
    <t>767995102R00</t>
  </si>
  <si>
    <t>Výroba a montáž kov. atypických konstr. do 10 kg</t>
  </si>
  <si>
    <t>13611228-R</t>
  </si>
  <si>
    <t>Plech P10 jakost S235 300x300mm</t>
  </si>
  <si>
    <t>767995104R00</t>
  </si>
  <si>
    <t>Výroba a montáž kov. atypických konstr. do 50 kg</t>
  </si>
  <si>
    <t>767995105R00</t>
  </si>
  <si>
    <t>Výroba a montáž kov. atypických konstr. do 100 kg</t>
  </si>
  <si>
    <t>14587296-R</t>
  </si>
  <si>
    <t>Profil čtvercový uzavř.svařovaný S235 100 x 6 mm</t>
  </si>
  <si>
    <t>767995106R00</t>
  </si>
  <si>
    <t>Výroba a montáž kov. atypických konstr. do 250 kg</t>
  </si>
  <si>
    <t>14587296R</t>
  </si>
  <si>
    <t>Profil čtvercový uzavř.svařovaný S235 100 x 4 mm</t>
  </si>
  <si>
    <t>13890201R</t>
  </si>
  <si>
    <t>Přirážka za pozinkování ocelových výrobků do 50 kg</t>
  </si>
  <si>
    <t>13890203R</t>
  </si>
  <si>
    <t>Přirážka za pozinkování ocel.výrobků 50-100 kg</t>
  </si>
  <si>
    <t>13890204R</t>
  </si>
  <si>
    <t>Přirážka za pozinkování ocel.výrobků 100-500 kg</t>
  </si>
  <si>
    <t>D+M ostatních drobných zámečnických prvků a materiálu, svary</t>
  </si>
  <si>
    <t>767002</t>
  </si>
  <si>
    <t>D+M kotvení,vrtání otvorů apod</t>
  </si>
  <si>
    <t>Poznámka k položce:
- ŠROUBY M12 (32KS),MATICE,PODLOŽKY
- ŠROUBY M10 (48KS),MATICE,PODLOŽKY
- TŘMENY M10 (60KS),MATICE A PODLOŽKY (120KS)
- OTVORY PRO ŠROUBY A TŘMENY
- Pro uložení solárních panelů uvažovat délku závitových tyčí 250mm s chemickou kotvou v délce 150mm</t>
  </si>
  <si>
    <t>998767201R00</t>
  </si>
  <si>
    <t>Přesun hmot pro zámečnické konstr., výšky do 6 m</t>
  </si>
  <si>
    <t>%</t>
  </si>
  <si>
    <t>01-7 - SILOVÉ ELEKTROROZVODY</t>
  </si>
  <si>
    <t>_1 - Dodávky zařízení</t>
  </si>
  <si>
    <t>_2 - Materiál elektromontážní</t>
  </si>
  <si>
    <t>_3 - Elektromontáže</t>
  </si>
  <si>
    <t>_4 - Zemní práce</t>
  </si>
  <si>
    <t>_5 - Ostatní náklady</t>
  </si>
  <si>
    <t>Dodávky zařízení</t>
  </si>
  <si>
    <t>rozváděč ozn.RM1...viz.výkres č.06 dodávka+montáž</t>
  </si>
  <si>
    <t>1001</t>
  </si>
  <si>
    <t>Doprava dodávek</t>
  </si>
  <si>
    <t>1002</t>
  </si>
  <si>
    <t>Přesun dodávek</t>
  </si>
  <si>
    <t>Materiál elektromontážní</t>
  </si>
  <si>
    <t>171109</t>
  </si>
  <si>
    <t>vodič CY 16 /H07V-U/</t>
  </si>
  <si>
    <t>171111</t>
  </si>
  <si>
    <t>vodič CY 25 /H07V-R/</t>
  </si>
  <si>
    <t>101105</t>
  </si>
  <si>
    <t>kabel CYKY 3x1,5</t>
  </si>
  <si>
    <t>101210</t>
  </si>
  <si>
    <t>kabel CYKY 5x35</t>
  </si>
  <si>
    <t>101305</t>
  </si>
  <si>
    <t>kabel CYKY 5x70</t>
  </si>
  <si>
    <t>101308</t>
  </si>
  <si>
    <t>kabel AYKY 3x120+70</t>
  </si>
  <si>
    <t>311326</t>
  </si>
  <si>
    <t>krabice EPS+ kryt - komplet</t>
  </si>
  <si>
    <t>353403</t>
  </si>
  <si>
    <t>drátový žlab do 60x100/žárzn+nosný+spoj.mat/komplet - střed.závěs</t>
  </si>
  <si>
    <t>311411</t>
  </si>
  <si>
    <t>stahovací páska-100ks</t>
  </si>
  <si>
    <t>hmoždinka plastová HM8/8x40mm vč.šroubu</t>
  </si>
  <si>
    <t>315112</t>
  </si>
  <si>
    <t>protipožární tmel</t>
  </si>
  <si>
    <t>315112.1</t>
  </si>
  <si>
    <t>silikonový tmel</t>
  </si>
  <si>
    <t>315112.2</t>
  </si>
  <si>
    <t>montážní pěna</t>
  </si>
  <si>
    <t>2001</t>
  </si>
  <si>
    <t>Prořez</t>
  </si>
  <si>
    <t>2002</t>
  </si>
  <si>
    <t>Materiál podružný</t>
  </si>
  <si>
    <t>_3</t>
  </si>
  <si>
    <t>210800851</t>
  </si>
  <si>
    <t>vodič Cu(-CY,CYA) pevně uložený do 1x35</t>
  </si>
  <si>
    <t>210810048</t>
  </si>
  <si>
    <t>kabel(-CYKY) pevně uložený do 3x6/4x4/7x2,5</t>
  </si>
  <si>
    <t>210810101</t>
  </si>
  <si>
    <t>kabel Cu(-1kV CYKY) pevně uložený do 5x35</t>
  </si>
  <si>
    <t>210810101.1</t>
  </si>
  <si>
    <t>kabel Cu(-1kV CYKY) pevně uložený do 5x70</t>
  </si>
  <si>
    <t>210810101.2</t>
  </si>
  <si>
    <t>kabel AYKY) pevně uložený do 3x120+70</t>
  </si>
  <si>
    <t>210100101</t>
  </si>
  <si>
    <t>ukončení na svorkovnici vodič do 16mm2</t>
  </si>
  <si>
    <t>210100102</t>
  </si>
  <si>
    <t>ukončení na svorkovnici vodič do 100mm2</t>
  </si>
  <si>
    <t>210192562</t>
  </si>
  <si>
    <t>ochranná svorkovnice(nulový můstek)vč.zapoj.</t>
  </si>
  <si>
    <t>210020412</t>
  </si>
  <si>
    <t>kabelový žlab</t>
  </si>
  <si>
    <t>210010301</t>
  </si>
  <si>
    <t>montáž stahovací pásky</t>
  </si>
  <si>
    <t>210010712</t>
  </si>
  <si>
    <t>osazení hmoždinky HM8</t>
  </si>
  <si>
    <t>210010451</t>
  </si>
  <si>
    <t>zatěsnění drobných otvorů protipož.tmelem</t>
  </si>
  <si>
    <t>3001</t>
  </si>
  <si>
    <t>PPV pro elektromontáže</t>
  </si>
  <si>
    <t>460520201</t>
  </si>
  <si>
    <t>zajištění otvoru ve zdi proti vniknutí vody vč.mat</t>
  </si>
  <si>
    <t>4001</t>
  </si>
  <si>
    <t>PPV pro zemní práce</t>
  </si>
  <si>
    <t>Ostatní náklady</t>
  </si>
  <si>
    <t>219990012</t>
  </si>
  <si>
    <t>práce spojené s vyhledáním a napojením stáv.obv</t>
  </si>
  <si>
    <t>hod</t>
  </si>
  <si>
    <t>219990013</t>
  </si>
  <si>
    <t>zajištění bezproudí</t>
  </si>
  <si>
    <t>219990015</t>
  </si>
  <si>
    <t>rozměření a rozkreslení tras...</t>
  </si>
  <si>
    <t>219990020</t>
  </si>
  <si>
    <t>úprava napájecího bodu</t>
  </si>
  <si>
    <t>219990024</t>
  </si>
  <si>
    <t>demontážní práce</t>
  </si>
  <si>
    <t>219990025</t>
  </si>
  <si>
    <t>uložení na skládku a ekologická likvidace odpadu</t>
  </si>
  <si>
    <t>219990026</t>
  </si>
  <si>
    <t>zkreslení skutečného provedení</t>
  </si>
  <si>
    <t>219990027</t>
  </si>
  <si>
    <t>výchozí revize</t>
  </si>
  <si>
    <t>219990011</t>
  </si>
  <si>
    <t>práce spojené s úpravou stávajících zařízení</t>
  </si>
  <si>
    <t>219990011.1</t>
  </si>
  <si>
    <t>práce spojené s provizorním napájením</t>
  </si>
  <si>
    <t>219990011.2</t>
  </si>
  <si>
    <t>jednání na ČEZu/PRE</t>
  </si>
  <si>
    <t>219001212</t>
  </si>
  <si>
    <t>vyvrt.otvoru ve zdi/cihla/ do pr.60mm/tl.do 0,30m</t>
  </si>
  <si>
    <t>219002611</t>
  </si>
  <si>
    <t>vysekání rýhy/zeď cihla/ hl.do 30mm/š.do 30mm</t>
  </si>
  <si>
    <t>219002625</t>
  </si>
  <si>
    <t>vysekání rýhy/zeď cihla/ hl.do 50mm/š.do 30mm</t>
  </si>
  <si>
    <t>219003641</t>
  </si>
  <si>
    <t>hrubé zahození rýhy do 0,50m/vč.malty/</t>
  </si>
  <si>
    <t>219003622</t>
  </si>
  <si>
    <t>omítka hladká/stěna/rýha šířka do 0,50m/vč.maltyMV</t>
  </si>
  <si>
    <t>219990022</t>
  </si>
  <si>
    <t>úklid</t>
  </si>
  <si>
    <t>219003235</t>
  </si>
  <si>
    <t>zazdívka otvoru ve zdivu/cihla/do 0,25m2/tl.0,60m</t>
  </si>
  <si>
    <t>219990030</t>
  </si>
  <si>
    <t>koordinace s ostatními profesemi</t>
  </si>
  <si>
    <t>219990045</t>
  </si>
  <si>
    <t>pomocné práce - montáž a demontáž SDK podhledu</t>
  </si>
  <si>
    <t>219990000</t>
  </si>
  <si>
    <t>poplatek za hlavní jistič před elektroměrem 160A</t>
  </si>
  <si>
    <t>01-8 - MĚŘENÍ A REGULACE</t>
  </si>
  <si>
    <t>_1 - Rozvaděč RMR1</t>
  </si>
  <si>
    <t>_2 - Rozvaděč RMR2</t>
  </si>
  <si>
    <t>_3 - Rozvaděč RMR3</t>
  </si>
  <si>
    <t>_4 - Dodávky</t>
  </si>
  <si>
    <t>_5 - Montážní materiál a práce</t>
  </si>
  <si>
    <t>_6 - Elektromontáže</t>
  </si>
  <si>
    <t>Rozvaděč RMR1</t>
  </si>
  <si>
    <t>Pol__0001</t>
  </si>
  <si>
    <t>Rozvaděčová skříň plechová, vystrojená</t>
  </si>
  <si>
    <t>Pol__0002</t>
  </si>
  <si>
    <t>Svodič přepětí 125A B/C</t>
  </si>
  <si>
    <t>Pol__0003</t>
  </si>
  <si>
    <t>Jistič char B, 1-pólový, Icn=10kA, In=4A</t>
  </si>
  <si>
    <t>Pol__0004</t>
  </si>
  <si>
    <t>Jistič char B, 1-pólový, Icn=10kA, In=16A</t>
  </si>
  <si>
    <t>Pol__0005</t>
  </si>
  <si>
    <t>Jistič char B, 3-pólový, Icn=10kA, In=13A</t>
  </si>
  <si>
    <t>Pol__0006</t>
  </si>
  <si>
    <t>Jistič char C, 3-pólový, Icn=10kA, In=16A</t>
  </si>
  <si>
    <t>Pol__0007</t>
  </si>
  <si>
    <t>Jistič char B, 3-pólový, Icn=10kA, In=16A</t>
  </si>
  <si>
    <t>Pol__0008</t>
  </si>
  <si>
    <t>Chránič s nadpr.ochr,1+N,char.B, Idn=0.03A, In=16A</t>
  </si>
  <si>
    <t>Pol__0009</t>
  </si>
  <si>
    <t>Instalační stykač, 230V~, 20A, 4zap. kont.</t>
  </si>
  <si>
    <t>Pol__0010</t>
  </si>
  <si>
    <t>Trojpólový vypínač 100A, 500V</t>
  </si>
  <si>
    <t>Pol__0011</t>
  </si>
  <si>
    <t>Relé prům.min., DIN, 4P/10A, 230V AC včetně patice</t>
  </si>
  <si>
    <t>Pol__0012</t>
  </si>
  <si>
    <t>Zpož.jednotka., DIN, 2P/10A, 230V AC</t>
  </si>
  <si>
    <t>Pol__0013</t>
  </si>
  <si>
    <t>Podružný materiál rozvaděče/DIN lišty,vývodky,vodiče,hřebeny atd./</t>
  </si>
  <si>
    <t>Pol__0014</t>
  </si>
  <si>
    <t>Výroba rozvaděče</t>
  </si>
  <si>
    <t>Pol__0015</t>
  </si>
  <si>
    <t>Kusová zkoučka rozvaděče</t>
  </si>
  <si>
    <t>Rozvaděč RMR2</t>
  </si>
  <si>
    <t>Pol__0016</t>
  </si>
  <si>
    <t>Pol__0017</t>
  </si>
  <si>
    <t>Svodič přepětí 250A B/C</t>
  </si>
  <si>
    <t>Pol__0018</t>
  </si>
  <si>
    <t>Pol__0019</t>
  </si>
  <si>
    <t>Jistič char B, 1-pólový, Icn=10kA, In=6A</t>
  </si>
  <si>
    <t>Pol__0020</t>
  </si>
  <si>
    <t>Pol__0021</t>
  </si>
  <si>
    <t>Pol__0022</t>
  </si>
  <si>
    <t>Pol__0023</t>
  </si>
  <si>
    <t>Pol__0024</t>
  </si>
  <si>
    <t>Pol__0025</t>
  </si>
  <si>
    <t>Pol__0026</t>
  </si>
  <si>
    <t>Trojpólový vypínač 160A, 500V</t>
  </si>
  <si>
    <t>Pol__0027</t>
  </si>
  <si>
    <t>Pol__0028</t>
  </si>
  <si>
    <t>Pol__0029</t>
  </si>
  <si>
    <t>Spínací hodinky, digitální, záloha,, DIN, 1P/10A, 230V AC</t>
  </si>
  <si>
    <t>Pol__0030</t>
  </si>
  <si>
    <t>Pol__0031</t>
  </si>
  <si>
    <t>Pol__0032</t>
  </si>
  <si>
    <t>Rozvaděč RMR3</t>
  </si>
  <si>
    <t>Pol__0033</t>
  </si>
  <si>
    <t>Pol__0034</t>
  </si>
  <si>
    <t>Pol__0035</t>
  </si>
  <si>
    <t>Pol__0036</t>
  </si>
  <si>
    <t>Pol__0037</t>
  </si>
  <si>
    <t>Pol__0038</t>
  </si>
  <si>
    <t>Pol__0039</t>
  </si>
  <si>
    <t>Pol__0040</t>
  </si>
  <si>
    <t>Pol__0041</t>
  </si>
  <si>
    <t>Pol__0042</t>
  </si>
  <si>
    <t>Pol__0043</t>
  </si>
  <si>
    <t>Pol__0044</t>
  </si>
  <si>
    <t>Pol__0045</t>
  </si>
  <si>
    <t>Pol__0046</t>
  </si>
  <si>
    <t>Pol__0047</t>
  </si>
  <si>
    <t>Montážní materiál a práce</t>
  </si>
  <si>
    <t>Pol__0051</t>
  </si>
  <si>
    <t>CYKY-J 3x1,5 , ve žlabu</t>
  </si>
  <si>
    <t>Poznámka k položce:
KABEL SILOVÝ,IZOLACE PVC</t>
  </si>
  <si>
    <t>Pol__0052</t>
  </si>
  <si>
    <t>CYKY-J 3x2,5 , ve žlabu</t>
  </si>
  <si>
    <t>Pol__0053</t>
  </si>
  <si>
    <t>CYKY-J 5x1,5 , ve žlabu</t>
  </si>
  <si>
    <t>Pol__0054</t>
  </si>
  <si>
    <t>CYKY-J 5x2,5 , ve žlabu</t>
  </si>
  <si>
    <t>Pol__0055</t>
  </si>
  <si>
    <t>H05RR-F-G 3x1 , ve žlabu</t>
  </si>
  <si>
    <t>Poznámka k položce:
ŠŇŮRA LEHKÁ,IZOLACE KAUČUK (CGLG)</t>
  </si>
  <si>
    <t>Pol__0056</t>
  </si>
  <si>
    <t>JYTY-O 2x1 mm , ve žlabu</t>
  </si>
  <si>
    <t>Poznámka k položce:
KABEL STÍNĚNÝ</t>
  </si>
  <si>
    <t>Pol__0057</t>
  </si>
  <si>
    <t>JYTY-O 4x1 mm , ve žlabu</t>
  </si>
  <si>
    <t>Pol__0058</t>
  </si>
  <si>
    <t>Žlab drátěný ocelový 100/50 "ŽZ"</t>
  </si>
  <si>
    <t>Poznámka k položce:
KABELOVÝ ŽLAB - ŽÁROVÝ ZINEK</t>
  </si>
  <si>
    <t>Pol__0059</t>
  </si>
  <si>
    <t>Spojka "ŽZ" - pro spojení "žlab-žlab"</t>
  </si>
  <si>
    <t>Poznámka k položce:
PŘÍSLUŠENSTVÍ ŽLABŮ - ŽÁROVÝ ZINEK
SPOJKY</t>
  </si>
  <si>
    <t>Pol__0060</t>
  </si>
  <si>
    <t>Výložník Žlab "ŽZ" 100</t>
  </si>
  <si>
    <t>Poznámka k položce:
DRŽÁKY</t>
  </si>
  <si>
    <t>Pol__0061</t>
  </si>
  <si>
    <t>Zásuvka 2p+PE, šedá</t>
  </si>
  <si>
    <t>Poznámka k položce:
ZÁSUVKA NASTĚNNÁ IP44</t>
  </si>
  <si>
    <t>Pol__0062</t>
  </si>
  <si>
    <t>Krabice instalační, prázdná, 75 x 75 mm</t>
  </si>
  <si>
    <t>Poznámka k položce:
KRABICOVÁ ROZVODKA, IP 54, PRÁZDNÁ</t>
  </si>
  <si>
    <t>Pol__0063</t>
  </si>
  <si>
    <t>d 16 mm, pevně</t>
  </si>
  <si>
    <t>Poznámka k položce:
TRUBKA TUHÁ NÍZKÁ  MECHANICKÁ ODOLNOST</t>
  </si>
  <si>
    <t>Pol__0064</t>
  </si>
  <si>
    <t>d 25 mm, UV, pevně</t>
  </si>
  <si>
    <t>Poznámka k položce:
TRUBKA TUHÁ VYSOKÁ MECHANICKÁ ODOLNOST ČERNÁ,</t>
  </si>
  <si>
    <t>Pol__0065</t>
  </si>
  <si>
    <t>do 2,5 mm2</t>
  </si>
  <si>
    <t>Poznámka k položce:
UKONČENÍ  VODIČŮ V ROZVADĚČÍCH A PŘÍSTROJÍCH</t>
  </si>
  <si>
    <t>Pol__0066</t>
  </si>
  <si>
    <t>do 35 mm2</t>
  </si>
  <si>
    <t>Pol__0067</t>
  </si>
  <si>
    <t>do 70 mm2</t>
  </si>
  <si>
    <t>Pol__0068</t>
  </si>
  <si>
    <t>Ekvitermní regulace /pouze montáž, dodávka STE/</t>
  </si>
  <si>
    <t>Pol__0069</t>
  </si>
  <si>
    <t>Směšovací modul,/pouze montáž, dodávka STE/</t>
  </si>
  <si>
    <t>Pol__0070</t>
  </si>
  <si>
    <t>Pt1000 /pouze montáž, dodávka STE/</t>
  </si>
  <si>
    <t>Poznámka k položce:
Venkovní čidlo teploty</t>
  </si>
  <si>
    <t>Pol__0071</t>
  </si>
  <si>
    <t>Poznámka k položce:
Příložné čidlo teploty</t>
  </si>
  <si>
    <t>Pol__0072</t>
  </si>
  <si>
    <t>Revize elektro výchozí</t>
  </si>
  <si>
    <t>Poznámka k položce:
Zkoušky a prohlídky elektrických rozvodů a zařízení celková prohlídka a vyhotovení revizní zprávy pro objem montážních prací</t>
  </si>
  <si>
    <t>Pol__0073</t>
  </si>
  <si>
    <t>Dodávka dokumentace skutečného provedení</t>
  </si>
  <si>
    <t>Pol__0074</t>
  </si>
  <si>
    <t>Zařízení pracoviště</t>
  </si>
  <si>
    <t>Pol__0075</t>
  </si>
  <si>
    <t>Zabezpečení pracoviště</t>
  </si>
  <si>
    <t>Pol__0076</t>
  </si>
  <si>
    <t>Doprava na staveníště</t>
  </si>
  <si>
    <t>Pol__0077</t>
  </si>
  <si>
    <t>Spolupráce s ostatními profesemi</t>
  </si>
  <si>
    <t>01-9 - HROMOSVOD</t>
  </si>
  <si>
    <t>_1 - Materiál elektromontážní</t>
  </si>
  <si>
    <t>_2 - Materiál zemní</t>
  </si>
  <si>
    <t>295001</t>
  </si>
  <si>
    <t>vedení FeZn 30/4 (0,96kg/m)</t>
  </si>
  <si>
    <t>295011</t>
  </si>
  <si>
    <t>vedení FeZn pr.10mm(0,63kg/m)</t>
  </si>
  <si>
    <t>295012</t>
  </si>
  <si>
    <t>vedení FeZn pr.8mm(0,40kg/m)</t>
  </si>
  <si>
    <t>295071</t>
  </si>
  <si>
    <t>svorka pásku zemnící SR2b 4šrouby FeZn</t>
  </si>
  <si>
    <t>295073</t>
  </si>
  <si>
    <t>svorka pásku drátu zemnící SR3a 2šrouby FeZn</t>
  </si>
  <si>
    <t>295413</t>
  </si>
  <si>
    <t>svorka připojovací SP 1šroub FeZn</t>
  </si>
  <si>
    <t>295422</t>
  </si>
  <si>
    <t>svorka křížová SK 4šrouby FeZn</t>
  </si>
  <si>
    <t>295404</t>
  </si>
  <si>
    <t>svorka spojovací SS 2šrouby FeZn</t>
  </si>
  <si>
    <t>295414</t>
  </si>
  <si>
    <t>svorka na okapní žlaby SOa 4šrouby FeZn</t>
  </si>
  <si>
    <t>295432</t>
  </si>
  <si>
    <t>svorka zkušební SZb 2třmeny FeZn litá</t>
  </si>
  <si>
    <t>295322</t>
  </si>
  <si>
    <t>podpěra vedení do zdiva hmoždi PV1 200mm FeZn</t>
  </si>
  <si>
    <t>295338</t>
  </si>
  <si>
    <t>podpěra vedení na plochou střechu PV21 FeZn</t>
  </si>
  <si>
    <t>Poznámka k položce:
vč. podlepení a veškerého příslušenství</t>
  </si>
  <si>
    <t>295452</t>
  </si>
  <si>
    <t>ochranný úhelník svodu OU délka 2,0m</t>
  </si>
  <si>
    <t>295461</t>
  </si>
  <si>
    <t>držák úhelníku DOUa 150mm FeZn středový do zdiva</t>
  </si>
  <si>
    <t>295882</t>
  </si>
  <si>
    <t>označovací štítek zemního svodu</t>
  </si>
  <si>
    <t>295620</t>
  </si>
  <si>
    <t>jímací tyč JR1,0/1m/svorky/držáky/podstavec</t>
  </si>
  <si>
    <t>Poznámka k položce:
vč. veškerého příslušenství a vypodložení podstavce</t>
  </si>
  <si>
    <t>295619</t>
  </si>
  <si>
    <t>jímací tyč hladká typ 101/V/3m/svorky/držáky/podstavec</t>
  </si>
  <si>
    <t>vodič CY 25 /H07V-U/</t>
  </si>
  <si>
    <t>krabice odbočná KT250 vč. VKT250E+EPS3</t>
  </si>
  <si>
    <t>199415</t>
  </si>
  <si>
    <t>svorkovnice typ EPS3 ekvipotenciální</t>
  </si>
  <si>
    <t>311</t>
  </si>
  <si>
    <t>vruty, šrouby, hmoždinky ....</t>
  </si>
  <si>
    <t>313</t>
  </si>
  <si>
    <t>231</t>
  </si>
  <si>
    <t>Materiál zemní</t>
  </si>
  <si>
    <t>46221</t>
  </si>
  <si>
    <t>asfalt 80</t>
  </si>
  <si>
    <t>46114</t>
  </si>
  <si>
    <t>písek kopaný 0-2mm</t>
  </si>
  <si>
    <t>46383</t>
  </si>
  <si>
    <t>výstražná fólie šířka 0,34m</t>
  </si>
  <si>
    <t>210220022</t>
  </si>
  <si>
    <t>uzemňov.vedení v zemi úplná mtž FeZn pr.8-10mm</t>
  </si>
  <si>
    <t>210220021</t>
  </si>
  <si>
    <t>uzemňov.vedení v zemi úplná mtž FeZn do 120mm2</t>
  </si>
  <si>
    <t>montáž vedení FeZn pr. 8mm vč. podpěr drát do pr.8mm</t>
  </si>
  <si>
    <t>210220441</t>
  </si>
  <si>
    <t>ochrana zemní svorky asfaltovým nátěrem</t>
  </si>
  <si>
    <t>210220101</t>
  </si>
  <si>
    <t>svod vč.podpěr drát do pr.10mm</t>
  </si>
  <si>
    <t>210220201</t>
  </si>
  <si>
    <t>jímací tyč do 3m montáž plochá střecha</t>
  </si>
  <si>
    <t>210220201.1</t>
  </si>
  <si>
    <t>jímací tyč do 1m montáž plochá střecha</t>
  </si>
  <si>
    <t>210220301</t>
  </si>
  <si>
    <t>svorka hromosvodová do 1 šroubu</t>
  </si>
  <si>
    <t>210220301.1</t>
  </si>
  <si>
    <t>svorka hromosvodová do 2 šroubů</t>
  </si>
  <si>
    <t>210220301.2</t>
  </si>
  <si>
    <t>svorka zemnící do 2 šroubů</t>
  </si>
  <si>
    <t>210220302</t>
  </si>
  <si>
    <t>svorka zemnící do 4 šroubů</t>
  </si>
  <si>
    <t>210220302.1</t>
  </si>
  <si>
    <t>svorka hromosvodová do 4 šroubů</t>
  </si>
  <si>
    <t>210220372</t>
  </si>
  <si>
    <t>ochranný úhelník nebo trubka/ držáky do zdiva</t>
  </si>
  <si>
    <t>210220401</t>
  </si>
  <si>
    <t>označení svodu štítkem</t>
  </si>
  <si>
    <t>210800006</t>
  </si>
  <si>
    <t>vodič Cu(-CY) pod omítkou do 1x25</t>
  </si>
  <si>
    <t>210010315</t>
  </si>
  <si>
    <t>skříň rozvodná bez svorkovnice a zapojení(-KT250)</t>
  </si>
  <si>
    <t>460200163</t>
  </si>
  <si>
    <t>výkop kabel.rýhy šířka 35/hloubka 80cm tz.3/ko1.5</t>
  </si>
  <si>
    <t>460560163</t>
  </si>
  <si>
    <t>zához kabelové rýhy šířka 35/hloubka 80cm tz.3</t>
  </si>
  <si>
    <t>460600001</t>
  </si>
  <si>
    <t>odvoz zeminy do 10km vč.poplatku za skládku</t>
  </si>
  <si>
    <t>460620013</t>
  </si>
  <si>
    <t>provizorní úprava terénu třída zeminy 3</t>
  </si>
  <si>
    <t>460030034</t>
  </si>
  <si>
    <t>vytrhání drobné dlažby v písku, spáry zalité</t>
  </si>
  <si>
    <t>219990014</t>
  </si>
  <si>
    <t>219990014.1</t>
  </si>
  <si>
    <t>pomocné práce</t>
  </si>
  <si>
    <t>219990021</t>
  </si>
  <si>
    <t>zjištění stávajícího stavu</t>
  </si>
  <si>
    <t>219990025.1</t>
  </si>
  <si>
    <t>úklidové práce</t>
  </si>
  <si>
    <t>práce spojené s napojením stávajícího objektu</t>
  </si>
  <si>
    <t>219990037</t>
  </si>
  <si>
    <t>měření zemního odporu</t>
  </si>
  <si>
    <t>219990023</t>
  </si>
  <si>
    <t>rozměření vedení bleskosvodu a uzemnění</t>
  </si>
  <si>
    <t>219990023.1</t>
  </si>
  <si>
    <t>příprava vedení uzemnění</t>
  </si>
  <si>
    <t>219990014.2</t>
  </si>
  <si>
    <t>koordinace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</si>
  <si>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</si>
  <si>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</si>
  <si>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</si>
  <si>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</si>
  <si>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</si>
  <si>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</si>
  <si>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</si>
  <si>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</si>
  <si>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</si>
  <si>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</si>
  <si>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</si>
  <si>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</si>
  <si>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</si>
  <si>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</si>
  <si>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</si>
  <si>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</si>
  <si>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</si>
  <si>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</si>
  <si>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</si>
  <si>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</si>
  <si>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</si>
  <si>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</si>
  <si>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</si>
  <si>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</si>
  <si>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</si>
  <si>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</si>
  <si>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</si>
  <si>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</si>
  <si>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</si>
  <si>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</si>
  <si>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</si>
  <si>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</si>
  <si>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</si>
  <si>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</si>
  <si>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</si>
  <si>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</si>
  <si>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</si>
  <si>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</si>
  <si>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</si>
  <si>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</si>
  <si>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</si>
  <si>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</si>
  <si>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</si>
  <si>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</si>
  <si>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</si>
  <si>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</si>
  <si>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</si>
  <si>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</si>
  <si>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</si>
  <si>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</si>
  <si>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</si>
  <si>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</si>
  <si>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</si>
  <si>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</si>
  <si>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</si>
  <si>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</si>
  <si>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</si>
  <si>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</si>
  <si>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</si>
  <si>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</si>
  <si>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</si>
  <si>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</si>
  <si>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</si>
  <si>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</si>
  <si>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</si>
  <si>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</si>
  <si>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</si>
  <si>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</si>
  <si>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</si>
  <si>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</si>
  <si>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</si>
  <si>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</si>
  <si>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</si>
  <si>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</si>
  <si>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</si>
  <si>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</si>
  <si>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</si>
  <si>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</si>
  <si>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</si>
  <si>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</si>
  <si>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</si>
  <si>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</si>
  <si>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</si>
  <si>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</si>
  <si>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</si>
  <si>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</si>
  <si>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</si>
  <si>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</si>
  <si>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</si>
  <si>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</si>
  <si>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</si>
  <si>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</si>
  <si>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</si>
  <si>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</si>
  <si>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</si>
  <si>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</si>
  <si>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</si>
  <si>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</si>
  <si>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</si>
  <si>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</si>
  <si>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</si>
  <si>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</si>
  <si>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</si>
  <si>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</si>
  <si>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</si>
  <si>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</si>
  <si>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</si>
  <si>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</si>
  <si>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</si>
  <si>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</si>
  <si>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</si>
  <si>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</si>
  <si>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</si>
  <si>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</si>
  <si>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</si>
  <si>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</si>
  <si>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</si>
  <si>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</si>
  <si>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</si>
  <si>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</si>
  <si>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</si>
  <si>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</si>
  <si>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</si>
  <si>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</si>
  <si>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</si>
  <si>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</si>
  <si>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</si>
  <si>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</si>
  <si>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</si>
  <si>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</si>
  <si>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</si>
  <si>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</si>
  <si>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</si>
  <si>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</si>
  <si>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</si>
  <si>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</si>
  <si>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</si>
  <si>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</si>
  <si>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</si>
  <si>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</si>
  <si>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</si>
  <si>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</si>
  <si>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</si>
  <si>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</si>
  <si>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</si>
  <si>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</si>
  <si>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</si>
  <si>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</si>
  <si>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</si>
  <si>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</si>
  <si>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</si>
  <si>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</si>
  <si>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</si>
  <si>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</si>
  <si>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</si>
  <si>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</si>
  <si>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</si>
  <si>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</si>
  <si>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</si>
  <si>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</si>
  <si>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</si>
  <si>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</si>
  <si>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</si>
  <si>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</si>
  <si>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</si>
  <si>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</si>
  <si>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</si>
  <si>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</si>
  <si>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</si>
  <si>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</si>
  <si>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</si>
  <si>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</si>
  <si>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</si>
  <si>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</si>
  <si>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</si>
  <si>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</si>
  <si>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</si>
  <si>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</si>
  <si>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</si>
  <si>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</si>
  <si>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</si>
  <si>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</si>
  <si>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</si>
  <si>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</si>
  <si>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položka neobsazena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</si>
</sst>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</fills>
  <borders count="31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21" fillId="2" borderId="1" xfId="0" applyNumberFormat="1" applyFont="1" applyFill="1" applyBorder="1" applyAlignment="1" applyProtection="1">
      <alignment vertical="center"/>
      <protection locked="0"/>
    </xf>
    <xf numFmtId="167" fontId="21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5" fillId="0" borderId="2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9" fillId="0" borderId="8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7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 vertical="top"/>
    </xf>
    <xf numFmtId="0" fontId="37" fillId="0" borderId="8" xfId="0" applyFont="1" applyBorder="1" applyAlignment="1">
      <alignment horizontal="left"/>
    </xf>
    <xf numFmtId="0" fontId="40" fillId="0" borderId="8" xfId="0" applyFont="1" applyBorder="1" applyAlignment="1">
      <alignment/>
    </xf>
    <xf numFmtId="0" fontId="35" fillId="0" borderId="5" xfId="0" applyFont="1" applyBorder="1" applyAlignment="1">
      <alignment vertical="top"/>
    </xf>
    <xf numFmtId="0" fontId="35" fillId="0" borderId="6" xfId="0" applyFont="1" applyBorder="1" applyAlignment="1">
      <alignment vertical="top"/>
    </xf>
    <xf numFmtId="0" fontId="35" fillId="0" borderId="7" xfId="0" applyFont="1" applyBorder="1" applyAlignment="1">
      <alignment vertical="top"/>
    </xf>
    <xf numFmtId="0" fontId="35" fillId="0" borderId="8" xfId="0" applyFont="1" applyBorder="1" applyAlignment="1">
      <alignment vertical="top"/>
    </xf>
    <xf numFmtId="0" fontId="35" fillId="0" borderId="9" xfId="0" applyFont="1" applyBorder="1" applyAlignment="1">
      <alignment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Protection="1"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5" fillId="4" borderId="15" xfId="0" applyFont="1" applyFill="1" applyBorder="1" applyAlignment="1" applyProtection="1">
      <alignment horizontal="right" vertical="center"/>
      <protection/>
    </xf>
    <xf numFmtId="0" fontId="5" fillId="4" borderId="15" xfId="0" applyFont="1" applyFill="1" applyBorder="1" applyAlignment="1" applyProtection="1">
      <alignment horizontal="center" vertical="center"/>
      <protection/>
    </xf>
    <xf numFmtId="4" fontId="5" fillId="4" borderId="15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1" fillId="4" borderId="20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2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24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6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49" fontId="21" fillId="0" borderId="1" xfId="0" applyNumberFormat="1" applyFont="1" applyBorder="1" applyAlignment="1" applyProtection="1">
      <alignment horizontal="left" vertical="center" wrapText="1"/>
      <protection/>
    </xf>
    <xf numFmtId="0" fontId="21" fillId="0" borderId="1" xfId="0" applyFont="1" applyBorder="1" applyAlignment="1" applyProtection="1">
      <alignment horizontal="left" vertical="center" wrapText="1"/>
      <protection/>
    </xf>
    <xf numFmtId="0" fontId="21" fillId="0" borderId="1" xfId="0" applyFont="1" applyBorder="1" applyAlignment="1" applyProtection="1">
      <alignment horizontal="center" vertical="center" wrapText="1"/>
      <protection/>
    </xf>
    <xf numFmtId="167" fontId="21" fillId="0" borderId="1" xfId="0" applyNumberFormat="1" applyFont="1" applyBorder="1" applyAlignment="1" applyProtection="1">
      <alignment vertical="center"/>
      <protection/>
    </xf>
    <xf numFmtId="4" fontId="21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22" fillId="2" borderId="25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26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22" fillId="2" borderId="27" xfId="0" applyFont="1" applyFill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8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29" xfId="0" applyBorder="1" applyProtection="1">
      <protection/>
    </xf>
    <xf numFmtId="0" fontId="17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4" fontId="17" fillId="0" borderId="30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14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vertical="center"/>
      <protection/>
    </xf>
    <xf numFmtId="0" fontId="5" fillId="5" borderId="15" xfId="0" applyFont="1" applyFill="1" applyBorder="1" applyAlignment="1" applyProtection="1">
      <alignment horizontal="center"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vertical="center"/>
      <protection/>
    </xf>
    <xf numFmtId="4" fontId="5" fillId="5" borderId="15" xfId="0" applyNumberFormat="1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14" xfId="0" applyFont="1" applyFill="1" applyBorder="1" applyAlignment="1" applyProtection="1">
      <alignment horizontal="center" vertical="center"/>
      <protection/>
    </xf>
    <xf numFmtId="0" fontId="21" fillId="4" borderId="15" xfId="0" applyFont="1" applyFill="1" applyBorder="1" applyAlignment="1" applyProtection="1">
      <alignment horizontal="left" vertical="center"/>
      <protection/>
    </xf>
    <xf numFmtId="0" fontId="21" fillId="4" borderId="15" xfId="0" applyFont="1" applyFill="1" applyBorder="1" applyAlignment="1" applyProtection="1">
      <alignment horizontal="center" vertical="center"/>
      <protection/>
    </xf>
    <xf numFmtId="0" fontId="21" fillId="4" borderId="15" xfId="0" applyFont="1" applyFill="1" applyBorder="1" applyAlignment="1" applyProtection="1">
      <alignment horizontal="right" vertical="center"/>
      <protection/>
    </xf>
    <xf numFmtId="0" fontId="21" fillId="4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2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8" fillId="0" borderId="25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2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8" fillId="0" borderId="27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8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3">
      <selection activeCell="Q9" sqref="Q9"/>
    </sheetView>
  </sheetViews>
  <sheetFormatPr defaultColWidth="9.140625" defaultRowHeight="12"/>
  <cols>
    <col min="1" max="1" width="8.28125" style="98" customWidth="1"/>
    <col min="2" max="2" width="1.7109375" style="98" customWidth="1"/>
    <col min="3" max="3" width="4.140625" style="98" customWidth="1"/>
    <col min="4" max="33" width="2.7109375" style="98" customWidth="1"/>
    <col min="34" max="34" width="3.28125" style="98" customWidth="1"/>
    <col min="35" max="35" width="31.7109375" style="98" customWidth="1"/>
    <col min="36" max="37" width="2.421875" style="98" customWidth="1"/>
    <col min="38" max="38" width="8.28125" style="98" customWidth="1"/>
    <col min="39" max="39" width="3.28125" style="98" customWidth="1"/>
    <col min="40" max="40" width="13.28125" style="98" customWidth="1"/>
    <col min="41" max="41" width="7.421875" style="98" customWidth="1"/>
    <col min="42" max="42" width="4.140625" style="98" customWidth="1"/>
    <col min="43" max="43" width="15.7109375" style="98" customWidth="1"/>
    <col min="44" max="44" width="13.7109375" style="98" customWidth="1"/>
    <col min="45" max="47" width="25.8515625" style="98" hidden="1" customWidth="1"/>
    <col min="48" max="49" width="21.7109375" style="98" hidden="1" customWidth="1"/>
    <col min="50" max="51" width="25.00390625" style="98" hidden="1" customWidth="1"/>
    <col min="52" max="52" width="21.7109375" style="98" hidden="1" customWidth="1"/>
    <col min="53" max="53" width="19.140625" style="98" hidden="1" customWidth="1"/>
    <col min="54" max="54" width="25.00390625" style="98" hidden="1" customWidth="1"/>
    <col min="55" max="55" width="21.7109375" style="98" hidden="1" customWidth="1"/>
    <col min="56" max="56" width="19.140625" style="98" hidden="1" customWidth="1"/>
    <col min="57" max="57" width="66.421875" style="98" customWidth="1"/>
    <col min="58" max="70" width="9.28125" style="98" customWidth="1"/>
    <col min="71" max="91" width="9.28125" style="98" hidden="1" customWidth="1"/>
    <col min="92" max="16384" width="9.28125" style="98" customWidth="1"/>
  </cols>
  <sheetData>
    <row r="1" spans="1:74" ht="12">
      <c r="A1" s="228" t="s">
        <v>0</v>
      </c>
      <c r="AZ1" s="228" t="s">
        <v>1</v>
      </c>
      <c r="BA1" s="228" t="s">
        <v>2</v>
      </c>
      <c r="BB1" s="228" t="s">
        <v>3</v>
      </c>
      <c r="BT1" s="228" t="s">
        <v>4</v>
      </c>
      <c r="BU1" s="228" t="s">
        <v>4</v>
      </c>
      <c r="BV1" s="228" t="s">
        <v>5</v>
      </c>
    </row>
    <row r="2" spans="44:72" ht="36.95" customHeight="1">
      <c r="AR2" s="99" t="s">
        <v>6</v>
      </c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S2" s="101" t="s">
        <v>7</v>
      </c>
      <c r="BT2" s="101" t="s">
        <v>8</v>
      </c>
    </row>
    <row r="3" spans="2:72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4"/>
      <c r="BS3" s="101" t="s">
        <v>7</v>
      </c>
      <c r="BT3" s="101" t="s">
        <v>9</v>
      </c>
    </row>
    <row r="4" spans="2:71" ht="24.95" customHeight="1">
      <c r="B4" s="104"/>
      <c r="D4" s="105" t="s">
        <v>10</v>
      </c>
      <c r="AR4" s="104"/>
      <c r="AS4" s="229" t="s">
        <v>11</v>
      </c>
      <c r="BE4" s="230" t="s">
        <v>12</v>
      </c>
      <c r="BS4" s="101" t="s">
        <v>13</v>
      </c>
    </row>
    <row r="5" spans="2:71" ht="12" customHeight="1">
      <c r="B5" s="104"/>
      <c r="D5" s="231" t="s">
        <v>14</v>
      </c>
      <c r="K5" s="118" t="s">
        <v>15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R5" s="104"/>
      <c r="BE5" s="232" t="s">
        <v>16</v>
      </c>
      <c r="BS5" s="101" t="s">
        <v>7</v>
      </c>
    </row>
    <row r="6" spans="2:71" ht="36.95" customHeight="1">
      <c r="B6" s="104"/>
      <c r="D6" s="233" t="s">
        <v>17</v>
      </c>
      <c r="K6" s="234" t="s">
        <v>18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R6" s="104"/>
      <c r="BE6" s="235"/>
      <c r="BS6" s="101" t="s">
        <v>7</v>
      </c>
    </row>
    <row r="7" spans="2:71" ht="12" customHeight="1">
      <c r="B7" s="104"/>
      <c r="D7" s="107" t="s">
        <v>19</v>
      </c>
      <c r="K7" s="116" t="s">
        <v>3</v>
      </c>
      <c r="AK7" s="107" t="s">
        <v>20</v>
      </c>
      <c r="AN7" s="116" t="s">
        <v>3</v>
      </c>
      <c r="AR7" s="104"/>
      <c r="BE7" s="235"/>
      <c r="BS7" s="101" t="s">
        <v>7</v>
      </c>
    </row>
    <row r="8" spans="2:71" ht="12" customHeight="1">
      <c r="B8" s="104"/>
      <c r="D8" s="107" t="s">
        <v>21</v>
      </c>
      <c r="K8" s="116" t="s">
        <v>22</v>
      </c>
      <c r="AK8" s="107" t="s">
        <v>23</v>
      </c>
      <c r="AN8" s="3" t="s">
        <v>24</v>
      </c>
      <c r="AR8" s="104"/>
      <c r="BE8" s="235"/>
      <c r="BS8" s="101" t="s">
        <v>7</v>
      </c>
    </row>
    <row r="9" spans="2:71" ht="14.45" customHeight="1">
      <c r="B9" s="104"/>
      <c r="AR9" s="104"/>
      <c r="BE9" s="235"/>
      <c r="BS9" s="101" t="s">
        <v>7</v>
      </c>
    </row>
    <row r="10" spans="2:71" ht="12" customHeight="1">
      <c r="B10" s="104"/>
      <c r="D10" s="107" t="s">
        <v>25</v>
      </c>
      <c r="AK10" s="107" t="s">
        <v>26</v>
      </c>
      <c r="AN10" s="116" t="s">
        <v>3</v>
      </c>
      <c r="AR10" s="104"/>
      <c r="BE10" s="235"/>
      <c r="BS10" s="101" t="s">
        <v>7</v>
      </c>
    </row>
    <row r="11" spans="2:71" ht="18.4" customHeight="1">
      <c r="B11" s="104"/>
      <c r="E11" s="116" t="s">
        <v>22</v>
      </c>
      <c r="AK11" s="107" t="s">
        <v>27</v>
      </c>
      <c r="AN11" s="116" t="s">
        <v>3</v>
      </c>
      <c r="AR11" s="104"/>
      <c r="BE11" s="235"/>
      <c r="BS11" s="101" t="s">
        <v>7</v>
      </c>
    </row>
    <row r="12" spans="2:71" ht="6.95" customHeight="1">
      <c r="B12" s="104"/>
      <c r="AR12" s="104"/>
      <c r="BE12" s="235"/>
      <c r="BS12" s="101" t="s">
        <v>7</v>
      </c>
    </row>
    <row r="13" spans="2:71" ht="12" customHeight="1">
      <c r="B13" s="104"/>
      <c r="D13" s="107" t="s">
        <v>28</v>
      </c>
      <c r="AK13" s="107" t="s">
        <v>26</v>
      </c>
      <c r="AN13" s="4" t="s">
        <v>29</v>
      </c>
      <c r="AR13" s="104"/>
      <c r="BE13" s="235"/>
      <c r="BS13" s="101" t="s">
        <v>7</v>
      </c>
    </row>
    <row r="14" spans="2:71" ht="12.75">
      <c r="B14" s="104"/>
      <c r="E14" s="88" t="s">
        <v>29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107" t="s">
        <v>27</v>
      </c>
      <c r="AN14" s="4" t="s">
        <v>29</v>
      </c>
      <c r="AR14" s="104"/>
      <c r="BE14" s="235"/>
      <c r="BS14" s="101" t="s">
        <v>7</v>
      </c>
    </row>
    <row r="15" spans="2:71" ht="6.95" customHeight="1">
      <c r="B15" s="104"/>
      <c r="AR15" s="104"/>
      <c r="BE15" s="235"/>
      <c r="BS15" s="101" t="s">
        <v>4</v>
      </c>
    </row>
    <row r="16" spans="2:71" ht="12" customHeight="1">
      <c r="B16" s="104"/>
      <c r="D16" s="107" t="s">
        <v>30</v>
      </c>
      <c r="AK16" s="107" t="s">
        <v>26</v>
      </c>
      <c r="AN16" s="116" t="s">
        <v>3</v>
      </c>
      <c r="AR16" s="104"/>
      <c r="BE16" s="235"/>
      <c r="BS16" s="101" t="s">
        <v>4</v>
      </c>
    </row>
    <row r="17" spans="2:71" ht="18.4" customHeight="1">
      <c r="B17" s="104"/>
      <c r="E17" s="116" t="s">
        <v>22</v>
      </c>
      <c r="AK17" s="107" t="s">
        <v>27</v>
      </c>
      <c r="AN17" s="116" t="s">
        <v>3</v>
      </c>
      <c r="AR17" s="104"/>
      <c r="BE17" s="235"/>
      <c r="BS17" s="101" t="s">
        <v>31</v>
      </c>
    </row>
    <row r="18" spans="2:71" ht="6.95" customHeight="1">
      <c r="B18" s="104"/>
      <c r="AR18" s="104"/>
      <c r="BE18" s="235"/>
      <c r="BS18" s="101" t="s">
        <v>7</v>
      </c>
    </row>
    <row r="19" spans="2:71" ht="12" customHeight="1">
      <c r="B19" s="104"/>
      <c r="D19" s="107" t="s">
        <v>32</v>
      </c>
      <c r="AK19" s="107" t="s">
        <v>26</v>
      </c>
      <c r="AN19" s="116" t="s">
        <v>3</v>
      </c>
      <c r="AR19" s="104"/>
      <c r="BE19" s="235"/>
      <c r="BS19" s="101" t="s">
        <v>7</v>
      </c>
    </row>
    <row r="20" spans="2:71" ht="18.4" customHeight="1">
      <c r="B20" s="104"/>
      <c r="E20" s="116" t="s">
        <v>22</v>
      </c>
      <c r="AK20" s="107" t="s">
        <v>27</v>
      </c>
      <c r="AN20" s="116" t="s">
        <v>3</v>
      </c>
      <c r="AR20" s="104"/>
      <c r="BE20" s="235"/>
      <c r="BS20" s="101" t="s">
        <v>4</v>
      </c>
    </row>
    <row r="21" spans="2:57" ht="6.95" customHeight="1">
      <c r="B21" s="104"/>
      <c r="AR21" s="104"/>
      <c r="BE21" s="235"/>
    </row>
    <row r="22" spans="2:57" ht="12" customHeight="1">
      <c r="B22" s="104"/>
      <c r="D22" s="107" t="s">
        <v>33</v>
      </c>
      <c r="AR22" s="104"/>
      <c r="BE22" s="235"/>
    </row>
    <row r="23" spans="2:57" ht="47.25" customHeight="1">
      <c r="B23" s="104"/>
      <c r="E23" s="121" t="s">
        <v>34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R23" s="104"/>
      <c r="BE23" s="235"/>
    </row>
    <row r="24" spans="2:57" ht="6.95" customHeight="1">
      <c r="B24" s="104"/>
      <c r="AR24" s="104"/>
      <c r="BE24" s="235"/>
    </row>
    <row r="25" spans="2:57" ht="6.95" customHeight="1">
      <c r="B25" s="104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R25" s="104"/>
      <c r="BE25" s="235"/>
    </row>
    <row r="26" spans="1:57" s="113" customFormat="1" ht="25.9" customHeight="1">
      <c r="A26" s="110"/>
      <c r="B26" s="111"/>
      <c r="C26" s="110"/>
      <c r="D26" s="237" t="s">
        <v>35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9">
        <f>ROUND(AG54,2)</f>
        <v>0</v>
      </c>
      <c r="AL26" s="240"/>
      <c r="AM26" s="240"/>
      <c r="AN26" s="240"/>
      <c r="AO26" s="240"/>
      <c r="AP26" s="110"/>
      <c r="AQ26" s="110"/>
      <c r="AR26" s="111"/>
      <c r="BE26" s="235"/>
    </row>
    <row r="27" spans="1:57" s="113" customFormat="1" ht="6.95" customHeight="1">
      <c r="A27" s="110"/>
      <c r="B27" s="111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1"/>
      <c r="BE27" s="235"/>
    </row>
    <row r="28" spans="1:57" s="113" customFormat="1" ht="12.75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241" t="s">
        <v>36</v>
      </c>
      <c r="M28" s="241"/>
      <c r="N28" s="241"/>
      <c r="O28" s="241"/>
      <c r="P28" s="241"/>
      <c r="Q28" s="110"/>
      <c r="R28" s="110"/>
      <c r="S28" s="110"/>
      <c r="T28" s="110"/>
      <c r="U28" s="110"/>
      <c r="V28" s="110"/>
      <c r="W28" s="241" t="s">
        <v>37</v>
      </c>
      <c r="X28" s="241"/>
      <c r="Y28" s="241"/>
      <c r="Z28" s="241"/>
      <c r="AA28" s="241"/>
      <c r="AB28" s="241"/>
      <c r="AC28" s="241"/>
      <c r="AD28" s="241"/>
      <c r="AE28" s="241"/>
      <c r="AF28" s="110"/>
      <c r="AG28" s="110"/>
      <c r="AH28" s="110"/>
      <c r="AI28" s="110"/>
      <c r="AJ28" s="110"/>
      <c r="AK28" s="241" t="s">
        <v>38</v>
      </c>
      <c r="AL28" s="241"/>
      <c r="AM28" s="241"/>
      <c r="AN28" s="241"/>
      <c r="AO28" s="241"/>
      <c r="AP28" s="110"/>
      <c r="AQ28" s="110"/>
      <c r="AR28" s="111"/>
      <c r="BE28" s="235"/>
    </row>
    <row r="29" spans="2:57" s="242" customFormat="1" ht="14.45" customHeight="1">
      <c r="B29" s="243"/>
      <c r="D29" s="107" t="s">
        <v>39</v>
      </c>
      <c r="F29" s="107" t="s">
        <v>40</v>
      </c>
      <c r="L29" s="244">
        <v>0.21</v>
      </c>
      <c r="M29" s="245"/>
      <c r="N29" s="245"/>
      <c r="O29" s="245"/>
      <c r="P29" s="245"/>
      <c r="W29" s="246">
        <f>ROUND(AZ54,2)</f>
        <v>0</v>
      </c>
      <c r="X29" s="245"/>
      <c r="Y29" s="245"/>
      <c r="Z29" s="245"/>
      <c r="AA29" s="245"/>
      <c r="AB29" s="245"/>
      <c r="AC29" s="245"/>
      <c r="AD29" s="245"/>
      <c r="AE29" s="245"/>
      <c r="AK29" s="246">
        <f>ROUND(AV54,2)</f>
        <v>0</v>
      </c>
      <c r="AL29" s="245"/>
      <c r="AM29" s="245"/>
      <c r="AN29" s="245"/>
      <c r="AO29" s="245"/>
      <c r="AR29" s="243"/>
      <c r="BE29" s="247"/>
    </row>
    <row r="30" spans="2:57" s="242" customFormat="1" ht="14.45" customHeight="1">
      <c r="B30" s="243"/>
      <c r="F30" s="107" t="s">
        <v>41</v>
      </c>
      <c r="L30" s="244">
        <v>0.15</v>
      </c>
      <c r="M30" s="245"/>
      <c r="N30" s="245"/>
      <c r="O30" s="245"/>
      <c r="P30" s="245"/>
      <c r="W30" s="246">
        <f>ROUND(BA54,2)</f>
        <v>0</v>
      </c>
      <c r="X30" s="245"/>
      <c r="Y30" s="245"/>
      <c r="Z30" s="245"/>
      <c r="AA30" s="245"/>
      <c r="AB30" s="245"/>
      <c r="AC30" s="245"/>
      <c r="AD30" s="245"/>
      <c r="AE30" s="245"/>
      <c r="AK30" s="246">
        <f>ROUND(AW54,2)</f>
        <v>0</v>
      </c>
      <c r="AL30" s="245"/>
      <c r="AM30" s="245"/>
      <c r="AN30" s="245"/>
      <c r="AO30" s="245"/>
      <c r="AR30" s="243"/>
      <c r="BE30" s="247"/>
    </row>
    <row r="31" spans="2:57" s="242" customFormat="1" ht="14.45" customHeight="1" hidden="1">
      <c r="B31" s="243"/>
      <c r="F31" s="107" t="s">
        <v>42</v>
      </c>
      <c r="L31" s="244">
        <v>0.21</v>
      </c>
      <c r="M31" s="245"/>
      <c r="N31" s="245"/>
      <c r="O31" s="245"/>
      <c r="P31" s="245"/>
      <c r="W31" s="246">
        <f>ROUND(BB54,2)</f>
        <v>0</v>
      </c>
      <c r="X31" s="245"/>
      <c r="Y31" s="245"/>
      <c r="Z31" s="245"/>
      <c r="AA31" s="245"/>
      <c r="AB31" s="245"/>
      <c r="AC31" s="245"/>
      <c r="AD31" s="245"/>
      <c r="AE31" s="245"/>
      <c r="AK31" s="246">
        <v>0</v>
      </c>
      <c r="AL31" s="245"/>
      <c r="AM31" s="245"/>
      <c r="AN31" s="245"/>
      <c r="AO31" s="245"/>
      <c r="AR31" s="243"/>
      <c r="BE31" s="247"/>
    </row>
    <row r="32" spans="2:57" s="242" customFormat="1" ht="14.45" customHeight="1" hidden="1">
      <c r="B32" s="243"/>
      <c r="F32" s="107" t="s">
        <v>43</v>
      </c>
      <c r="L32" s="244">
        <v>0.15</v>
      </c>
      <c r="M32" s="245"/>
      <c r="N32" s="245"/>
      <c r="O32" s="245"/>
      <c r="P32" s="245"/>
      <c r="W32" s="246">
        <f>ROUND(BC54,2)</f>
        <v>0</v>
      </c>
      <c r="X32" s="245"/>
      <c r="Y32" s="245"/>
      <c r="Z32" s="245"/>
      <c r="AA32" s="245"/>
      <c r="AB32" s="245"/>
      <c r="AC32" s="245"/>
      <c r="AD32" s="245"/>
      <c r="AE32" s="245"/>
      <c r="AK32" s="246">
        <v>0</v>
      </c>
      <c r="AL32" s="245"/>
      <c r="AM32" s="245"/>
      <c r="AN32" s="245"/>
      <c r="AO32" s="245"/>
      <c r="AR32" s="243"/>
      <c r="BE32" s="247"/>
    </row>
    <row r="33" spans="2:44" s="242" customFormat="1" ht="14.45" customHeight="1" hidden="1">
      <c r="B33" s="243"/>
      <c r="F33" s="107" t="s">
        <v>44</v>
      </c>
      <c r="L33" s="244">
        <v>0</v>
      </c>
      <c r="M33" s="245"/>
      <c r="N33" s="245"/>
      <c r="O33" s="245"/>
      <c r="P33" s="245"/>
      <c r="W33" s="246">
        <f>ROUND(BD54,2)</f>
        <v>0</v>
      </c>
      <c r="X33" s="245"/>
      <c r="Y33" s="245"/>
      <c r="Z33" s="245"/>
      <c r="AA33" s="245"/>
      <c r="AB33" s="245"/>
      <c r="AC33" s="245"/>
      <c r="AD33" s="245"/>
      <c r="AE33" s="245"/>
      <c r="AK33" s="246">
        <v>0</v>
      </c>
      <c r="AL33" s="245"/>
      <c r="AM33" s="245"/>
      <c r="AN33" s="245"/>
      <c r="AO33" s="245"/>
      <c r="AR33" s="243"/>
    </row>
    <row r="34" spans="1:57" s="113" customFormat="1" ht="6.95" customHeight="1">
      <c r="A34" s="110"/>
      <c r="B34" s="11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1"/>
      <c r="BE34" s="110"/>
    </row>
    <row r="35" spans="1:57" s="113" customFormat="1" ht="25.9" customHeight="1">
      <c r="A35" s="110"/>
      <c r="B35" s="111"/>
      <c r="C35" s="248"/>
      <c r="D35" s="249" t="s">
        <v>45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1" t="s">
        <v>46</v>
      </c>
      <c r="U35" s="250"/>
      <c r="V35" s="250"/>
      <c r="W35" s="250"/>
      <c r="X35" s="252" t="s">
        <v>47</v>
      </c>
      <c r="Y35" s="253"/>
      <c r="Z35" s="253"/>
      <c r="AA35" s="253"/>
      <c r="AB35" s="253"/>
      <c r="AC35" s="250"/>
      <c r="AD35" s="250"/>
      <c r="AE35" s="250"/>
      <c r="AF35" s="250"/>
      <c r="AG35" s="250"/>
      <c r="AH35" s="250"/>
      <c r="AI35" s="250"/>
      <c r="AJ35" s="250"/>
      <c r="AK35" s="254">
        <f>SUM(AK26:AK33)</f>
        <v>0</v>
      </c>
      <c r="AL35" s="253"/>
      <c r="AM35" s="253"/>
      <c r="AN35" s="253"/>
      <c r="AO35" s="255"/>
      <c r="AP35" s="248"/>
      <c r="AQ35" s="248"/>
      <c r="AR35" s="111"/>
      <c r="BE35" s="110"/>
    </row>
    <row r="36" spans="1:57" s="113" customFormat="1" ht="6.95" customHeight="1">
      <c r="A36" s="110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1"/>
      <c r="BE36" s="110"/>
    </row>
    <row r="37" spans="1:57" s="113" customFormat="1" ht="6.95" customHeight="1">
      <c r="A37" s="110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11"/>
      <c r="BE37" s="110"/>
    </row>
    <row r="41" spans="1:57" s="113" customFormat="1" ht="6.95" customHeight="1">
      <c r="A41" s="110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11"/>
      <c r="BE41" s="110"/>
    </row>
    <row r="42" spans="1:57" s="113" customFormat="1" ht="24.95" customHeight="1">
      <c r="A42" s="110"/>
      <c r="B42" s="111"/>
      <c r="C42" s="105" t="s">
        <v>48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1"/>
      <c r="BE42" s="110"/>
    </row>
    <row r="43" spans="1:57" s="113" customFormat="1" ht="6.95" customHeight="1">
      <c r="A43" s="110"/>
      <c r="B43" s="111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1"/>
      <c r="BE43" s="110"/>
    </row>
    <row r="44" spans="2:44" s="256" customFormat="1" ht="12" customHeight="1">
      <c r="B44" s="257"/>
      <c r="C44" s="107" t="s">
        <v>14</v>
      </c>
      <c r="L44" s="256" t="str">
        <f>K5</f>
        <v>EB19-07-01</v>
      </c>
      <c r="AR44" s="257"/>
    </row>
    <row r="45" spans="2:44" s="258" customFormat="1" ht="36.95" customHeight="1">
      <c r="B45" s="259"/>
      <c r="C45" s="260" t="s">
        <v>17</v>
      </c>
      <c r="L45" s="114" t="str">
        <f>K6</f>
        <v>Domov Domino Zavidov</v>
      </c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R45" s="259"/>
    </row>
    <row r="46" spans="1:57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1"/>
      <c r="BE46" s="110"/>
    </row>
    <row r="47" spans="1:57" s="113" customFormat="1" ht="12" customHeight="1">
      <c r="A47" s="110"/>
      <c r="B47" s="111"/>
      <c r="C47" s="107" t="s">
        <v>21</v>
      </c>
      <c r="D47" s="110"/>
      <c r="E47" s="110"/>
      <c r="F47" s="110"/>
      <c r="G47" s="110"/>
      <c r="H47" s="110"/>
      <c r="I47" s="110"/>
      <c r="J47" s="110"/>
      <c r="K47" s="110"/>
      <c r="L47" s="262" t="str">
        <f>IF(K8="","",K8)</f>
        <v xml:space="preserve"> </v>
      </c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07" t="s">
        <v>23</v>
      </c>
      <c r="AJ47" s="110"/>
      <c r="AK47" s="110"/>
      <c r="AL47" s="110"/>
      <c r="AM47" s="263" t="str">
        <f>IF(AN8="","",AN8)</f>
        <v>4. 1. 2022</v>
      </c>
      <c r="AN47" s="263"/>
      <c r="AO47" s="110"/>
      <c r="AP47" s="110"/>
      <c r="AQ47" s="110"/>
      <c r="AR47" s="111"/>
      <c r="BE47" s="110"/>
    </row>
    <row r="48" spans="1:57" s="113" customFormat="1" ht="6.95" customHeight="1">
      <c r="A48" s="110"/>
      <c r="B48" s="111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1"/>
      <c r="BE48" s="110"/>
    </row>
    <row r="49" spans="1:57" s="113" customFormat="1" ht="15.2" customHeight="1">
      <c r="A49" s="110"/>
      <c r="B49" s="111"/>
      <c r="C49" s="107" t="s">
        <v>25</v>
      </c>
      <c r="D49" s="110"/>
      <c r="E49" s="110"/>
      <c r="F49" s="110"/>
      <c r="G49" s="110"/>
      <c r="H49" s="110"/>
      <c r="I49" s="110"/>
      <c r="J49" s="110"/>
      <c r="K49" s="110"/>
      <c r="L49" s="256" t="str">
        <f>IF(E11="","",E11)</f>
        <v xml:space="preserve"> </v>
      </c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07" t="s">
        <v>30</v>
      </c>
      <c r="AJ49" s="110"/>
      <c r="AK49" s="110"/>
      <c r="AL49" s="110"/>
      <c r="AM49" s="264" t="str">
        <f>IF(E17="","",E17)</f>
        <v xml:space="preserve"> </v>
      </c>
      <c r="AN49" s="265"/>
      <c r="AO49" s="265"/>
      <c r="AP49" s="265"/>
      <c r="AQ49" s="110"/>
      <c r="AR49" s="111"/>
      <c r="AS49" s="266" t="s">
        <v>49</v>
      </c>
      <c r="AT49" s="267"/>
      <c r="AU49" s="165"/>
      <c r="AV49" s="165"/>
      <c r="AW49" s="165"/>
      <c r="AX49" s="165"/>
      <c r="AY49" s="165"/>
      <c r="AZ49" s="165"/>
      <c r="BA49" s="165"/>
      <c r="BB49" s="165"/>
      <c r="BC49" s="165"/>
      <c r="BD49" s="268"/>
      <c r="BE49" s="110"/>
    </row>
    <row r="50" spans="1:57" s="113" customFormat="1" ht="15.2" customHeight="1">
      <c r="A50" s="110"/>
      <c r="B50" s="111"/>
      <c r="C50" s="107" t="s">
        <v>28</v>
      </c>
      <c r="D50" s="110"/>
      <c r="E50" s="110"/>
      <c r="F50" s="110"/>
      <c r="G50" s="110"/>
      <c r="H50" s="110"/>
      <c r="I50" s="110"/>
      <c r="J50" s="110"/>
      <c r="K50" s="110"/>
      <c r="L50" s="256" t="str">
        <f>IF(E14="Vyplň údaj","",E14)</f>
        <v/>
      </c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07" t="s">
        <v>32</v>
      </c>
      <c r="AJ50" s="110"/>
      <c r="AK50" s="110"/>
      <c r="AL50" s="110"/>
      <c r="AM50" s="264" t="str">
        <f>IF(E20="","",E20)</f>
        <v xml:space="preserve"> </v>
      </c>
      <c r="AN50" s="265"/>
      <c r="AO50" s="265"/>
      <c r="AP50" s="265"/>
      <c r="AQ50" s="110"/>
      <c r="AR50" s="111"/>
      <c r="AS50" s="269"/>
      <c r="AT50" s="270"/>
      <c r="AU50" s="189"/>
      <c r="AV50" s="189"/>
      <c r="AW50" s="189"/>
      <c r="AX50" s="189"/>
      <c r="AY50" s="189"/>
      <c r="AZ50" s="189"/>
      <c r="BA50" s="189"/>
      <c r="BB50" s="189"/>
      <c r="BC50" s="189"/>
      <c r="BD50" s="198"/>
      <c r="BE50" s="110"/>
    </row>
    <row r="51" spans="1:57" s="113" customFormat="1" ht="10.9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1"/>
      <c r="AS51" s="269"/>
      <c r="AT51" s="270"/>
      <c r="AU51" s="189"/>
      <c r="AV51" s="189"/>
      <c r="AW51" s="189"/>
      <c r="AX51" s="189"/>
      <c r="AY51" s="189"/>
      <c r="AZ51" s="189"/>
      <c r="BA51" s="189"/>
      <c r="BB51" s="189"/>
      <c r="BC51" s="189"/>
      <c r="BD51" s="198"/>
      <c r="BE51" s="110"/>
    </row>
    <row r="52" spans="1:57" s="113" customFormat="1" ht="29.25" customHeight="1">
      <c r="A52" s="110"/>
      <c r="B52" s="111"/>
      <c r="C52" s="271" t="s">
        <v>50</v>
      </c>
      <c r="D52" s="272"/>
      <c r="E52" s="272"/>
      <c r="F52" s="272"/>
      <c r="G52" s="272"/>
      <c r="H52" s="133"/>
      <c r="I52" s="273" t="s">
        <v>51</v>
      </c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4" t="s">
        <v>52</v>
      </c>
      <c r="AH52" s="272"/>
      <c r="AI52" s="272"/>
      <c r="AJ52" s="272"/>
      <c r="AK52" s="272"/>
      <c r="AL52" s="272"/>
      <c r="AM52" s="272"/>
      <c r="AN52" s="273" t="s">
        <v>53</v>
      </c>
      <c r="AO52" s="272"/>
      <c r="AP52" s="272"/>
      <c r="AQ52" s="275" t="s">
        <v>54</v>
      </c>
      <c r="AR52" s="111"/>
      <c r="AS52" s="158" t="s">
        <v>55</v>
      </c>
      <c r="AT52" s="159" t="s">
        <v>56</v>
      </c>
      <c r="AU52" s="159" t="s">
        <v>57</v>
      </c>
      <c r="AV52" s="159" t="s">
        <v>58</v>
      </c>
      <c r="AW52" s="159" t="s">
        <v>59</v>
      </c>
      <c r="AX52" s="159" t="s">
        <v>60</v>
      </c>
      <c r="AY52" s="159" t="s">
        <v>61</v>
      </c>
      <c r="AZ52" s="159" t="s">
        <v>62</v>
      </c>
      <c r="BA52" s="159" t="s">
        <v>63</v>
      </c>
      <c r="BB52" s="159" t="s">
        <v>64</v>
      </c>
      <c r="BC52" s="159" t="s">
        <v>65</v>
      </c>
      <c r="BD52" s="160" t="s">
        <v>66</v>
      </c>
      <c r="BE52" s="110"/>
    </row>
    <row r="53" spans="1:57" s="113" customFormat="1" ht="10.9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1"/>
      <c r="AS53" s="16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276"/>
      <c r="BE53" s="110"/>
    </row>
    <row r="54" spans="2:90" s="277" customFormat="1" ht="32.45" customHeight="1">
      <c r="B54" s="278"/>
      <c r="C54" s="162" t="s">
        <v>67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80">
        <f>ROUND(SUM(AG55:AG64),2)</f>
        <v>0</v>
      </c>
      <c r="AH54" s="280"/>
      <c r="AI54" s="280"/>
      <c r="AJ54" s="280"/>
      <c r="AK54" s="280"/>
      <c r="AL54" s="280"/>
      <c r="AM54" s="280"/>
      <c r="AN54" s="281">
        <f aca="true" t="shared" si="0" ref="AN54:AN64">SUM(AG54,AT54)</f>
        <v>0</v>
      </c>
      <c r="AO54" s="281"/>
      <c r="AP54" s="281"/>
      <c r="AQ54" s="282" t="s">
        <v>3</v>
      </c>
      <c r="AR54" s="278"/>
      <c r="AS54" s="283">
        <f>ROUND(SUM(AS55:AS64),2)</f>
        <v>0</v>
      </c>
      <c r="AT54" s="284">
        <f aca="true" t="shared" si="1" ref="AT54:AT64">ROUND(SUM(AV54:AW54),2)</f>
        <v>0</v>
      </c>
      <c r="AU54" s="285">
        <f>ROUND(SUM(AU55:AU64),5)</f>
        <v>0</v>
      </c>
      <c r="AV54" s="284">
        <f>ROUND(AZ54*L29,2)</f>
        <v>0</v>
      </c>
      <c r="AW54" s="284">
        <f>ROUND(BA54*L30,2)</f>
        <v>0</v>
      </c>
      <c r="AX54" s="284">
        <f>ROUND(BB54*L29,2)</f>
        <v>0</v>
      </c>
      <c r="AY54" s="284">
        <f>ROUND(BC54*L30,2)</f>
        <v>0</v>
      </c>
      <c r="AZ54" s="284">
        <f>ROUND(SUM(AZ55:AZ64),2)</f>
        <v>0</v>
      </c>
      <c r="BA54" s="284">
        <f>ROUND(SUM(BA55:BA64),2)</f>
        <v>0</v>
      </c>
      <c r="BB54" s="284">
        <f>ROUND(SUM(BB55:BB64),2)</f>
        <v>0</v>
      </c>
      <c r="BC54" s="284">
        <f>ROUND(SUM(BC55:BC64),2)</f>
        <v>0</v>
      </c>
      <c r="BD54" s="286">
        <f>ROUND(SUM(BD55:BD64),2)</f>
        <v>0</v>
      </c>
      <c r="BS54" s="287" t="s">
        <v>68</v>
      </c>
      <c r="BT54" s="287" t="s">
        <v>69</v>
      </c>
      <c r="BU54" s="288" t="s">
        <v>70</v>
      </c>
      <c r="BV54" s="287" t="s">
        <v>71</v>
      </c>
      <c r="BW54" s="287" t="s">
        <v>5</v>
      </c>
      <c r="BX54" s="287" t="s">
        <v>72</v>
      </c>
      <c r="CL54" s="287" t="s">
        <v>3</v>
      </c>
    </row>
    <row r="55" spans="1:91" s="301" customFormat="1" ht="16.5" customHeight="1">
      <c r="A55" s="289" t="s">
        <v>73</v>
      </c>
      <c r="B55" s="290"/>
      <c r="C55" s="291"/>
      <c r="D55" s="292" t="s">
        <v>74</v>
      </c>
      <c r="E55" s="292"/>
      <c r="F55" s="292"/>
      <c r="G55" s="292"/>
      <c r="H55" s="292"/>
      <c r="I55" s="293"/>
      <c r="J55" s="292" t="s">
        <v>75</v>
      </c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4">
        <f>'01-1 - ARCHOTEKTONICKO-ST...'!J30</f>
        <v>0</v>
      </c>
      <c r="AH55" s="295"/>
      <c r="AI55" s="295"/>
      <c r="AJ55" s="295"/>
      <c r="AK55" s="295"/>
      <c r="AL55" s="295"/>
      <c r="AM55" s="295"/>
      <c r="AN55" s="294">
        <f t="shared" si="0"/>
        <v>0</v>
      </c>
      <c r="AO55" s="295"/>
      <c r="AP55" s="295"/>
      <c r="AQ55" s="296" t="s">
        <v>76</v>
      </c>
      <c r="AR55" s="290"/>
      <c r="AS55" s="297">
        <v>0</v>
      </c>
      <c r="AT55" s="298">
        <f t="shared" si="1"/>
        <v>0</v>
      </c>
      <c r="AU55" s="299">
        <f>'01-1 - ARCHOTEKTONICKO-ST...'!P109</f>
        <v>0</v>
      </c>
      <c r="AV55" s="298">
        <f>'01-1 - ARCHOTEKTONICKO-ST...'!J33</f>
        <v>0</v>
      </c>
      <c r="AW55" s="298">
        <f>'01-1 - ARCHOTEKTONICKO-ST...'!J34</f>
        <v>0</v>
      </c>
      <c r="AX55" s="298">
        <f>'01-1 - ARCHOTEKTONICKO-ST...'!J35</f>
        <v>0</v>
      </c>
      <c r="AY55" s="298">
        <f>'01-1 - ARCHOTEKTONICKO-ST...'!J36</f>
        <v>0</v>
      </c>
      <c r="AZ55" s="298">
        <f>'01-1 - ARCHOTEKTONICKO-ST...'!F33</f>
        <v>0</v>
      </c>
      <c r="BA55" s="298">
        <f>'01-1 - ARCHOTEKTONICKO-ST...'!F34</f>
        <v>0</v>
      </c>
      <c r="BB55" s="298">
        <f>'01-1 - ARCHOTEKTONICKO-ST...'!F35</f>
        <v>0</v>
      </c>
      <c r="BC55" s="298">
        <f>'01-1 - ARCHOTEKTONICKO-ST...'!F36</f>
        <v>0</v>
      </c>
      <c r="BD55" s="300">
        <f>'01-1 - ARCHOTEKTONICKO-ST...'!F37</f>
        <v>0</v>
      </c>
      <c r="BT55" s="302" t="s">
        <v>77</v>
      </c>
      <c r="BV55" s="302" t="s">
        <v>71</v>
      </c>
      <c r="BW55" s="302" t="s">
        <v>78</v>
      </c>
      <c r="BX55" s="302" t="s">
        <v>5</v>
      </c>
      <c r="CL55" s="302" t="s">
        <v>3</v>
      </c>
      <c r="CM55" s="302" t="s">
        <v>77</v>
      </c>
    </row>
    <row r="56" spans="1:91" s="301" customFormat="1" ht="16.5" customHeight="1">
      <c r="A56" s="289" t="s">
        <v>73</v>
      </c>
      <c r="B56" s="290"/>
      <c r="C56" s="291"/>
      <c r="D56" s="292" t="s">
        <v>79</v>
      </c>
      <c r="E56" s="292"/>
      <c r="F56" s="292"/>
      <c r="G56" s="292"/>
      <c r="H56" s="292"/>
      <c r="I56" s="293"/>
      <c r="J56" s="292" t="s">
        <v>80</v>
      </c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4">
        <f>'01-10 - VEDLEJŠÍ NÁKLADY'!J30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296" t="s">
        <v>76</v>
      </c>
      <c r="AR56" s="290"/>
      <c r="AS56" s="297">
        <v>0</v>
      </c>
      <c r="AT56" s="298">
        <f t="shared" si="1"/>
        <v>0</v>
      </c>
      <c r="AU56" s="299">
        <f>'01-10 - VEDLEJŠÍ NÁKLADY'!P80</f>
        <v>0</v>
      </c>
      <c r="AV56" s="298">
        <f>'01-10 - VEDLEJŠÍ NÁKLADY'!J33</f>
        <v>0</v>
      </c>
      <c r="AW56" s="298">
        <f>'01-10 - VEDLEJŠÍ NÁKLADY'!J34</f>
        <v>0</v>
      </c>
      <c r="AX56" s="298">
        <f>'01-10 - VEDLEJŠÍ NÁKLADY'!J35</f>
        <v>0</v>
      </c>
      <c r="AY56" s="298">
        <f>'01-10 - VEDLEJŠÍ NÁKLADY'!J36</f>
        <v>0</v>
      </c>
      <c r="AZ56" s="298">
        <f>'01-10 - VEDLEJŠÍ NÁKLADY'!F33</f>
        <v>0</v>
      </c>
      <c r="BA56" s="298">
        <f>'01-10 - VEDLEJŠÍ NÁKLADY'!F34</f>
        <v>0</v>
      </c>
      <c r="BB56" s="298">
        <f>'01-10 - VEDLEJŠÍ NÁKLADY'!F35</f>
        <v>0</v>
      </c>
      <c r="BC56" s="298">
        <f>'01-10 - VEDLEJŠÍ NÁKLADY'!F36</f>
        <v>0</v>
      </c>
      <c r="BD56" s="300">
        <f>'01-10 - VEDLEJŠÍ NÁKLADY'!F37</f>
        <v>0</v>
      </c>
      <c r="BT56" s="302" t="s">
        <v>77</v>
      </c>
      <c r="BV56" s="302" t="s">
        <v>71</v>
      </c>
      <c r="BW56" s="302" t="s">
        <v>81</v>
      </c>
      <c r="BX56" s="302" t="s">
        <v>5</v>
      </c>
      <c r="CL56" s="302" t="s">
        <v>3</v>
      </c>
      <c r="CM56" s="302" t="s">
        <v>77</v>
      </c>
    </row>
    <row r="57" spans="1:91" s="301" customFormat="1" ht="16.5" customHeight="1">
      <c r="A57" s="289" t="s">
        <v>73</v>
      </c>
      <c r="B57" s="290"/>
      <c r="C57" s="291"/>
      <c r="D57" s="292" t="s">
        <v>82</v>
      </c>
      <c r="E57" s="292"/>
      <c r="F57" s="292"/>
      <c r="G57" s="292"/>
      <c r="H57" s="292"/>
      <c r="I57" s="293"/>
      <c r="J57" s="292" t="s">
        <v>83</v>
      </c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4">
        <f>'01-2 - VYTÁPĚNÍ HOSPODÁŘS...'!J30</f>
        <v>0</v>
      </c>
      <c r="AH57" s="295"/>
      <c r="AI57" s="295"/>
      <c r="AJ57" s="295"/>
      <c r="AK57" s="295"/>
      <c r="AL57" s="295"/>
      <c r="AM57" s="295"/>
      <c r="AN57" s="294">
        <f t="shared" si="0"/>
        <v>0</v>
      </c>
      <c r="AO57" s="295"/>
      <c r="AP57" s="295"/>
      <c r="AQ57" s="296" t="s">
        <v>76</v>
      </c>
      <c r="AR57" s="290"/>
      <c r="AS57" s="297">
        <v>0</v>
      </c>
      <c r="AT57" s="298">
        <f t="shared" si="1"/>
        <v>0</v>
      </c>
      <c r="AU57" s="299">
        <f>'01-2 - VYTÁPĚNÍ HOSPODÁŘS...'!P89</f>
        <v>0</v>
      </c>
      <c r="AV57" s="298">
        <f>'01-2 - VYTÁPĚNÍ HOSPODÁŘS...'!J33</f>
        <v>0</v>
      </c>
      <c r="AW57" s="298">
        <f>'01-2 - VYTÁPĚNÍ HOSPODÁŘS...'!J34</f>
        <v>0</v>
      </c>
      <c r="AX57" s="298">
        <f>'01-2 - VYTÁPĚNÍ HOSPODÁŘS...'!J35</f>
        <v>0</v>
      </c>
      <c r="AY57" s="298">
        <f>'01-2 - VYTÁPĚNÍ HOSPODÁŘS...'!J36</f>
        <v>0</v>
      </c>
      <c r="AZ57" s="298">
        <f>'01-2 - VYTÁPĚNÍ HOSPODÁŘS...'!F33</f>
        <v>0</v>
      </c>
      <c r="BA57" s="298">
        <f>'01-2 - VYTÁPĚNÍ HOSPODÁŘS...'!F34</f>
        <v>0</v>
      </c>
      <c r="BB57" s="298">
        <f>'01-2 - VYTÁPĚNÍ HOSPODÁŘS...'!F35</f>
        <v>0</v>
      </c>
      <c r="BC57" s="298">
        <f>'01-2 - VYTÁPĚNÍ HOSPODÁŘS...'!F36</f>
        <v>0</v>
      </c>
      <c r="BD57" s="300">
        <f>'01-2 - VYTÁPĚNÍ HOSPODÁŘS...'!F37</f>
        <v>0</v>
      </c>
      <c r="BT57" s="302" t="s">
        <v>77</v>
      </c>
      <c r="BV57" s="302" t="s">
        <v>71</v>
      </c>
      <c r="BW57" s="302" t="s">
        <v>84</v>
      </c>
      <c r="BX57" s="302" t="s">
        <v>5</v>
      </c>
      <c r="CL57" s="302" t="s">
        <v>3</v>
      </c>
      <c r="CM57" s="302" t="s">
        <v>77</v>
      </c>
    </row>
    <row r="58" spans="1:91" s="301" customFormat="1" ht="16.5" customHeight="1">
      <c r="A58" s="289" t="s">
        <v>73</v>
      </c>
      <c r="B58" s="290"/>
      <c r="C58" s="291"/>
      <c r="D58" s="292" t="s">
        <v>85</v>
      </c>
      <c r="E58" s="292"/>
      <c r="F58" s="292"/>
      <c r="G58" s="292"/>
      <c r="H58" s="292"/>
      <c r="I58" s="293"/>
      <c r="J58" s="292" t="s">
        <v>86</v>
      </c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4">
        <f>'01-3 - VYTÁPĚNÍ UČEBNOVÝ ...'!J30</f>
        <v>0</v>
      </c>
      <c r="AH58" s="295"/>
      <c r="AI58" s="295"/>
      <c r="AJ58" s="295"/>
      <c r="AK58" s="295"/>
      <c r="AL58" s="295"/>
      <c r="AM58" s="295"/>
      <c r="AN58" s="294">
        <f t="shared" si="0"/>
        <v>0</v>
      </c>
      <c r="AO58" s="295"/>
      <c r="AP58" s="295"/>
      <c r="AQ58" s="296" t="s">
        <v>76</v>
      </c>
      <c r="AR58" s="290"/>
      <c r="AS58" s="297">
        <v>0</v>
      </c>
      <c r="AT58" s="298">
        <f t="shared" si="1"/>
        <v>0</v>
      </c>
      <c r="AU58" s="299">
        <f>'01-3 - VYTÁPĚNÍ UČEBNOVÝ ...'!P89</f>
        <v>0</v>
      </c>
      <c r="AV58" s="298">
        <f>'01-3 - VYTÁPĚNÍ UČEBNOVÝ ...'!J33</f>
        <v>0</v>
      </c>
      <c r="AW58" s="298">
        <f>'01-3 - VYTÁPĚNÍ UČEBNOVÝ ...'!J34</f>
        <v>0</v>
      </c>
      <c r="AX58" s="298">
        <f>'01-3 - VYTÁPĚNÍ UČEBNOVÝ ...'!J35</f>
        <v>0</v>
      </c>
      <c r="AY58" s="298">
        <f>'01-3 - VYTÁPĚNÍ UČEBNOVÝ ...'!J36</f>
        <v>0</v>
      </c>
      <c r="AZ58" s="298">
        <f>'01-3 - VYTÁPĚNÍ UČEBNOVÝ ...'!F33</f>
        <v>0</v>
      </c>
      <c r="BA58" s="298">
        <f>'01-3 - VYTÁPĚNÍ UČEBNOVÝ ...'!F34</f>
        <v>0</v>
      </c>
      <c r="BB58" s="298">
        <f>'01-3 - VYTÁPĚNÍ UČEBNOVÝ ...'!F35</f>
        <v>0</v>
      </c>
      <c r="BC58" s="298">
        <f>'01-3 - VYTÁPĚNÍ UČEBNOVÝ ...'!F36</f>
        <v>0</v>
      </c>
      <c r="BD58" s="300">
        <f>'01-3 - VYTÁPĚNÍ UČEBNOVÝ ...'!F37</f>
        <v>0</v>
      </c>
      <c r="BT58" s="302" t="s">
        <v>77</v>
      </c>
      <c r="BV58" s="302" t="s">
        <v>71</v>
      </c>
      <c r="BW58" s="302" t="s">
        <v>87</v>
      </c>
      <c r="BX58" s="302" t="s">
        <v>5</v>
      </c>
      <c r="CL58" s="302" t="s">
        <v>3</v>
      </c>
      <c r="CM58" s="302" t="s">
        <v>77</v>
      </c>
    </row>
    <row r="59" spans="1:91" s="301" customFormat="1" ht="16.5" customHeight="1">
      <c r="A59" s="289" t="s">
        <v>73</v>
      </c>
      <c r="B59" s="290"/>
      <c r="C59" s="291"/>
      <c r="D59" s="292" t="s">
        <v>88</v>
      </c>
      <c r="E59" s="292"/>
      <c r="F59" s="292"/>
      <c r="G59" s="292"/>
      <c r="H59" s="292"/>
      <c r="I59" s="293"/>
      <c r="J59" s="292" t="s">
        <v>89</v>
      </c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4">
        <f>'01-4 - VYTÁPĚNÍ LŮŽKOVÝ P...'!J30</f>
        <v>0</v>
      </c>
      <c r="AH59" s="295"/>
      <c r="AI59" s="295"/>
      <c r="AJ59" s="295"/>
      <c r="AK59" s="295"/>
      <c r="AL59" s="295"/>
      <c r="AM59" s="295"/>
      <c r="AN59" s="294">
        <f t="shared" si="0"/>
        <v>0</v>
      </c>
      <c r="AO59" s="295"/>
      <c r="AP59" s="295"/>
      <c r="AQ59" s="296" t="s">
        <v>76</v>
      </c>
      <c r="AR59" s="290"/>
      <c r="AS59" s="297">
        <v>0</v>
      </c>
      <c r="AT59" s="298">
        <f t="shared" si="1"/>
        <v>0</v>
      </c>
      <c r="AU59" s="299">
        <f>'01-4 - VYTÁPĚNÍ LŮŽKOVÝ P...'!P89</f>
        <v>0</v>
      </c>
      <c r="AV59" s="298">
        <f>'01-4 - VYTÁPĚNÍ LŮŽKOVÝ P...'!J33</f>
        <v>0</v>
      </c>
      <c r="AW59" s="298">
        <f>'01-4 - VYTÁPĚNÍ LŮŽKOVÝ P...'!J34</f>
        <v>0</v>
      </c>
      <c r="AX59" s="298">
        <f>'01-4 - VYTÁPĚNÍ LŮŽKOVÝ P...'!J35</f>
        <v>0</v>
      </c>
      <c r="AY59" s="298">
        <f>'01-4 - VYTÁPĚNÍ LŮŽKOVÝ P...'!J36</f>
        <v>0</v>
      </c>
      <c r="AZ59" s="298">
        <f>'01-4 - VYTÁPĚNÍ LŮŽKOVÝ P...'!F33</f>
        <v>0</v>
      </c>
      <c r="BA59" s="298">
        <f>'01-4 - VYTÁPĚNÍ LŮŽKOVÝ P...'!F34</f>
        <v>0</v>
      </c>
      <c r="BB59" s="298">
        <f>'01-4 - VYTÁPĚNÍ LŮŽKOVÝ P...'!F35</f>
        <v>0</v>
      </c>
      <c r="BC59" s="298">
        <f>'01-4 - VYTÁPĚNÍ LŮŽKOVÝ P...'!F36</f>
        <v>0</v>
      </c>
      <c r="BD59" s="300">
        <f>'01-4 - VYTÁPĚNÍ LŮŽKOVÝ P...'!F37</f>
        <v>0</v>
      </c>
      <c r="BT59" s="302" t="s">
        <v>77</v>
      </c>
      <c r="BV59" s="302" t="s">
        <v>71</v>
      </c>
      <c r="BW59" s="302" t="s">
        <v>90</v>
      </c>
      <c r="BX59" s="302" t="s">
        <v>5</v>
      </c>
      <c r="CL59" s="302" t="s">
        <v>3</v>
      </c>
      <c r="CM59" s="302" t="s">
        <v>77</v>
      </c>
    </row>
    <row r="60" spans="1:91" s="301" customFormat="1" ht="16.5" customHeight="1">
      <c r="A60" s="289" t="s">
        <v>73</v>
      </c>
      <c r="B60" s="290"/>
      <c r="C60" s="291"/>
      <c r="D60" s="292" t="s">
        <v>91</v>
      </c>
      <c r="E60" s="292"/>
      <c r="F60" s="292"/>
      <c r="G60" s="292"/>
      <c r="H60" s="292"/>
      <c r="I60" s="293"/>
      <c r="J60" s="292" t="s">
        <v>92</v>
      </c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4">
        <f>'01-5 - SOLÁRNÍ SYSTÉM'!J30</f>
        <v>0</v>
      </c>
      <c r="AH60" s="295"/>
      <c r="AI60" s="295"/>
      <c r="AJ60" s="295"/>
      <c r="AK60" s="295"/>
      <c r="AL60" s="295"/>
      <c r="AM60" s="295"/>
      <c r="AN60" s="294">
        <f t="shared" si="0"/>
        <v>0</v>
      </c>
      <c r="AO60" s="295"/>
      <c r="AP60" s="295"/>
      <c r="AQ60" s="296" t="s">
        <v>76</v>
      </c>
      <c r="AR60" s="290"/>
      <c r="AS60" s="297">
        <v>0</v>
      </c>
      <c r="AT60" s="298">
        <f t="shared" si="1"/>
        <v>0</v>
      </c>
      <c r="AU60" s="299">
        <f>'01-5 - SOLÁRNÍ SYSTÉM'!P82</f>
        <v>0</v>
      </c>
      <c r="AV60" s="298">
        <f>'01-5 - SOLÁRNÍ SYSTÉM'!J33</f>
        <v>0</v>
      </c>
      <c r="AW60" s="298">
        <f>'01-5 - SOLÁRNÍ SYSTÉM'!J34</f>
        <v>0</v>
      </c>
      <c r="AX60" s="298">
        <f>'01-5 - SOLÁRNÍ SYSTÉM'!J35</f>
        <v>0</v>
      </c>
      <c r="AY60" s="298">
        <f>'01-5 - SOLÁRNÍ SYSTÉM'!J36</f>
        <v>0</v>
      </c>
      <c r="AZ60" s="298">
        <f>'01-5 - SOLÁRNÍ SYSTÉM'!F33</f>
        <v>0</v>
      </c>
      <c r="BA60" s="298">
        <f>'01-5 - SOLÁRNÍ SYSTÉM'!F34</f>
        <v>0</v>
      </c>
      <c r="BB60" s="298">
        <f>'01-5 - SOLÁRNÍ SYSTÉM'!F35</f>
        <v>0</v>
      </c>
      <c r="BC60" s="298">
        <f>'01-5 - SOLÁRNÍ SYSTÉM'!F36</f>
        <v>0</v>
      </c>
      <c r="BD60" s="300">
        <f>'01-5 - SOLÁRNÍ SYSTÉM'!F37</f>
        <v>0</v>
      </c>
      <c r="BT60" s="302" t="s">
        <v>77</v>
      </c>
      <c r="BV60" s="302" t="s">
        <v>71</v>
      </c>
      <c r="BW60" s="302" t="s">
        <v>93</v>
      </c>
      <c r="BX60" s="302" t="s">
        <v>5</v>
      </c>
      <c r="CL60" s="302" t="s">
        <v>3</v>
      </c>
      <c r="CM60" s="302" t="s">
        <v>77</v>
      </c>
    </row>
    <row r="61" spans="1:91" s="301" customFormat="1" ht="16.5" customHeight="1">
      <c r="A61" s="289" t="s">
        <v>73</v>
      </c>
      <c r="B61" s="290"/>
      <c r="C61" s="291"/>
      <c r="D61" s="292" t="s">
        <v>94</v>
      </c>
      <c r="E61" s="292"/>
      <c r="F61" s="292"/>
      <c r="G61" s="292"/>
      <c r="H61" s="292"/>
      <c r="I61" s="293"/>
      <c r="J61" s="292" t="s">
        <v>95</v>
      </c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4">
        <f>'01-6 - OCELOVÁ KONSTRUKCE'!J30</f>
        <v>0</v>
      </c>
      <c r="AH61" s="295"/>
      <c r="AI61" s="295"/>
      <c r="AJ61" s="295"/>
      <c r="AK61" s="295"/>
      <c r="AL61" s="295"/>
      <c r="AM61" s="295"/>
      <c r="AN61" s="294">
        <f t="shared" si="0"/>
        <v>0</v>
      </c>
      <c r="AO61" s="295"/>
      <c r="AP61" s="295"/>
      <c r="AQ61" s="296" t="s">
        <v>76</v>
      </c>
      <c r="AR61" s="290"/>
      <c r="AS61" s="297">
        <v>0</v>
      </c>
      <c r="AT61" s="298">
        <f t="shared" si="1"/>
        <v>0</v>
      </c>
      <c r="AU61" s="299">
        <f>'01-6 - OCELOVÁ KONSTRUKCE'!P80</f>
        <v>0</v>
      </c>
      <c r="AV61" s="298">
        <f>'01-6 - OCELOVÁ KONSTRUKCE'!J33</f>
        <v>0</v>
      </c>
      <c r="AW61" s="298">
        <f>'01-6 - OCELOVÁ KONSTRUKCE'!J34</f>
        <v>0</v>
      </c>
      <c r="AX61" s="298">
        <f>'01-6 - OCELOVÁ KONSTRUKCE'!J35</f>
        <v>0</v>
      </c>
      <c r="AY61" s="298">
        <f>'01-6 - OCELOVÁ KONSTRUKCE'!J36</f>
        <v>0</v>
      </c>
      <c r="AZ61" s="298">
        <f>'01-6 - OCELOVÁ KONSTRUKCE'!F33</f>
        <v>0</v>
      </c>
      <c r="BA61" s="298">
        <f>'01-6 - OCELOVÁ KONSTRUKCE'!F34</f>
        <v>0</v>
      </c>
      <c r="BB61" s="298">
        <f>'01-6 - OCELOVÁ KONSTRUKCE'!F35</f>
        <v>0</v>
      </c>
      <c r="BC61" s="298">
        <f>'01-6 - OCELOVÁ KONSTRUKCE'!F36</f>
        <v>0</v>
      </c>
      <c r="BD61" s="300">
        <f>'01-6 - OCELOVÁ KONSTRUKCE'!F37</f>
        <v>0</v>
      </c>
      <c r="BT61" s="302" t="s">
        <v>77</v>
      </c>
      <c r="BV61" s="302" t="s">
        <v>71</v>
      </c>
      <c r="BW61" s="302" t="s">
        <v>96</v>
      </c>
      <c r="BX61" s="302" t="s">
        <v>5</v>
      </c>
      <c r="CL61" s="302" t="s">
        <v>3</v>
      </c>
      <c r="CM61" s="302" t="s">
        <v>77</v>
      </c>
    </row>
    <row r="62" spans="1:91" s="301" customFormat="1" ht="16.5" customHeight="1">
      <c r="A62" s="289" t="s">
        <v>73</v>
      </c>
      <c r="B62" s="290"/>
      <c r="C62" s="291"/>
      <c r="D62" s="292" t="s">
        <v>97</v>
      </c>
      <c r="E62" s="292"/>
      <c r="F62" s="292"/>
      <c r="G62" s="292"/>
      <c r="H62" s="292"/>
      <c r="I62" s="293"/>
      <c r="J62" s="292" t="s">
        <v>98</v>
      </c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4">
        <f>'01-7 - SILOVÉ ELEKTROROZVODY'!J30</f>
        <v>0</v>
      </c>
      <c r="AH62" s="295"/>
      <c r="AI62" s="295"/>
      <c r="AJ62" s="295"/>
      <c r="AK62" s="295"/>
      <c r="AL62" s="295"/>
      <c r="AM62" s="295"/>
      <c r="AN62" s="294">
        <f t="shared" si="0"/>
        <v>0</v>
      </c>
      <c r="AO62" s="295"/>
      <c r="AP62" s="295"/>
      <c r="AQ62" s="296" t="s">
        <v>76</v>
      </c>
      <c r="AR62" s="290"/>
      <c r="AS62" s="297">
        <v>0</v>
      </c>
      <c r="AT62" s="298">
        <f t="shared" si="1"/>
        <v>0</v>
      </c>
      <c r="AU62" s="299">
        <f>'01-7 - SILOVÉ ELEKTROROZVODY'!P84</f>
        <v>0</v>
      </c>
      <c r="AV62" s="298">
        <f>'01-7 - SILOVÉ ELEKTROROZVODY'!J33</f>
        <v>0</v>
      </c>
      <c r="AW62" s="298">
        <f>'01-7 - SILOVÉ ELEKTROROZVODY'!J34</f>
        <v>0</v>
      </c>
      <c r="AX62" s="298">
        <f>'01-7 - SILOVÉ ELEKTROROZVODY'!J35</f>
        <v>0</v>
      </c>
      <c r="AY62" s="298">
        <f>'01-7 - SILOVÉ ELEKTROROZVODY'!J36</f>
        <v>0</v>
      </c>
      <c r="AZ62" s="298">
        <f>'01-7 - SILOVÉ ELEKTROROZVODY'!F33</f>
        <v>0</v>
      </c>
      <c r="BA62" s="298">
        <f>'01-7 - SILOVÉ ELEKTROROZVODY'!F34</f>
        <v>0</v>
      </c>
      <c r="BB62" s="298">
        <f>'01-7 - SILOVÉ ELEKTROROZVODY'!F35</f>
        <v>0</v>
      </c>
      <c r="BC62" s="298">
        <f>'01-7 - SILOVÉ ELEKTROROZVODY'!F36</f>
        <v>0</v>
      </c>
      <c r="BD62" s="300">
        <f>'01-7 - SILOVÉ ELEKTROROZVODY'!F37</f>
        <v>0</v>
      </c>
      <c r="BT62" s="302" t="s">
        <v>77</v>
      </c>
      <c r="BV62" s="302" t="s">
        <v>71</v>
      </c>
      <c r="BW62" s="302" t="s">
        <v>99</v>
      </c>
      <c r="BX62" s="302" t="s">
        <v>5</v>
      </c>
      <c r="CL62" s="302" t="s">
        <v>3</v>
      </c>
      <c r="CM62" s="302" t="s">
        <v>77</v>
      </c>
    </row>
    <row r="63" spans="1:91" s="301" customFormat="1" ht="16.5" customHeight="1">
      <c r="A63" s="289" t="s">
        <v>73</v>
      </c>
      <c r="B63" s="290"/>
      <c r="C63" s="291"/>
      <c r="D63" s="292" t="s">
        <v>100</v>
      </c>
      <c r="E63" s="292"/>
      <c r="F63" s="292"/>
      <c r="G63" s="292"/>
      <c r="H63" s="292"/>
      <c r="I63" s="293"/>
      <c r="J63" s="292" t="s">
        <v>101</v>
      </c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4">
        <f>'01-8 - MĚŘENÍ A REGULACE'!J30</f>
        <v>0</v>
      </c>
      <c r="AH63" s="295"/>
      <c r="AI63" s="295"/>
      <c r="AJ63" s="295"/>
      <c r="AK63" s="295"/>
      <c r="AL63" s="295"/>
      <c r="AM63" s="295"/>
      <c r="AN63" s="294">
        <f t="shared" si="0"/>
        <v>0</v>
      </c>
      <c r="AO63" s="295"/>
      <c r="AP63" s="295"/>
      <c r="AQ63" s="296" t="s">
        <v>76</v>
      </c>
      <c r="AR63" s="290"/>
      <c r="AS63" s="297">
        <v>0</v>
      </c>
      <c r="AT63" s="298">
        <f t="shared" si="1"/>
        <v>0</v>
      </c>
      <c r="AU63" s="299">
        <f>'01-8 - MĚŘENÍ A REGULACE'!P86</f>
        <v>0</v>
      </c>
      <c r="AV63" s="298">
        <f>'01-8 - MĚŘENÍ A REGULACE'!J33</f>
        <v>0</v>
      </c>
      <c r="AW63" s="298">
        <f>'01-8 - MĚŘENÍ A REGULACE'!J34</f>
        <v>0</v>
      </c>
      <c r="AX63" s="298">
        <f>'01-8 - MĚŘENÍ A REGULACE'!J35</f>
        <v>0</v>
      </c>
      <c r="AY63" s="298">
        <f>'01-8 - MĚŘENÍ A REGULACE'!J36</f>
        <v>0</v>
      </c>
      <c r="AZ63" s="298">
        <f>'01-8 - MĚŘENÍ A REGULACE'!F33</f>
        <v>0</v>
      </c>
      <c r="BA63" s="298">
        <f>'01-8 - MĚŘENÍ A REGULACE'!F34</f>
        <v>0</v>
      </c>
      <c r="BB63" s="298">
        <f>'01-8 - MĚŘENÍ A REGULACE'!F35</f>
        <v>0</v>
      </c>
      <c r="BC63" s="298">
        <f>'01-8 - MĚŘENÍ A REGULACE'!F36</f>
        <v>0</v>
      </c>
      <c r="BD63" s="300">
        <f>'01-8 - MĚŘENÍ A REGULACE'!F37</f>
        <v>0</v>
      </c>
      <c r="BT63" s="302" t="s">
        <v>77</v>
      </c>
      <c r="BV63" s="302" t="s">
        <v>71</v>
      </c>
      <c r="BW63" s="302" t="s">
        <v>102</v>
      </c>
      <c r="BX63" s="302" t="s">
        <v>5</v>
      </c>
      <c r="CL63" s="302" t="s">
        <v>3</v>
      </c>
      <c r="CM63" s="302" t="s">
        <v>77</v>
      </c>
    </row>
    <row r="64" spans="1:91" s="301" customFormat="1" ht="16.5" customHeight="1">
      <c r="A64" s="289" t="s">
        <v>73</v>
      </c>
      <c r="B64" s="290"/>
      <c r="C64" s="291"/>
      <c r="D64" s="292" t="s">
        <v>103</v>
      </c>
      <c r="E64" s="292"/>
      <c r="F64" s="292"/>
      <c r="G64" s="292"/>
      <c r="H64" s="292"/>
      <c r="I64" s="293"/>
      <c r="J64" s="292" t="s">
        <v>104</v>
      </c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4">
        <f>'01-9 - HROMOSVOD'!J30</f>
        <v>0</v>
      </c>
      <c r="AH64" s="295"/>
      <c r="AI64" s="295"/>
      <c r="AJ64" s="295"/>
      <c r="AK64" s="295"/>
      <c r="AL64" s="295"/>
      <c r="AM64" s="295"/>
      <c r="AN64" s="294">
        <f t="shared" si="0"/>
        <v>0</v>
      </c>
      <c r="AO64" s="295"/>
      <c r="AP64" s="295"/>
      <c r="AQ64" s="296" t="s">
        <v>76</v>
      </c>
      <c r="AR64" s="290"/>
      <c r="AS64" s="303">
        <v>0</v>
      </c>
      <c r="AT64" s="304">
        <f t="shared" si="1"/>
        <v>0</v>
      </c>
      <c r="AU64" s="305">
        <f>'01-9 - HROMOSVOD'!P84</f>
        <v>0</v>
      </c>
      <c r="AV64" s="304">
        <f>'01-9 - HROMOSVOD'!J33</f>
        <v>0</v>
      </c>
      <c r="AW64" s="304">
        <f>'01-9 - HROMOSVOD'!J34</f>
        <v>0</v>
      </c>
      <c r="AX64" s="304">
        <f>'01-9 - HROMOSVOD'!J35</f>
        <v>0</v>
      </c>
      <c r="AY64" s="304">
        <f>'01-9 - HROMOSVOD'!J36</f>
        <v>0</v>
      </c>
      <c r="AZ64" s="304">
        <f>'01-9 - HROMOSVOD'!F33</f>
        <v>0</v>
      </c>
      <c r="BA64" s="304">
        <f>'01-9 - HROMOSVOD'!F34</f>
        <v>0</v>
      </c>
      <c r="BB64" s="304">
        <f>'01-9 - HROMOSVOD'!F35</f>
        <v>0</v>
      </c>
      <c r="BC64" s="304">
        <f>'01-9 - HROMOSVOD'!F36</f>
        <v>0</v>
      </c>
      <c r="BD64" s="306">
        <f>'01-9 - HROMOSVOD'!F37</f>
        <v>0</v>
      </c>
      <c r="BT64" s="302" t="s">
        <v>77</v>
      </c>
      <c r="BV64" s="302" t="s">
        <v>71</v>
      </c>
      <c r="BW64" s="302" t="s">
        <v>105</v>
      </c>
      <c r="BX64" s="302" t="s">
        <v>5</v>
      </c>
      <c r="CL64" s="302" t="s">
        <v>3</v>
      </c>
      <c r="CM64" s="302" t="s">
        <v>77</v>
      </c>
    </row>
    <row r="65" spans="1:57" s="113" customFormat="1" ht="30" customHeight="1">
      <c r="A65" s="110"/>
      <c r="B65" s="111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1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</row>
    <row r="66" spans="1:57" s="113" customFormat="1" ht="6.95" customHeight="1">
      <c r="A66" s="110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11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</row>
  </sheetData>
  <sheetProtection algorithmName="SHA-512" hashValue="DFf+GCu83RYWOUIoHWMr8dOUUQ7YhO3WGitszhfjuOpGvm1M+y88OVBwJRejeny77P1UYZlJb2HpNnW49I/x1Q==" saltValue="4KbaB/cZDULLGd0dIbSrMQ==" spinCount="100000" sheet="1" objects="1" scenarios="1"/>
  <mergeCells count="78"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N54:AP54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01-1 - ARCHOTEKTONICKO-ST...'!C2" display="/"/>
    <hyperlink ref="A56" location="'01-10 - VEDLEJŠÍ NÁKLADY'!C2" display="/"/>
    <hyperlink ref="A57" location="'01-2 - VYTÁPĚNÍ HOSPODÁŘS...'!C2" display="/"/>
    <hyperlink ref="A58" location="'01-3 - VYTÁPĚNÍ UČEBNOVÝ ...'!C2" display="/"/>
    <hyperlink ref="A59" location="'01-4 - VYTÁPĚNÍ LŮŽKOVÝ P...'!C2" display="/"/>
    <hyperlink ref="A60" location="'01-5 - SOLÁRNÍ SYSTÉM'!C2" display="/"/>
    <hyperlink ref="A61" location="'01-6 - OCELOVÁ KONSTRUKCE'!C2" display="/"/>
    <hyperlink ref="A62" location="'01-7 - SILOVÉ ELEKTROROZVODY'!C2" display="/"/>
    <hyperlink ref="A63" location="'01-8 - MĚŘENÍ A REGULACE'!C2" display="/"/>
    <hyperlink ref="A64" location="'01-9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1"/>
  <sheetViews>
    <sheetView showGridLines="0" workbookViewId="0" topLeftCell="A65">
      <selection activeCell="I87" sqref="I87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102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1901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ROUND(J86,2)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ROUND((SUM(BE86:BE190)),2)</f>
        <v>0</v>
      </c>
      <c r="G33" s="110"/>
      <c r="H33" s="110"/>
      <c r="I33" s="130">
        <v>0.21</v>
      </c>
      <c r="J33" s="129">
        <f>ROUND(((SUM(BE86:BE190))*I33),2)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ROUND((SUM(BF86:BF190)),2)</f>
        <v>0</v>
      </c>
      <c r="G34" s="110"/>
      <c r="H34" s="110"/>
      <c r="I34" s="130">
        <v>0.15</v>
      </c>
      <c r="J34" s="129">
        <f>ROUND(((SUM(BF86:BF190))*I34),2)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ROUND((SUM(BG86:BG190)),2)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ROUND((SUM(BH86:BH190)),2)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ROUND((SUM(BI86:BI190)),2)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01-8 - MĚŘENÍ A REGULACE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J86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1902</v>
      </c>
      <c r="E60" s="149"/>
      <c r="F60" s="149"/>
      <c r="G60" s="149"/>
      <c r="H60" s="149"/>
      <c r="I60" s="149"/>
      <c r="J60" s="150">
        <f>J87</f>
        <v>0</v>
      </c>
      <c r="L60" s="147"/>
    </row>
    <row r="61" spans="2:12" s="146" customFormat="1" ht="24.95" customHeight="1">
      <c r="B61" s="147"/>
      <c r="D61" s="148" t="s">
        <v>1903</v>
      </c>
      <c r="E61" s="149"/>
      <c r="F61" s="149"/>
      <c r="G61" s="149"/>
      <c r="H61" s="149"/>
      <c r="I61" s="149"/>
      <c r="J61" s="150">
        <f>J103</f>
        <v>0</v>
      </c>
      <c r="L61" s="147"/>
    </row>
    <row r="62" spans="2:12" s="146" customFormat="1" ht="24.95" customHeight="1">
      <c r="B62" s="147"/>
      <c r="D62" s="148" t="s">
        <v>1904</v>
      </c>
      <c r="E62" s="149"/>
      <c r="F62" s="149"/>
      <c r="G62" s="149"/>
      <c r="H62" s="149"/>
      <c r="I62" s="149"/>
      <c r="J62" s="150">
        <f>J121</f>
        <v>0</v>
      </c>
      <c r="L62" s="147"/>
    </row>
    <row r="63" spans="2:12" s="146" customFormat="1" ht="24.95" customHeight="1">
      <c r="B63" s="147"/>
      <c r="D63" s="148" t="s">
        <v>1905</v>
      </c>
      <c r="E63" s="149"/>
      <c r="F63" s="149"/>
      <c r="G63" s="149"/>
      <c r="H63" s="149"/>
      <c r="I63" s="149"/>
      <c r="J63" s="150">
        <f>J137</f>
        <v>0</v>
      </c>
      <c r="L63" s="147"/>
    </row>
    <row r="64" spans="2:12" s="146" customFormat="1" ht="24.95" customHeight="1">
      <c r="B64" s="147"/>
      <c r="D64" s="148" t="s">
        <v>1906</v>
      </c>
      <c r="E64" s="149"/>
      <c r="F64" s="149"/>
      <c r="G64" s="149"/>
      <c r="H64" s="149"/>
      <c r="I64" s="149"/>
      <c r="J64" s="150">
        <f>J141</f>
        <v>0</v>
      </c>
      <c r="L64" s="147"/>
    </row>
    <row r="65" spans="2:12" s="146" customFormat="1" ht="24.95" customHeight="1">
      <c r="B65" s="147"/>
      <c r="D65" s="148" t="s">
        <v>1907</v>
      </c>
      <c r="E65" s="149"/>
      <c r="F65" s="149"/>
      <c r="G65" s="149"/>
      <c r="H65" s="149"/>
      <c r="I65" s="149"/>
      <c r="J65" s="150">
        <f>J170</f>
        <v>0</v>
      </c>
      <c r="L65" s="147"/>
    </row>
    <row r="66" spans="2:12" s="146" customFormat="1" ht="24.95" customHeight="1">
      <c r="B66" s="147"/>
      <c r="D66" s="148" t="s">
        <v>1491</v>
      </c>
      <c r="E66" s="149"/>
      <c r="F66" s="149"/>
      <c r="G66" s="149"/>
      <c r="H66" s="149"/>
      <c r="I66" s="149"/>
      <c r="J66" s="150">
        <f>J183</f>
        <v>0</v>
      </c>
      <c r="L66" s="147"/>
    </row>
    <row r="67" spans="1:31" s="113" customFormat="1" ht="21.75" customHeight="1">
      <c r="A67" s="110"/>
      <c r="B67" s="111"/>
      <c r="C67" s="110"/>
      <c r="D67" s="110"/>
      <c r="E67" s="110"/>
      <c r="F67" s="110"/>
      <c r="G67" s="110"/>
      <c r="H67" s="110"/>
      <c r="I67" s="110"/>
      <c r="J67" s="110"/>
      <c r="K67" s="110"/>
      <c r="L67" s="112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  <row r="68" spans="1:31" s="113" customFormat="1" ht="6.95" customHeight="1">
      <c r="A68" s="110"/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12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</row>
    <row r="72" spans="1:31" s="113" customFormat="1" ht="6.95" customHeight="1">
      <c r="A72" s="110"/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12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s="113" customFormat="1" ht="24.95" customHeight="1">
      <c r="A73" s="110"/>
      <c r="B73" s="111"/>
      <c r="C73" s="105" t="s">
        <v>143</v>
      </c>
      <c r="D73" s="110"/>
      <c r="E73" s="110"/>
      <c r="F73" s="110"/>
      <c r="G73" s="110"/>
      <c r="H73" s="110"/>
      <c r="I73" s="110"/>
      <c r="J73" s="110"/>
      <c r="K73" s="110"/>
      <c r="L73" s="112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s="113" customFormat="1" ht="6.95" customHeight="1">
      <c r="A74" s="110"/>
      <c r="B74" s="111"/>
      <c r="C74" s="110"/>
      <c r="D74" s="110"/>
      <c r="E74" s="110"/>
      <c r="F74" s="110"/>
      <c r="G74" s="110"/>
      <c r="H74" s="110"/>
      <c r="I74" s="110"/>
      <c r="J74" s="110"/>
      <c r="K74" s="110"/>
      <c r="L74" s="112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s="113" customFormat="1" ht="12" customHeight="1">
      <c r="A75" s="110"/>
      <c r="B75" s="111"/>
      <c r="C75" s="107" t="s">
        <v>17</v>
      </c>
      <c r="D75" s="110"/>
      <c r="E75" s="110"/>
      <c r="F75" s="110"/>
      <c r="G75" s="110"/>
      <c r="H75" s="110"/>
      <c r="I75" s="110"/>
      <c r="J75" s="110"/>
      <c r="K75" s="110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16.5" customHeight="1">
      <c r="A76" s="110"/>
      <c r="B76" s="111"/>
      <c r="C76" s="110"/>
      <c r="D76" s="110"/>
      <c r="E76" s="108" t="str">
        <f>E7</f>
        <v>Domov Domino Zavidov</v>
      </c>
      <c r="F76" s="109"/>
      <c r="G76" s="109"/>
      <c r="H76" s="109"/>
      <c r="I76" s="110"/>
      <c r="J76" s="110"/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12" customHeight="1">
      <c r="A77" s="110"/>
      <c r="B77" s="111"/>
      <c r="C77" s="107" t="s">
        <v>107</v>
      </c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6.5" customHeight="1">
      <c r="A78" s="110"/>
      <c r="B78" s="111"/>
      <c r="C78" s="110"/>
      <c r="D78" s="110"/>
      <c r="E78" s="114" t="str">
        <f>E9</f>
        <v>01-8 - MĚŘENÍ A REGULACE</v>
      </c>
      <c r="F78" s="115"/>
      <c r="G78" s="115"/>
      <c r="H78" s="115"/>
      <c r="I78" s="110"/>
      <c r="J78" s="110"/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6.95" customHeight="1">
      <c r="A79" s="110"/>
      <c r="B79" s="111"/>
      <c r="C79" s="110"/>
      <c r="D79" s="110"/>
      <c r="E79" s="110"/>
      <c r="F79" s="110"/>
      <c r="G79" s="110"/>
      <c r="H79" s="110"/>
      <c r="I79" s="110"/>
      <c r="J79" s="110"/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2" customHeight="1">
      <c r="A80" s="110"/>
      <c r="B80" s="111"/>
      <c r="C80" s="107" t="s">
        <v>21</v>
      </c>
      <c r="D80" s="110"/>
      <c r="E80" s="110"/>
      <c r="F80" s="116" t="str">
        <f>F12</f>
        <v xml:space="preserve"> </v>
      </c>
      <c r="G80" s="110"/>
      <c r="H80" s="110"/>
      <c r="I80" s="107" t="s">
        <v>23</v>
      </c>
      <c r="J80" s="117" t="str">
        <f>IF(J12="","",J12)</f>
        <v>4. 1. 2022</v>
      </c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13" customFormat="1" ht="6.95" customHeight="1">
      <c r="A81" s="110"/>
      <c r="B81" s="111"/>
      <c r="C81" s="110"/>
      <c r="D81" s="110"/>
      <c r="E81" s="110"/>
      <c r="F81" s="110"/>
      <c r="G81" s="110"/>
      <c r="H81" s="110"/>
      <c r="I81" s="110"/>
      <c r="J81" s="110"/>
      <c r="K81" s="110"/>
      <c r="L81" s="112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s="113" customFormat="1" ht="15.2" customHeight="1">
      <c r="A82" s="110"/>
      <c r="B82" s="111"/>
      <c r="C82" s="107" t="s">
        <v>25</v>
      </c>
      <c r="D82" s="110"/>
      <c r="E82" s="110"/>
      <c r="F82" s="116" t="str">
        <f>E15</f>
        <v xml:space="preserve"> </v>
      </c>
      <c r="G82" s="110"/>
      <c r="H82" s="110"/>
      <c r="I82" s="107" t="s">
        <v>30</v>
      </c>
      <c r="J82" s="142" t="str">
        <f>E21</f>
        <v xml:space="preserve"> </v>
      </c>
      <c r="K82" s="110"/>
      <c r="L82" s="112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s="113" customFormat="1" ht="15.2" customHeight="1">
      <c r="A83" s="110"/>
      <c r="B83" s="111"/>
      <c r="C83" s="107" t="s">
        <v>28</v>
      </c>
      <c r="D83" s="110"/>
      <c r="E83" s="110"/>
      <c r="F83" s="116" t="str">
        <f>IF(E18="","",E18)</f>
        <v>Vyplň údaj</v>
      </c>
      <c r="G83" s="110"/>
      <c r="H83" s="110"/>
      <c r="I83" s="107" t="s">
        <v>32</v>
      </c>
      <c r="J83" s="142" t="str">
        <f>E24</f>
        <v xml:space="preserve"> </v>
      </c>
      <c r="K83" s="110"/>
      <c r="L83" s="112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 spans="1:31" s="113" customFormat="1" ht="10.35" customHeight="1">
      <c r="A84" s="110"/>
      <c r="B84" s="111"/>
      <c r="C84" s="110"/>
      <c r="D84" s="110"/>
      <c r="E84" s="110"/>
      <c r="F84" s="110"/>
      <c r="G84" s="110"/>
      <c r="H84" s="110"/>
      <c r="I84" s="110"/>
      <c r="J84" s="110"/>
      <c r="K84" s="110"/>
      <c r="L84" s="112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 spans="1:31" s="161" customFormat="1" ht="29.25" customHeight="1">
      <c r="A85" s="151"/>
      <c r="B85" s="152"/>
      <c r="C85" s="153" t="s">
        <v>144</v>
      </c>
      <c r="D85" s="154" t="s">
        <v>54</v>
      </c>
      <c r="E85" s="154" t="s">
        <v>50</v>
      </c>
      <c r="F85" s="154" t="s">
        <v>51</v>
      </c>
      <c r="G85" s="154" t="s">
        <v>145</v>
      </c>
      <c r="H85" s="154" t="s">
        <v>146</v>
      </c>
      <c r="I85" s="154" t="s">
        <v>147</v>
      </c>
      <c r="J85" s="155" t="s">
        <v>111</v>
      </c>
      <c r="K85" s="156" t="s">
        <v>148</v>
      </c>
      <c r="L85" s="157"/>
      <c r="M85" s="158" t="s">
        <v>3</v>
      </c>
      <c r="N85" s="159" t="s">
        <v>39</v>
      </c>
      <c r="O85" s="159" t="s">
        <v>149</v>
      </c>
      <c r="P85" s="159" t="s">
        <v>150</v>
      </c>
      <c r="Q85" s="159" t="s">
        <v>151</v>
      </c>
      <c r="R85" s="159" t="s">
        <v>152</v>
      </c>
      <c r="S85" s="159" t="s">
        <v>153</v>
      </c>
      <c r="T85" s="160" t="s">
        <v>154</v>
      </c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</row>
    <row r="86" spans="1:63" s="113" customFormat="1" ht="22.9" customHeight="1">
      <c r="A86" s="110"/>
      <c r="B86" s="111"/>
      <c r="C86" s="162" t="s">
        <v>155</v>
      </c>
      <c r="D86" s="110"/>
      <c r="E86" s="110"/>
      <c r="F86" s="110"/>
      <c r="G86" s="110"/>
      <c r="H86" s="110"/>
      <c r="I86" s="110"/>
      <c r="J86" s="163">
        <f>BK86</f>
        <v>0</v>
      </c>
      <c r="K86" s="110"/>
      <c r="L86" s="111"/>
      <c r="M86" s="164"/>
      <c r="N86" s="165"/>
      <c r="O86" s="124"/>
      <c r="P86" s="166">
        <f>P87+P103+P121+P137+P141+P170+P183</f>
        <v>0</v>
      </c>
      <c r="Q86" s="124"/>
      <c r="R86" s="166">
        <f>R87+R103+R121+R137+R141+R170+R183</f>
        <v>0</v>
      </c>
      <c r="S86" s="124"/>
      <c r="T86" s="167">
        <f>T87+T103+T121+T137+T141+T170+T183</f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T86" s="101" t="s">
        <v>68</v>
      </c>
      <c r="AU86" s="101" t="s">
        <v>112</v>
      </c>
      <c r="BK86" s="168">
        <f>BK87+BK103+BK121+BK137+BK141+BK170+BK183</f>
        <v>0</v>
      </c>
    </row>
    <row r="87" spans="2:63" s="169" customFormat="1" ht="25.9" customHeight="1">
      <c r="B87" s="170"/>
      <c r="D87" s="171" t="s">
        <v>68</v>
      </c>
      <c r="E87" s="172" t="s">
        <v>1492</v>
      </c>
      <c r="F87" s="172" t="s">
        <v>1908</v>
      </c>
      <c r="J87" s="173">
        <f>BK87</f>
        <v>0</v>
      </c>
      <c r="L87" s="170"/>
      <c r="M87" s="174"/>
      <c r="N87" s="175"/>
      <c r="O87" s="175"/>
      <c r="P87" s="176">
        <f>SUM(P88:P102)</f>
        <v>0</v>
      </c>
      <c r="Q87" s="175"/>
      <c r="R87" s="176">
        <f>SUM(R88:R102)</f>
        <v>0</v>
      </c>
      <c r="S87" s="175"/>
      <c r="T87" s="177">
        <f>SUM(T88:T102)</f>
        <v>0</v>
      </c>
      <c r="AR87" s="171" t="s">
        <v>77</v>
      </c>
      <c r="AT87" s="178" t="s">
        <v>68</v>
      </c>
      <c r="AU87" s="178" t="s">
        <v>69</v>
      </c>
      <c r="AY87" s="171" t="s">
        <v>157</v>
      </c>
      <c r="BK87" s="179">
        <f>SUM(BK88:BK102)</f>
        <v>0</v>
      </c>
    </row>
    <row r="88" spans="1:65" s="113" customFormat="1" ht="16.5" customHeight="1">
      <c r="A88" s="110"/>
      <c r="B88" s="111"/>
      <c r="C88" s="180" t="s">
        <v>77</v>
      </c>
      <c r="D88" s="180" t="s">
        <v>158</v>
      </c>
      <c r="E88" s="181" t="s">
        <v>1909</v>
      </c>
      <c r="F88" s="182" t="s">
        <v>1910</v>
      </c>
      <c r="G88" s="183" t="s">
        <v>762</v>
      </c>
      <c r="H88" s="184">
        <v>1</v>
      </c>
      <c r="I88" s="5"/>
      <c r="J88" s="185">
        <f aca="true" t="shared" si="0" ref="J88:J102">ROUND(I88*H88,2)</f>
        <v>0</v>
      </c>
      <c r="K88" s="186"/>
      <c r="L88" s="111"/>
      <c r="M88" s="187" t="s">
        <v>3</v>
      </c>
      <c r="N88" s="188" t="s">
        <v>41</v>
      </c>
      <c r="O88" s="189"/>
      <c r="P88" s="190">
        <f aca="true" t="shared" si="1" ref="P88:P102">O88*H88</f>
        <v>0</v>
      </c>
      <c r="Q88" s="190">
        <v>0</v>
      </c>
      <c r="R88" s="190">
        <f aca="true" t="shared" si="2" ref="R88:R102">Q88*H88</f>
        <v>0</v>
      </c>
      <c r="S88" s="190">
        <v>0</v>
      </c>
      <c r="T88" s="191">
        <f aca="true" t="shared" si="3" ref="T88:T102">S88*H88</f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R88" s="192" t="s">
        <v>162</v>
      </c>
      <c r="AT88" s="192" t="s">
        <v>158</v>
      </c>
      <c r="AU88" s="192" t="s">
        <v>77</v>
      </c>
      <c r="AY88" s="101" t="s">
        <v>157</v>
      </c>
      <c r="BE88" s="193">
        <f aca="true" t="shared" si="4" ref="BE88:BE102">IF(N88="základní",J88,0)</f>
        <v>0</v>
      </c>
      <c r="BF88" s="193">
        <f aca="true" t="shared" si="5" ref="BF88:BF102">IF(N88="snížená",J88,0)</f>
        <v>0</v>
      </c>
      <c r="BG88" s="193">
        <f aca="true" t="shared" si="6" ref="BG88:BG102">IF(N88="zákl. přenesená",J88,0)</f>
        <v>0</v>
      </c>
      <c r="BH88" s="193">
        <f aca="true" t="shared" si="7" ref="BH88:BH102">IF(N88="sníž. přenesená",J88,0)</f>
        <v>0</v>
      </c>
      <c r="BI88" s="193">
        <f aca="true" t="shared" si="8" ref="BI88:BI102">IF(N88="nulová",J88,0)</f>
        <v>0</v>
      </c>
      <c r="BJ88" s="101" t="s">
        <v>163</v>
      </c>
      <c r="BK88" s="193">
        <f aca="true" t="shared" si="9" ref="BK88:BK102">ROUND(I88*H88,2)</f>
        <v>0</v>
      </c>
      <c r="BL88" s="101" t="s">
        <v>162</v>
      </c>
      <c r="BM88" s="192" t="s">
        <v>163</v>
      </c>
    </row>
    <row r="89" spans="1:65" s="113" customFormat="1" ht="16.5" customHeight="1">
      <c r="A89" s="110"/>
      <c r="B89" s="111"/>
      <c r="C89" s="180" t="s">
        <v>163</v>
      </c>
      <c r="D89" s="180" t="s">
        <v>158</v>
      </c>
      <c r="E89" s="181" t="s">
        <v>1911</v>
      </c>
      <c r="F89" s="182" t="s">
        <v>1912</v>
      </c>
      <c r="G89" s="183" t="s">
        <v>762</v>
      </c>
      <c r="H89" s="184">
        <v>1</v>
      </c>
      <c r="I89" s="5"/>
      <c r="J89" s="185">
        <f t="shared" si="0"/>
        <v>0</v>
      </c>
      <c r="K89" s="186"/>
      <c r="L89" s="111"/>
      <c r="M89" s="187" t="s">
        <v>3</v>
      </c>
      <c r="N89" s="188" t="s">
        <v>41</v>
      </c>
      <c r="O89" s="189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R89" s="192" t="s">
        <v>162</v>
      </c>
      <c r="AT89" s="192" t="s">
        <v>158</v>
      </c>
      <c r="AU89" s="192" t="s">
        <v>77</v>
      </c>
      <c r="AY89" s="101" t="s">
        <v>157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01" t="s">
        <v>163</v>
      </c>
      <c r="BK89" s="193">
        <f t="shared" si="9"/>
        <v>0</v>
      </c>
      <c r="BL89" s="101" t="s">
        <v>162</v>
      </c>
      <c r="BM89" s="192" t="s">
        <v>162</v>
      </c>
    </row>
    <row r="90" spans="1:65" s="113" customFormat="1" ht="16.5" customHeight="1">
      <c r="A90" s="110"/>
      <c r="B90" s="111"/>
      <c r="C90" s="180" t="s">
        <v>176</v>
      </c>
      <c r="D90" s="180" t="s">
        <v>158</v>
      </c>
      <c r="E90" s="181" t="s">
        <v>1913</v>
      </c>
      <c r="F90" s="182" t="s">
        <v>1914</v>
      </c>
      <c r="G90" s="183" t="s">
        <v>762</v>
      </c>
      <c r="H90" s="184">
        <v>1</v>
      </c>
      <c r="I90" s="5"/>
      <c r="J90" s="185">
        <f t="shared" si="0"/>
        <v>0</v>
      </c>
      <c r="K90" s="186"/>
      <c r="L90" s="111"/>
      <c r="M90" s="187" t="s">
        <v>3</v>
      </c>
      <c r="N90" s="188" t="s">
        <v>41</v>
      </c>
      <c r="O90" s="189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R90" s="192" t="s">
        <v>162</v>
      </c>
      <c r="AT90" s="192" t="s">
        <v>158</v>
      </c>
      <c r="AU90" s="192" t="s">
        <v>77</v>
      </c>
      <c r="AY90" s="101" t="s">
        <v>157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01" t="s">
        <v>163</v>
      </c>
      <c r="BK90" s="193">
        <f t="shared" si="9"/>
        <v>0</v>
      </c>
      <c r="BL90" s="101" t="s">
        <v>162</v>
      </c>
      <c r="BM90" s="192" t="s">
        <v>179</v>
      </c>
    </row>
    <row r="91" spans="1:65" s="113" customFormat="1" ht="16.5" customHeight="1">
      <c r="A91" s="110"/>
      <c r="B91" s="111"/>
      <c r="C91" s="180" t="s">
        <v>162</v>
      </c>
      <c r="D91" s="180" t="s">
        <v>158</v>
      </c>
      <c r="E91" s="181" t="s">
        <v>1915</v>
      </c>
      <c r="F91" s="182" t="s">
        <v>1916</v>
      </c>
      <c r="G91" s="183" t="s">
        <v>762</v>
      </c>
      <c r="H91" s="184">
        <v>1</v>
      </c>
      <c r="I91" s="5"/>
      <c r="J91" s="185">
        <f t="shared" si="0"/>
        <v>0</v>
      </c>
      <c r="K91" s="186"/>
      <c r="L91" s="111"/>
      <c r="M91" s="187" t="s">
        <v>3</v>
      </c>
      <c r="N91" s="188" t="s">
        <v>41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01" t="s">
        <v>163</v>
      </c>
      <c r="BK91" s="193">
        <f t="shared" si="9"/>
        <v>0</v>
      </c>
      <c r="BL91" s="101" t="s">
        <v>162</v>
      </c>
      <c r="BM91" s="192" t="s">
        <v>184</v>
      </c>
    </row>
    <row r="92" spans="1:65" s="113" customFormat="1" ht="16.5" customHeight="1">
      <c r="A92" s="110"/>
      <c r="B92" s="111"/>
      <c r="C92" s="180" t="s">
        <v>190</v>
      </c>
      <c r="D92" s="180" t="s">
        <v>158</v>
      </c>
      <c r="E92" s="181" t="s">
        <v>1917</v>
      </c>
      <c r="F92" s="182" t="s">
        <v>1918</v>
      </c>
      <c r="G92" s="183" t="s">
        <v>762</v>
      </c>
      <c r="H92" s="184">
        <v>1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194</v>
      </c>
    </row>
    <row r="93" spans="1:65" s="113" customFormat="1" ht="16.5" customHeight="1">
      <c r="A93" s="110"/>
      <c r="B93" s="111"/>
      <c r="C93" s="180" t="s">
        <v>179</v>
      </c>
      <c r="D93" s="180" t="s">
        <v>158</v>
      </c>
      <c r="E93" s="181" t="s">
        <v>1919</v>
      </c>
      <c r="F93" s="182" t="s">
        <v>1920</v>
      </c>
      <c r="G93" s="183" t="s">
        <v>762</v>
      </c>
      <c r="H93" s="184">
        <v>2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202</v>
      </c>
    </row>
    <row r="94" spans="1:65" s="113" customFormat="1" ht="16.5" customHeight="1">
      <c r="A94" s="110"/>
      <c r="B94" s="111"/>
      <c r="C94" s="180" t="s">
        <v>205</v>
      </c>
      <c r="D94" s="180" t="s">
        <v>158</v>
      </c>
      <c r="E94" s="181" t="s">
        <v>1921</v>
      </c>
      <c r="F94" s="182" t="s">
        <v>1922</v>
      </c>
      <c r="G94" s="183" t="s">
        <v>762</v>
      </c>
      <c r="H94" s="184">
        <v>4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208</v>
      </c>
    </row>
    <row r="95" spans="1:65" s="113" customFormat="1" ht="21.75" customHeight="1">
      <c r="A95" s="110"/>
      <c r="B95" s="111"/>
      <c r="C95" s="180" t="s">
        <v>184</v>
      </c>
      <c r="D95" s="180" t="s">
        <v>158</v>
      </c>
      <c r="E95" s="181" t="s">
        <v>1923</v>
      </c>
      <c r="F95" s="182" t="s">
        <v>1924</v>
      </c>
      <c r="G95" s="183" t="s">
        <v>762</v>
      </c>
      <c r="H95" s="184">
        <v>1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211</v>
      </c>
    </row>
    <row r="96" spans="1:65" s="113" customFormat="1" ht="16.5" customHeight="1">
      <c r="A96" s="110"/>
      <c r="B96" s="111"/>
      <c r="C96" s="180" t="s">
        <v>215</v>
      </c>
      <c r="D96" s="180" t="s">
        <v>158</v>
      </c>
      <c r="E96" s="181" t="s">
        <v>1925</v>
      </c>
      <c r="F96" s="182" t="s">
        <v>1926</v>
      </c>
      <c r="G96" s="183" t="s">
        <v>762</v>
      </c>
      <c r="H96" s="184">
        <v>4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218</v>
      </c>
    </row>
    <row r="97" spans="1:65" s="113" customFormat="1" ht="16.5" customHeight="1">
      <c r="A97" s="110"/>
      <c r="B97" s="111"/>
      <c r="C97" s="180" t="s">
        <v>194</v>
      </c>
      <c r="D97" s="180" t="s">
        <v>158</v>
      </c>
      <c r="E97" s="181" t="s">
        <v>1927</v>
      </c>
      <c r="F97" s="182" t="s">
        <v>1928</v>
      </c>
      <c r="G97" s="183" t="s">
        <v>762</v>
      </c>
      <c r="H97" s="184">
        <v>1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221</v>
      </c>
    </row>
    <row r="98" spans="1:65" s="113" customFormat="1" ht="21.75" customHeight="1">
      <c r="A98" s="110"/>
      <c r="B98" s="111"/>
      <c r="C98" s="180" t="s">
        <v>222</v>
      </c>
      <c r="D98" s="180" t="s">
        <v>158</v>
      </c>
      <c r="E98" s="181" t="s">
        <v>1929</v>
      </c>
      <c r="F98" s="182" t="s">
        <v>1930</v>
      </c>
      <c r="G98" s="183" t="s">
        <v>762</v>
      </c>
      <c r="H98" s="184">
        <v>3</v>
      </c>
      <c r="I98" s="5"/>
      <c r="J98" s="185">
        <f t="shared" si="0"/>
        <v>0</v>
      </c>
      <c r="K98" s="186"/>
      <c r="L98" s="111"/>
      <c r="M98" s="187" t="s">
        <v>3</v>
      </c>
      <c r="N98" s="188" t="s">
        <v>41</v>
      </c>
      <c r="O98" s="189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R98" s="192" t="s">
        <v>162</v>
      </c>
      <c r="AT98" s="192" t="s">
        <v>158</v>
      </c>
      <c r="AU98" s="192" t="s">
        <v>77</v>
      </c>
      <c r="AY98" s="101" t="s">
        <v>157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01" t="s">
        <v>163</v>
      </c>
      <c r="BK98" s="193">
        <f t="shared" si="9"/>
        <v>0</v>
      </c>
      <c r="BL98" s="101" t="s">
        <v>162</v>
      </c>
      <c r="BM98" s="192" t="s">
        <v>225</v>
      </c>
    </row>
    <row r="99" spans="1:65" s="113" customFormat="1" ht="16.5" customHeight="1">
      <c r="A99" s="110"/>
      <c r="B99" s="111"/>
      <c r="C99" s="180" t="s">
        <v>202</v>
      </c>
      <c r="D99" s="180" t="s">
        <v>158</v>
      </c>
      <c r="E99" s="181" t="s">
        <v>1931</v>
      </c>
      <c r="F99" s="182" t="s">
        <v>1932</v>
      </c>
      <c r="G99" s="183" t="s">
        <v>762</v>
      </c>
      <c r="H99" s="184">
        <v>1</v>
      </c>
      <c r="I99" s="5"/>
      <c r="J99" s="185">
        <f t="shared" si="0"/>
        <v>0</v>
      </c>
      <c r="K99" s="186"/>
      <c r="L99" s="111"/>
      <c r="M99" s="187" t="s">
        <v>3</v>
      </c>
      <c r="N99" s="188" t="s">
        <v>41</v>
      </c>
      <c r="O99" s="189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01" t="s">
        <v>163</v>
      </c>
      <c r="BK99" s="193">
        <f t="shared" si="9"/>
        <v>0</v>
      </c>
      <c r="BL99" s="101" t="s">
        <v>162</v>
      </c>
      <c r="BM99" s="192" t="s">
        <v>228</v>
      </c>
    </row>
    <row r="100" spans="1:65" s="113" customFormat="1" ht="24.2" customHeight="1">
      <c r="A100" s="110"/>
      <c r="B100" s="111"/>
      <c r="C100" s="180" t="s">
        <v>229</v>
      </c>
      <c r="D100" s="180" t="s">
        <v>158</v>
      </c>
      <c r="E100" s="181" t="s">
        <v>1933</v>
      </c>
      <c r="F100" s="182" t="s">
        <v>1934</v>
      </c>
      <c r="G100" s="183" t="s">
        <v>762</v>
      </c>
      <c r="H100" s="184">
        <v>1</v>
      </c>
      <c r="I100" s="5"/>
      <c r="J100" s="185">
        <f t="shared" si="0"/>
        <v>0</v>
      </c>
      <c r="K100" s="186"/>
      <c r="L100" s="111"/>
      <c r="M100" s="187" t="s">
        <v>3</v>
      </c>
      <c r="N100" s="188" t="s">
        <v>41</v>
      </c>
      <c r="O100" s="189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01" t="s">
        <v>163</v>
      </c>
      <c r="BK100" s="193">
        <f t="shared" si="9"/>
        <v>0</v>
      </c>
      <c r="BL100" s="101" t="s">
        <v>162</v>
      </c>
      <c r="BM100" s="192" t="s">
        <v>232</v>
      </c>
    </row>
    <row r="101" spans="1:65" s="113" customFormat="1" ht="16.5" customHeight="1">
      <c r="A101" s="110"/>
      <c r="B101" s="111"/>
      <c r="C101" s="180" t="s">
        <v>208</v>
      </c>
      <c r="D101" s="180" t="s">
        <v>158</v>
      </c>
      <c r="E101" s="181" t="s">
        <v>1935</v>
      </c>
      <c r="F101" s="182" t="s">
        <v>1936</v>
      </c>
      <c r="G101" s="183" t="s">
        <v>762</v>
      </c>
      <c r="H101" s="184">
        <v>1</v>
      </c>
      <c r="I101" s="5"/>
      <c r="J101" s="185">
        <f t="shared" si="0"/>
        <v>0</v>
      </c>
      <c r="K101" s="186"/>
      <c r="L101" s="111"/>
      <c r="M101" s="187" t="s">
        <v>3</v>
      </c>
      <c r="N101" s="188" t="s">
        <v>41</v>
      </c>
      <c r="O101" s="189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01" t="s">
        <v>163</v>
      </c>
      <c r="BK101" s="193">
        <f t="shared" si="9"/>
        <v>0</v>
      </c>
      <c r="BL101" s="101" t="s">
        <v>162</v>
      </c>
      <c r="BM101" s="192" t="s">
        <v>238</v>
      </c>
    </row>
    <row r="102" spans="1:65" s="113" customFormat="1" ht="16.5" customHeight="1">
      <c r="A102" s="110"/>
      <c r="B102" s="111"/>
      <c r="C102" s="180" t="s">
        <v>9</v>
      </c>
      <c r="D102" s="180" t="s">
        <v>158</v>
      </c>
      <c r="E102" s="181" t="s">
        <v>1937</v>
      </c>
      <c r="F102" s="182" t="s">
        <v>1938</v>
      </c>
      <c r="G102" s="183" t="s">
        <v>762</v>
      </c>
      <c r="H102" s="184">
        <v>1</v>
      </c>
      <c r="I102" s="5"/>
      <c r="J102" s="185">
        <f t="shared" si="0"/>
        <v>0</v>
      </c>
      <c r="K102" s="186"/>
      <c r="L102" s="111"/>
      <c r="M102" s="187" t="s">
        <v>3</v>
      </c>
      <c r="N102" s="188" t="s">
        <v>41</v>
      </c>
      <c r="O102" s="189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01" t="s">
        <v>163</v>
      </c>
      <c r="BK102" s="193">
        <f t="shared" si="9"/>
        <v>0</v>
      </c>
      <c r="BL102" s="101" t="s">
        <v>162</v>
      </c>
      <c r="BM102" s="192" t="s">
        <v>243</v>
      </c>
    </row>
    <row r="103" spans="2:63" s="169" customFormat="1" ht="25.9" customHeight="1">
      <c r="B103" s="170"/>
      <c r="D103" s="171" t="s">
        <v>68</v>
      </c>
      <c r="E103" s="172" t="s">
        <v>1509</v>
      </c>
      <c r="F103" s="172" t="s">
        <v>1939</v>
      </c>
      <c r="J103" s="173">
        <f>BK103</f>
        <v>0</v>
      </c>
      <c r="L103" s="170"/>
      <c r="M103" s="174"/>
      <c r="N103" s="175"/>
      <c r="O103" s="175"/>
      <c r="P103" s="176">
        <f>SUM(P104:P120)</f>
        <v>0</v>
      </c>
      <c r="Q103" s="175"/>
      <c r="R103" s="176">
        <f>SUM(R104:R120)</f>
        <v>0</v>
      </c>
      <c r="S103" s="175"/>
      <c r="T103" s="177">
        <f>SUM(T104:T120)</f>
        <v>0</v>
      </c>
      <c r="AR103" s="171" t="s">
        <v>77</v>
      </c>
      <c r="AT103" s="178" t="s">
        <v>68</v>
      </c>
      <c r="AU103" s="178" t="s">
        <v>69</v>
      </c>
      <c r="AY103" s="171" t="s">
        <v>157</v>
      </c>
      <c r="BK103" s="179">
        <f>SUM(BK104:BK120)</f>
        <v>0</v>
      </c>
    </row>
    <row r="104" spans="1:65" s="113" customFormat="1" ht="16.5" customHeight="1">
      <c r="A104" s="110"/>
      <c r="B104" s="111"/>
      <c r="C104" s="180" t="s">
        <v>211</v>
      </c>
      <c r="D104" s="180" t="s">
        <v>158</v>
      </c>
      <c r="E104" s="181" t="s">
        <v>1940</v>
      </c>
      <c r="F104" s="182" t="s">
        <v>1910</v>
      </c>
      <c r="G104" s="183" t="s">
        <v>762</v>
      </c>
      <c r="H104" s="184">
        <v>1</v>
      </c>
      <c r="I104" s="5"/>
      <c r="J104" s="185">
        <f aca="true" t="shared" si="10" ref="J104:J120">ROUND(I104*H104,2)</f>
        <v>0</v>
      </c>
      <c r="K104" s="186"/>
      <c r="L104" s="111"/>
      <c r="M104" s="187" t="s">
        <v>3</v>
      </c>
      <c r="N104" s="188" t="s">
        <v>41</v>
      </c>
      <c r="O104" s="189"/>
      <c r="P104" s="190">
        <f aca="true" t="shared" si="11" ref="P104:P120">O104*H104</f>
        <v>0</v>
      </c>
      <c r="Q104" s="190">
        <v>0</v>
      </c>
      <c r="R104" s="190">
        <f aca="true" t="shared" si="12" ref="R104:R120">Q104*H104</f>
        <v>0</v>
      </c>
      <c r="S104" s="190">
        <v>0</v>
      </c>
      <c r="T104" s="191">
        <f aca="true" t="shared" si="13" ref="T104:T120">S104*H104</f>
        <v>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R104" s="192" t="s">
        <v>162</v>
      </c>
      <c r="AT104" s="192" t="s">
        <v>158</v>
      </c>
      <c r="AU104" s="192" t="s">
        <v>77</v>
      </c>
      <c r="AY104" s="101" t="s">
        <v>157</v>
      </c>
      <c r="BE104" s="193">
        <f aca="true" t="shared" si="14" ref="BE104:BE120">IF(N104="základní",J104,0)</f>
        <v>0</v>
      </c>
      <c r="BF104" s="193">
        <f aca="true" t="shared" si="15" ref="BF104:BF120">IF(N104="snížená",J104,0)</f>
        <v>0</v>
      </c>
      <c r="BG104" s="193">
        <f aca="true" t="shared" si="16" ref="BG104:BG120">IF(N104="zákl. přenesená",J104,0)</f>
        <v>0</v>
      </c>
      <c r="BH104" s="193">
        <f aca="true" t="shared" si="17" ref="BH104:BH120">IF(N104="sníž. přenesená",J104,0)</f>
        <v>0</v>
      </c>
      <c r="BI104" s="193">
        <f aca="true" t="shared" si="18" ref="BI104:BI120">IF(N104="nulová",J104,0)</f>
        <v>0</v>
      </c>
      <c r="BJ104" s="101" t="s">
        <v>163</v>
      </c>
      <c r="BK104" s="193">
        <f aca="true" t="shared" si="19" ref="BK104:BK120">ROUND(I104*H104,2)</f>
        <v>0</v>
      </c>
      <c r="BL104" s="101" t="s">
        <v>162</v>
      </c>
      <c r="BM104" s="192" t="s">
        <v>248</v>
      </c>
    </row>
    <row r="105" spans="1:65" s="113" customFormat="1" ht="16.5" customHeight="1">
      <c r="A105" s="110"/>
      <c r="B105" s="111"/>
      <c r="C105" s="180" t="s">
        <v>251</v>
      </c>
      <c r="D105" s="180" t="s">
        <v>158</v>
      </c>
      <c r="E105" s="181" t="s">
        <v>1941</v>
      </c>
      <c r="F105" s="182" t="s">
        <v>1942</v>
      </c>
      <c r="G105" s="183" t="s">
        <v>762</v>
      </c>
      <c r="H105" s="184">
        <v>1</v>
      </c>
      <c r="I105" s="5"/>
      <c r="J105" s="185">
        <f t="shared" si="10"/>
        <v>0</v>
      </c>
      <c r="K105" s="186"/>
      <c r="L105" s="111"/>
      <c r="M105" s="187" t="s">
        <v>3</v>
      </c>
      <c r="N105" s="188" t="s">
        <v>41</v>
      </c>
      <c r="O105" s="189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R105" s="192" t="s">
        <v>162</v>
      </c>
      <c r="AT105" s="192" t="s">
        <v>158</v>
      </c>
      <c r="AU105" s="192" t="s">
        <v>77</v>
      </c>
      <c r="AY105" s="101" t="s">
        <v>157</v>
      </c>
      <c r="BE105" s="193">
        <f t="shared" si="14"/>
        <v>0</v>
      </c>
      <c r="BF105" s="193">
        <f t="shared" si="15"/>
        <v>0</v>
      </c>
      <c r="BG105" s="193">
        <f t="shared" si="16"/>
        <v>0</v>
      </c>
      <c r="BH105" s="193">
        <f t="shared" si="17"/>
        <v>0</v>
      </c>
      <c r="BI105" s="193">
        <f t="shared" si="18"/>
        <v>0</v>
      </c>
      <c r="BJ105" s="101" t="s">
        <v>163</v>
      </c>
      <c r="BK105" s="193">
        <f t="shared" si="19"/>
        <v>0</v>
      </c>
      <c r="BL105" s="101" t="s">
        <v>162</v>
      </c>
      <c r="BM105" s="192" t="s">
        <v>254</v>
      </c>
    </row>
    <row r="106" spans="1:65" s="113" customFormat="1" ht="16.5" customHeight="1">
      <c r="A106" s="110"/>
      <c r="B106" s="111"/>
      <c r="C106" s="180" t="s">
        <v>218</v>
      </c>
      <c r="D106" s="180" t="s">
        <v>158</v>
      </c>
      <c r="E106" s="181" t="s">
        <v>1943</v>
      </c>
      <c r="F106" s="182" t="s">
        <v>1914</v>
      </c>
      <c r="G106" s="183" t="s">
        <v>762</v>
      </c>
      <c r="H106" s="184">
        <v>2</v>
      </c>
      <c r="I106" s="5"/>
      <c r="J106" s="185">
        <f t="shared" si="10"/>
        <v>0</v>
      </c>
      <c r="K106" s="186"/>
      <c r="L106" s="111"/>
      <c r="M106" s="187" t="s">
        <v>3</v>
      </c>
      <c r="N106" s="188" t="s">
        <v>41</v>
      </c>
      <c r="O106" s="189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R106" s="192" t="s">
        <v>162</v>
      </c>
      <c r="AT106" s="192" t="s">
        <v>158</v>
      </c>
      <c r="AU106" s="192" t="s">
        <v>77</v>
      </c>
      <c r="AY106" s="101" t="s">
        <v>157</v>
      </c>
      <c r="BE106" s="193">
        <f t="shared" si="14"/>
        <v>0</v>
      </c>
      <c r="BF106" s="193">
        <f t="shared" si="15"/>
        <v>0</v>
      </c>
      <c r="BG106" s="193">
        <f t="shared" si="16"/>
        <v>0</v>
      </c>
      <c r="BH106" s="193">
        <f t="shared" si="17"/>
        <v>0</v>
      </c>
      <c r="BI106" s="193">
        <f t="shared" si="18"/>
        <v>0</v>
      </c>
      <c r="BJ106" s="101" t="s">
        <v>163</v>
      </c>
      <c r="BK106" s="193">
        <f t="shared" si="19"/>
        <v>0</v>
      </c>
      <c r="BL106" s="101" t="s">
        <v>162</v>
      </c>
      <c r="BM106" s="192" t="s">
        <v>258</v>
      </c>
    </row>
    <row r="107" spans="1:65" s="113" customFormat="1" ht="16.5" customHeight="1">
      <c r="A107" s="110"/>
      <c r="B107" s="111"/>
      <c r="C107" s="180" t="s">
        <v>275</v>
      </c>
      <c r="D107" s="180" t="s">
        <v>158</v>
      </c>
      <c r="E107" s="181" t="s">
        <v>1944</v>
      </c>
      <c r="F107" s="182" t="s">
        <v>1945</v>
      </c>
      <c r="G107" s="183" t="s">
        <v>762</v>
      </c>
      <c r="H107" s="184">
        <v>1</v>
      </c>
      <c r="I107" s="5"/>
      <c r="J107" s="185">
        <f t="shared" si="10"/>
        <v>0</v>
      </c>
      <c r="K107" s="186"/>
      <c r="L107" s="111"/>
      <c r="M107" s="187" t="s">
        <v>3</v>
      </c>
      <c r="N107" s="188" t="s">
        <v>41</v>
      </c>
      <c r="O107" s="189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101" t="s">
        <v>163</v>
      </c>
      <c r="BK107" s="193">
        <f t="shared" si="19"/>
        <v>0</v>
      </c>
      <c r="BL107" s="101" t="s">
        <v>162</v>
      </c>
      <c r="BM107" s="192" t="s">
        <v>278</v>
      </c>
    </row>
    <row r="108" spans="1:65" s="113" customFormat="1" ht="16.5" customHeight="1">
      <c r="A108" s="110"/>
      <c r="B108" s="111"/>
      <c r="C108" s="180" t="s">
        <v>221</v>
      </c>
      <c r="D108" s="180" t="s">
        <v>158</v>
      </c>
      <c r="E108" s="181" t="s">
        <v>1946</v>
      </c>
      <c r="F108" s="182" t="s">
        <v>1916</v>
      </c>
      <c r="G108" s="183" t="s">
        <v>762</v>
      </c>
      <c r="H108" s="184">
        <v>1</v>
      </c>
      <c r="I108" s="5"/>
      <c r="J108" s="185">
        <f t="shared" si="10"/>
        <v>0</v>
      </c>
      <c r="K108" s="186"/>
      <c r="L108" s="111"/>
      <c r="M108" s="187" t="s">
        <v>3</v>
      </c>
      <c r="N108" s="188" t="s">
        <v>41</v>
      </c>
      <c r="O108" s="189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R108" s="192" t="s">
        <v>162</v>
      </c>
      <c r="AT108" s="192" t="s">
        <v>158</v>
      </c>
      <c r="AU108" s="192" t="s">
        <v>77</v>
      </c>
      <c r="AY108" s="101" t="s">
        <v>157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101" t="s">
        <v>163</v>
      </c>
      <c r="BK108" s="193">
        <f t="shared" si="19"/>
        <v>0</v>
      </c>
      <c r="BL108" s="101" t="s">
        <v>162</v>
      </c>
      <c r="BM108" s="192" t="s">
        <v>289</v>
      </c>
    </row>
    <row r="109" spans="1:65" s="113" customFormat="1" ht="16.5" customHeight="1">
      <c r="A109" s="110"/>
      <c r="B109" s="111"/>
      <c r="C109" s="180" t="s">
        <v>8</v>
      </c>
      <c r="D109" s="180" t="s">
        <v>158</v>
      </c>
      <c r="E109" s="181" t="s">
        <v>1947</v>
      </c>
      <c r="F109" s="182" t="s">
        <v>1918</v>
      </c>
      <c r="G109" s="183" t="s">
        <v>762</v>
      </c>
      <c r="H109" s="184">
        <v>1</v>
      </c>
      <c r="I109" s="5"/>
      <c r="J109" s="185">
        <f t="shared" si="10"/>
        <v>0</v>
      </c>
      <c r="K109" s="186"/>
      <c r="L109" s="111"/>
      <c r="M109" s="187" t="s">
        <v>3</v>
      </c>
      <c r="N109" s="188" t="s">
        <v>41</v>
      </c>
      <c r="O109" s="189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R109" s="192" t="s">
        <v>162</v>
      </c>
      <c r="AT109" s="192" t="s">
        <v>158</v>
      </c>
      <c r="AU109" s="192" t="s">
        <v>77</v>
      </c>
      <c r="AY109" s="101" t="s">
        <v>157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101" t="s">
        <v>163</v>
      </c>
      <c r="BK109" s="193">
        <f t="shared" si="19"/>
        <v>0</v>
      </c>
      <c r="BL109" s="101" t="s">
        <v>162</v>
      </c>
      <c r="BM109" s="192" t="s">
        <v>315</v>
      </c>
    </row>
    <row r="110" spans="1:65" s="113" customFormat="1" ht="16.5" customHeight="1">
      <c r="A110" s="110"/>
      <c r="B110" s="111"/>
      <c r="C110" s="180" t="s">
        <v>225</v>
      </c>
      <c r="D110" s="180" t="s">
        <v>158</v>
      </c>
      <c r="E110" s="181" t="s">
        <v>1948</v>
      </c>
      <c r="F110" s="182" t="s">
        <v>1920</v>
      </c>
      <c r="G110" s="183" t="s">
        <v>762</v>
      </c>
      <c r="H110" s="184">
        <v>3</v>
      </c>
      <c r="I110" s="5"/>
      <c r="J110" s="185">
        <f t="shared" si="10"/>
        <v>0</v>
      </c>
      <c r="K110" s="186"/>
      <c r="L110" s="111"/>
      <c r="M110" s="187" t="s">
        <v>3</v>
      </c>
      <c r="N110" s="188" t="s">
        <v>41</v>
      </c>
      <c r="O110" s="189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R110" s="192" t="s">
        <v>162</v>
      </c>
      <c r="AT110" s="192" t="s">
        <v>158</v>
      </c>
      <c r="AU110" s="192" t="s">
        <v>77</v>
      </c>
      <c r="AY110" s="101" t="s">
        <v>157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101" t="s">
        <v>163</v>
      </c>
      <c r="BK110" s="193">
        <f t="shared" si="19"/>
        <v>0</v>
      </c>
      <c r="BL110" s="101" t="s">
        <v>162</v>
      </c>
      <c r="BM110" s="192" t="s">
        <v>318</v>
      </c>
    </row>
    <row r="111" spans="1:65" s="113" customFormat="1" ht="16.5" customHeight="1">
      <c r="A111" s="110"/>
      <c r="B111" s="111"/>
      <c r="C111" s="180" t="s">
        <v>319</v>
      </c>
      <c r="D111" s="180" t="s">
        <v>158</v>
      </c>
      <c r="E111" s="181" t="s">
        <v>1949</v>
      </c>
      <c r="F111" s="182" t="s">
        <v>1922</v>
      </c>
      <c r="G111" s="183" t="s">
        <v>762</v>
      </c>
      <c r="H111" s="184">
        <v>7</v>
      </c>
      <c r="I111" s="5"/>
      <c r="J111" s="185">
        <f t="shared" si="10"/>
        <v>0</v>
      </c>
      <c r="K111" s="186"/>
      <c r="L111" s="111"/>
      <c r="M111" s="187" t="s">
        <v>3</v>
      </c>
      <c r="N111" s="188" t="s">
        <v>41</v>
      </c>
      <c r="O111" s="189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162</v>
      </c>
      <c r="AT111" s="192" t="s">
        <v>158</v>
      </c>
      <c r="AU111" s="192" t="s">
        <v>77</v>
      </c>
      <c r="AY111" s="101" t="s">
        <v>157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01" t="s">
        <v>163</v>
      </c>
      <c r="BK111" s="193">
        <f t="shared" si="19"/>
        <v>0</v>
      </c>
      <c r="BL111" s="101" t="s">
        <v>162</v>
      </c>
      <c r="BM111" s="192" t="s">
        <v>322</v>
      </c>
    </row>
    <row r="112" spans="1:65" s="113" customFormat="1" ht="21.75" customHeight="1">
      <c r="A112" s="110"/>
      <c r="B112" s="111"/>
      <c r="C112" s="180" t="s">
        <v>228</v>
      </c>
      <c r="D112" s="180" t="s">
        <v>158</v>
      </c>
      <c r="E112" s="181" t="s">
        <v>1950</v>
      </c>
      <c r="F112" s="182" t="s">
        <v>1924</v>
      </c>
      <c r="G112" s="183" t="s">
        <v>762</v>
      </c>
      <c r="H112" s="184">
        <v>1</v>
      </c>
      <c r="I112" s="5"/>
      <c r="J112" s="185">
        <f t="shared" si="10"/>
        <v>0</v>
      </c>
      <c r="K112" s="186"/>
      <c r="L112" s="111"/>
      <c r="M112" s="187" t="s">
        <v>3</v>
      </c>
      <c r="N112" s="188" t="s">
        <v>41</v>
      </c>
      <c r="O112" s="189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162</v>
      </c>
      <c r="AT112" s="192" t="s">
        <v>158</v>
      </c>
      <c r="AU112" s="192" t="s">
        <v>77</v>
      </c>
      <c r="AY112" s="101" t="s">
        <v>157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01" t="s">
        <v>163</v>
      </c>
      <c r="BK112" s="193">
        <f t="shared" si="19"/>
        <v>0</v>
      </c>
      <c r="BL112" s="101" t="s">
        <v>162</v>
      </c>
      <c r="BM112" s="192" t="s">
        <v>325</v>
      </c>
    </row>
    <row r="113" spans="1:65" s="113" customFormat="1" ht="16.5" customHeight="1">
      <c r="A113" s="110"/>
      <c r="B113" s="111"/>
      <c r="C113" s="180" t="s">
        <v>327</v>
      </c>
      <c r="D113" s="180" t="s">
        <v>158</v>
      </c>
      <c r="E113" s="181" t="s">
        <v>1951</v>
      </c>
      <c r="F113" s="182" t="s">
        <v>1926</v>
      </c>
      <c r="G113" s="183" t="s">
        <v>762</v>
      </c>
      <c r="H113" s="184">
        <v>7</v>
      </c>
      <c r="I113" s="5"/>
      <c r="J113" s="185">
        <f t="shared" si="10"/>
        <v>0</v>
      </c>
      <c r="K113" s="186"/>
      <c r="L113" s="111"/>
      <c r="M113" s="187" t="s">
        <v>3</v>
      </c>
      <c r="N113" s="188" t="s">
        <v>41</v>
      </c>
      <c r="O113" s="189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162</v>
      </c>
      <c r="AT113" s="192" t="s">
        <v>158</v>
      </c>
      <c r="AU113" s="192" t="s">
        <v>77</v>
      </c>
      <c r="AY113" s="101" t="s">
        <v>157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01" t="s">
        <v>163</v>
      </c>
      <c r="BK113" s="193">
        <f t="shared" si="19"/>
        <v>0</v>
      </c>
      <c r="BL113" s="101" t="s">
        <v>162</v>
      </c>
      <c r="BM113" s="192" t="s">
        <v>330</v>
      </c>
    </row>
    <row r="114" spans="1:65" s="113" customFormat="1" ht="16.5" customHeight="1">
      <c r="A114" s="110"/>
      <c r="B114" s="111"/>
      <c r="C114" s="180" t="s">
        <v>232</v>
      </c>
      <c r="D114" s="180" t="s">
        <v>158</v>
      </c>
      <c r="E114" s="181" t="s">
        <v>1952</v>
      </c>
      <c r="F114" s="182" t="s">
        <v>1953</v>
      </c>
      <c r="G114" s="183" t="s">
        <v>762</v>
      </c>
      <c r="H114" s="184">
        <v>1</v>
      </c>
      <c r="I114" s="5"/>
      <c r="J114" s="185">
        <f t="shared" si="10"/>
        <v>0</v>
      </c>
      <c r="K114" s="186"/>
      <c r="L114" s="111"/>
      <c r="M114" s="187" t="s">
        <v>3</v>
      </c>
      <c r="N114" s="188" t="s">
        <v>41</v>
      </c>
      <c r="O114" s="189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R114" s="192" t="s">
        <v>162</v>
      </c>
      <c r="AT114" s="192" t="s">
        <v>158</v>
      </c>
      <c r="AU114" s="192" t="s">
        <v>77</v>
      </c>
      <c r="AY114" s="101" t="s">
        <v>157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01" t="s">
        <v>163</v>
      </c>
      <c r="BK114" s="193">
        <f t="shared" si="19"/>
        <v>0</v>
      </c>
      <c r="BL114" s="101" t="s">
        <v>162</v>
      </c>
      <c r="BM114" s="192" t="s">
        <v>334</v>
      </c>
    </row>
    <row r="115" spans="1:65" s="113" customFormat="1" ht="21.75" customHeight="1">
      <c r="A115" s="110"/>
      <c r="B115" s="111"/>
      <c r="C115" s="180" t="s">
        <v>337</v>
      </c>
      <c r="D115" s="180" t="s">
        <v>158</v>
      </c>
      <c r="E115" s="181" t="s">
        <v>1954</v>
      </c>
      <c r="F115" s="182" t="s">
        <v>1930</v>
      </c>
      <c r="G115" s="183" t="s">
        <v>762</v>
      </c>
      <c r="H115" s="184">
        <v>5</v>
      </c>
      <c r="I115" s="5"/>
      <c r="J115" s="185">
        <f t="shared" si="10"/>
        <v>0</v>
      </c>
      <c r="K115" s="186"/>
      <c r="L115" s="111"/>
      <c r="M115" s="187" t="s">
        <v>3</v>
      </c>
      <c r="N115" s="188" t="s">
        <v>41</v>
      </c>
      <c r="O115" s="189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162</v>
      </c>
      <c r="AT115" s="192" t="s">
        <v>158</v>
      </c>
      <c r="AU115" s="192" t="s">
        <v>77</v>
      </c>
      <c r="AY115" s="101" t="s">
        <v>157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01" t="s">
        <v>163</v>
      </c>
      <c r="BK115" s="193">
        <f t="shared" si="19"/>
        <v>0</v>
      </c>
      <c r="BL115" s="101" t="s">
        <v>162</v>
      </c>
      <c r="BM115" s="192" t="s">
        <v>340</v>
      </c>
    </row>
    <row r="116" spans="1:65" s="113" customFormat="1" ht="16.5" customHeight="1">
      <c r="A116" s="110"/>
      <c r="B116" s="111"/>
      <c r="C116" s="180" t="s">
        <v>238</v>
      </c>
      <c r="D116" s="180" t="s">
        <v>158</v>
      </c>
      <c r="E116" s="181" t="s">
        <v>1955</v>
      </c>
      <c r="F116" s="182" t="s">
        <v>1932</v>
      </c>
      <c r="G116" s="183" t="s">
        <v>762</v>
      </c>
      <c r="H116" s="184">
        <v>1</v>
      </c>
      <c r="I116" s="5"/>
      <c r="J116" s="185">
        <f t="shared" si="10"/>
        <v>0</v>
      </c>
      <c r="K116" s="186"/>
      <c r="L116" s="111"/>
      <c r="M116" s="187" t="s">
        <v>3</v>
      </c>
      <c r="N116" s="188" t="s">
        <v>41</v>
      </c>
      <c r="O116" s="18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162</v>
      </c>
      <c r="AT116" s="192" t="s">
        <v>158</v>
      </c>
      <c r="AU116" s="192" t="s">
        <v>77</v>
      </c>
      <c r="AY116" s="101" t="s">
        <v>157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01" t="s">
        <v>163</v>
      </c>
      <c r="BK116" s="193">
        <f t="shared" si="19"/>
        <v>0</v>
      </c>
      <c r="BL116" s="101" t="s">
        <v>162</v>
      </c>
      <c r="BM116" s="192" t="s">
        <v>344</v>
      </c>
    </row>
    <row r="117" spans="1:65" s="113" customFormat="1" ht="24.2" customHeight="1">
      <c r="A117" s="110"/>
      <c r="B117" s="111"/>
      <c r="C117" s="180" t="s">
        <v>345</v>
      </c>
      <c r="D117" s="180" t="s">
        <v>158</v>
      </c>
      <c r="E117" s="181" t="s">
        <v>1956</v>
      </c>
      <c r="F117" s="182" t="s">
        <v>1957</v>
      </c>
      <c r="G117" s="183" t="s">
        <v>762</v>
      </c>
      <c r="H117" s="184">
        <v>1</v>
      </c>
      <c r="I117" s="5"/>
      <c r="J117" s="185">
        <f t="shared" si="10"/>
        <v>0</v>
      </c>
      <c r="K117" s="186"/>
      <c r="L117" s="111"/>
      <c r="M117" s="187" t="s">
        <v>3</v>
      </c>
      <c r="N117" s="188" t="s">
        <v>41</v>
      </c>
      <c r="O117" s="18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162</v>
      </c>
      <c r="AT117" s="192" t="s">
        <v>158</v>
      </c>
      <c r="AU117" s="192" t="s">
        <v>77</v>
      </c>
      <c r="AY117" s="101" t="s">
        <v>157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01" t="s">
        <v>163</v>
      </c>
      <c r="BK117" s="193">
        <f t="shared" si="19"/>
        <v>0</v>
      </c>
      <c r="BL117" s="101" t="s">
        <v>162</v>
      </c>
      <c r="BM117" s="192" t="s">
        <v>348</v>
      </c>
    </row>
    <row r="118" spans="1:65" s="113" customFormat="1" ht="24.2" customHeight="1">
      <c r="A118" s="110"/>
      <c r="B118" s="111"/>
      <c r="C118" s="180" t="s">
        <v>243</v>
      </c>
      <c r="D118" s="180" t="s">
        <v>158</v>
      </c>
      <c r="E118" s="181" t="s">
        <v>1958</v>
      </c>
      <c r="F118" s="182" t="s">
        <v>1934</v>
      </c>
      <c r="G118" s="183" t="s">
        <v>762</v>
      </c>
      <c r="H118" s="184">
        <v>1</v>
      </c>
      <c r="I118" s="5"/>
      <c r="J118" s="185">
        <f t="shared" si="10"/>
        <v>0</v>
      </c>
      <c r="K118" s="186"/>
      <c r="L118" s="111"/>
      <c r="M118" s="187" t="s">
        <v>3</v>
      </c>
      <c r="N118" s="188" t="s">
        <v>41</v>
      </c>
      <c r="O118" s="18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R118" s="192" t="s">
        <v>162</v>
      </c>
      <c r="AT118" s="192" t="s">
        <v>158</v>
      </c>
      <c r="AU118" s="192" t="s">
        <v>77</v>
      </c>
      <c r="AY118" s="101" t="s">
        <v>157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01" t="s">
        <v>163</v>
      </c>
      <c r="BK118" s="193">
        <f t="shared" si="19"/>
        <v>0</v>
      </c>
      <c r="BL118" s="101" t="s">
        <v>162</v>
      </c>
      <c r="BM118" s="192" t="s">
        <v>352</v>
      </c>
    </row>
    <row r="119" spans="1:65" s="113" customFormat="1" ht="16.5" customHeight="1">
      <c r="A119" s="110"/>
      <c r="B119" s="111"/>
      <c r="C119" s="180" t="s">
        <v>386</v>
      </c>
      <c r="D119" s="180" t="s">
        <v>158</v>
      </c>
      <c r="E119" s="181" t="s">
        <v>1959</v>
      </c>
      <c r="F119" s="182" t="s">
        <v>1936</v>
      </c>
      <c r="G119" s="183" t="s">
        <v>762</v>
      </c>
      <c r="H119" s="184">
        <v>1</v>
      </c>
      <c r="I119" s="5"/>
      <c r="J119" s="185">
        <f t="shared" si="10"/>
        <v>0</v>
      </c>
      <c r="K119" s="186"/>
      <c r="L119" s="111"/>
      <c r="M119" s="187" t="s">
        <v>3</v>
      </c>
      <c r="N119" s="188" t="s">
        <v>41</v>
      </c>
      <c r="O119" s="18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162</v>
      </c>
      <c r="AT119" s="192" t="s">
        <v>158</v>
      </c>
      <c r="AU119" s="192" t="s">
        <v>77</v>
      </c>
      <c r="AY119" s="101" t="s">
        <v>157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01" t="s">
        <v>163</v>
      </c>
      <c r="BK119" s="193">
        <f t="shared" si="19"/>
        <v>0</v>
      </c>
      <c r="BL119" s="101" t="s">
        <v>162</v>
      </c>
      <c r="BM119" s="192" t="s">
        <v>390</v>
      </c>
    </row>
    <row r="120" spans="1:65" s="113" customFormat="1" ht="16.5" customHeight="1">
      <c r="A120" s="110"/>
      <c r="B120" s="111"/>
      <c r="C120" s="180" t="s">
        <v>248</v>
      </c>
      <c r="D120" s="180" t="s">
        <v>158</v>
      </c>
      <c r="E120" s="181" t="s">
        <v>1960</v>
      </c>
      <c r="F120" s="182" t="s">
        <v>1938</v>
      </c>
      <c r="G120" s="183" t="s">
        <v>762</v>
      </c>
      <c r="H120" s="184">
        <v>1</v>
      </c>
      <c r="I120" s="5"/>
      <c r="J120" s="185">
        <f t="shared" si="10"/>
        <v>0</v>
      </c>
      <c r="K120" s="186"/>
      <c r="L120" s="111"/>
      <c r="M120" s="187" t="s">
        <v>3</v>
      </c>
      <c r="N120" s="188" t="s">
        <v>41</v>
      </c>
      <c r="O120" s="189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R120" s="192" t="s">
        <v>162</v>
      </c>
      <c r="AT120" s="192" t="s">
        <v>158</v>
      </c>
      <c r="AU120" s="192" t="s">
        <v>77</v>
      </c>
      <c r="AY120" s="101" t="s">
        <v>157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01" t="s">
        <v>163</v>
      </c>
      <c r="BK120" s="193">
        <f t="shared" si="19"/>
        <v>0</v>
      </c>
      <c r="BL120" s="101" t="s">
        <v>162</v>
      </c>
      <c r="BM120" s="192" t="s">
        <v>393</v>
      </c>
    </row>
    <row r="121" spans="2:63" s="169" customFormat="1" ht="25.9" customHeight="1">
      <c r="B121" s="170"/>
      <c r="D121" s="171" t="s">
        <v>68</v>
      </c>
      <c r="E121" s="172" t="s">
        <v>1826</v>
      </c>
      <c r="F121" s="172" t="s">
        <v>1961</v>
      </c>
      <c r="J121" s="173">
        <f>BK121</f>
        <v>0</v>
      </c>
      <c r="L121" s="170"/>
      <c r="M121" s="174"/>
      <c r="N121" s="175"/>
      <c r="O121" s="175"/>
      <c r="P121" s="176">
        <f>SUM(P122:P136)</f>
        <v>0</v>
      </c>
      <c r="Q121" s="175"/>
      <c r="R121" s="176">
        <f>SUM(R122:R136)</f>
        <v>0</v>
      </c>
      <c r="S121" s="175"/>
      <c r="T121" s="177">
        <f>SUM(T122:T136)</f>
        <v>0</v>
      </c>
      <c r="AR121" s="171" t="s">
        <v>77</v>
      </c>
      <c r="AT121" s="178" t="s">
        <v>68</v>
      </c>
      <c r="AU121" s="178" t="s">
        <v>69</v>
      </c>
      <c r="AY121" s="171" t="s">
        <v>157</v>
      </c>
      <c r="BK121" s="179">
        <f>SUM(BK122:BK136)</f>
        <v>0</v>
      </c>
    </row>
    <row r="122" spans="1:65" s="113" customFormat="1" ht="16.5" customHeight="1">
      <c r="A122" s="110"/>
      <c r="B122" s="111"/>
      <c r="C122" s="180" t="s">
        <v>394</v>
      </c>
      <c r="D122" s="180" t="s">
        <v>158</v>
      </c>
      <c r="E122" s="181" t="s">
        <v>1962</v>
      </c>
      <c r="F122" s="182" t="s">
        <v>1910</v>
      </c>
      <c r="G122" s="183" t="s">
        <v>762</v>
      </c>
      <c r="H122" s="184">
        <v>1</v>
      </c>
      <c r="I122" s="5"/>
      <c r="J122" s="185">
        <f aca="true" t="shared" si="20" ref="J122:J136">ROUND(I122*H122,2)</f>
        <v>0</v>
      </c>
      <c r="K122" s="186"/>
      <c r="L122" s="111"/>
      <c r="M122" s="187" t="s">
        <v>3</v>
      </c>
      <c r="N122" s="188" t="s">
        <v>41</v>
      </c>
      <c r="O122" s="189"/>
      <c r="P122" s="190">
        <f aca="true" t="shared" si="21" ref="P122:P136">O122*H122</f>
        <v>0</v>
      </c>
      <c r="Q122" s="190">
        <v>0</v>
      </c>
      <c r="R122" s="190">
        <f aca="true" t="shared" si="22" ref="R122:R136">Q122*H122</f>
        <v>0</v>
      </c>
      <c r="S122" s="190">
        <v>0</v>
      </c>
      <c r="T122" s="191">
        <f aca="true" t="shared" si="23" ref="T122:T136">S122*H122</f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162</v>
      </c>
      <c r="AT122" s="192" t="s">
        <v>158</v>
      </c>
      <c r="AU122" s="192" t="s">
        <v>77</v>
      </c>
      <c r="AY122" s="101" t="s">
        <v>157</v>
      </c>
      <c r="BE122" s="193">
        <f aca="true" t="shared" si="24" ref="BE122:BE136">IF(N122="základní",J122,0)</f>
        <v>0</v>
      </c>
      <c r="BF122" s="193">
        <f aca="true" t="shared" si="25" ref="BF122:BF136">IF(N122="snížená",J122,0)</f>
        <v>0</v>
      </c>
      <c r="BG122" s="193">
        <f aca="true" t="shared" si="26" ref="BG122:BG136">IF(N122="zákl. přenesená",J122,0)</f>
        <v>0</v>
      </c>
      <c r="BH122" s="193">
        <f aca="true" t="shared" si="27" ref="BH122:BH136">IF(N122="sníž. přenesená",J122,0)</f>
        <v>0</v>
      </c>
      <c r="BI122" s="193">
        <f aca="true" t="shared" si="28" ref="BI122:BI136">IF(N122="nulová",J122,0)</f>
        <v>0</v>
      </c>
      <c r="BJ122" s="101" t="s">
        <v>163</v>
      </c>
      <c r="BK122" s="193">
        <f aca="true" t="shared" si="29" ref="BK122:BK136">ROUND(I122*H122,2)</f>
        <v>0</v>
      </c>
      <c r="BL122" s="101" t="s">
        <v>162</v>
      </c>
      <c r="BM122" s="192" t="s">
        <v>397</v>
      </c>
    </row>
    <row r="123" spans="1:65" s="113" customFormat="1" ht="16.5" customHeight="1">
      <c r="A123" s="110"/>
      <c r="B123" s="111"/>
      <c r="C123" s="180" t="s">
        <v>254</v>
      </c>
      <c r="D123" s="180" t="s">
        <v>158</v>
      </c>
      <c r="E123" s="181" t="s">
        <v>1963</v>
      </c>
      <c r="F123" s="182" t="s">
        <v>1912</v>
      </c>
      <c r="G123" s="183" t="s">
        <v>762</v>
      </c>
      <c r="H123" s="184">
        <v>1</v>
      </c>
      <c r="I123" s="5"/>
      <c r="J123" s="185">
        <f t="shared" si="20"/>
        <v>0</v>
      </c>
      <c r="K123" s="186"/>
      <c r="L123" s="111"/>
      <c r="M123" s="187" t="s">
        <v>3</v>
      </c>
      <c r="N123" s="188" t="s">
        <v>41</v>
      </c>
      <c r="O123" s="189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R123" s="192" t="s">
        <v>162</v>
      </c>
      <c r="AT123" s="192" t="s">
        <v>158</v>
      </c>
      <c r="AU123" s="192" t="s">
        <v>77</v>
      </c>
      <c r="AY123" s="101" t="s">
        <v>157</v>
      </c>
      <c r="BE123" s="193">
        <f t="shared" si="24"/>
        <v>0</v>
      </c>
      <c r="BF123" s="193">
        <f t="shared" si="25"/>
        <v>0</v>
      </c>
      <c r="BG123" s="193">
        <f t="shared" si="26"/>
        <v>0</v>
      </c>
      <c r="BH123" s="193">
        <f t="shared" si="27"/>
        <v>0</v>
      </c>
      <c r="BI123" s="193">
        <f t="shared" si="28"/>
        <v>0</v>
      </c>
      <c r="BJ123" s="101" t="s">
        <v>163</v>
      </c>
      <c r="BK123" s="193">
        <f t="shared" si="29"/>
        <v>0</v>
      </c>
      <c r="BL123" s="101" t="s">
        <v>162</v>
      </c>
      <c r="BM123" s="192" t="s">
        <v>408</v>
      </c>
    </row>
    <row r="124" spans="1:65" s="113" customFormat="1" ht="16.5" customHeight="1">
      <c r="A124" s="110"/>
      <c r="B124" s="111"/>
      <c r="C124" s="180" t="s">
        <v>410</v>
      </c>
      <c r="D124" s="180" t="s">
        <v>158</v>
      </c>
      <c r="E124" s="181" t="s">
        <v>1964</v>
      </c>
      <c r="F124" s="182" t="s">
        <v>1914</v>
      </c>
      <c r="G124" s="183" t="s">
        <v>762</v>
      </c>
      <c r="H124" s="184">
        <v>1</v>
      </c>
      <c r="I124" s="5"/>
      <c r="J124" s="185">
        <f t="shared" si="20"/>
        <v>0</v>
      </c>
      <c r="K124" s="186"/>
      <c r="L124" s="111"/>
      <c r="M124" s="187" t="s">
        <v>3</v>
      </c>
      <c r="N124" s="188" t="s">
        <v>41</v>
      </c>
      <c r="O124" s="189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R124" s="192" t="s">
        <v>162</v>
      </c>
      <c r="AT124" s="192" t="s">
        <v>158</v>
      </c>
      <c r="AU124" s="192" t="s">
        <v>77</v>
      </c>
      <c r="AY124" s="101" t="s">
        <v>157</v>
      </c>
      <c r="BE124" s="193">
        <f t="shared" si="24"/>
        <v>0</v>
      </c>
      <c r="BF124" s="193">
        <f t="shared" si="25"/>
        <v>0</v>
      </c>
      <c r="BG124" s="193">
        <f t="shared" si="26"/>
        <v>0</v>
      </c>
      <c r="BH124" s="193">
        <f t="shared" si="27"/>
        <v>0</v>
      </c>
      <c r="BI124" s="193">
        <f t="shared" si="28"/>
        <v>0</v>
      </c>
      <c r="BJ124" s="101" t="s">
        <v>163</v>
      </c>
      <c r="BK124" s="193">
        <f t="shared" si="29"/>
        <v>0</v>
      </c>
      <c r="BL124" s="101" t="s">
        <v>162</v>
      </c>
      <c r="BM124" s="192" t="s">
        <v>413</v>
      </c>
    </row>
    <row r="125" spans="1:65" s="113" customFormat="1" ht="16.5" customHeight="1">
      <c r="A125" s="110"/>
      <c r="B125" s="111"/>
      <c r="C125" s="180" t="s">
        <v>258</v>
      </c>
      <c r="D125" s="180" t="s">
        <v>158</v>
      </c>
      <c r="E125" s="181" t="s">
        <v>1965</v>
      </c>
      <c r="F125" s="182" t="s">
        <v>1916</v>
      </c>
      <c r="G125" s="183" t="s">
        <v>762</v>
      </c>
      <c r="H125" s="184">
        <v>1</v>
      </c>
      <c r="I125" s="5"/>
      <c r="J125" s="185">
        <f t="shared" si="20"/>
        <v>0</v>
      </c>
      <c r="K125" s="186"/>
      <c r="L125" s="111"/>
      <c r="M125" s="187" t="s">
        <v>3</v>
      </c>
      <c r="N125" s="188" t="s">
        <v>41</v>
      </c>
      <c r="O125" s="189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162</v>
      </c>
      <c r="AT125" s="192" t="s">
        <v>158</v>
      </c>
      <c r="AU125" s="192" t="s">
        <v>77</v>
      </c>
      <c r="AY125" s="101" t="s">
        <v>157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101" t="s">
        <v>163</v>
      </c>
      <c r="BK125" s="193">
        <f t="shared" si="29"/>
        <v>0</v>
      </c>
      <c r="BL125" s="101" t="s">
        <v>162</v>
      </c>
      <c r="BM125" s="192" t="s">
        <v>418</v>
      </c>
    </row>
    <row r="126" spans="1:65" s="113" customFormat="1" ht="16.5" customHeight="1">
      <c r="A126" s="110"/>
      <c r="B126" s="111"/>
      <c r="C126" s="180" t="s">
        <v>423</v>
      </c>
      <c r="D126" s="180" t="s">
        <v>158</v>
      </c>
      <c r="E126" s="181" t="s">
        <v>1966</v>
      </c>
      <c r="F126" s="182" t="s">
        <v>1918</v>
      </c>
      <c r="G126" s="183" t="s">
        <v>762</v>
      </c>
      <c r="H126" s="184">
        <v>1</v>
      </c>
      <c r="I126" s="5"/>
      <c r="J126" s="185">
        <f t="shared" si="20"/>
        <v>0</v>
      </c>
      <c r="K126" s="186"/>
      <c r="L126" s="111"/>
      <c r="M126" s="187" t="s">
        <v>3</v>
      </c>
      <c r="N126" s="188" t="s">
        <v>41</v>
      </c>
      <c r="O126" s="189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R126" s="192" t="s">
        <v>162</v>
      </c>
      <c r="AT126" s="192" t="s">
        <v>158</v>
      </c>
      <c r="AU126" s="192" t="s">
        <v>77</v>
      </c>
      <c r="AY126" s="101" t="s">
        <v>157</v>
      </c>
      <c r="BE126" s="193">
        <f t="shared" si="24"/>
        <v>0</v>
      </c>
      <c r="BF126" s="193">
        <f t="shared" si="25"/>
        <v>0</v>
      </c>
      <c r="BG126" s="193">
        <f t="shared" si="26"/>
        <v>0</v>
      </c>
      <c r="BH126" s="193">
        <f t="shared" si="27"/>
        <v>0</v>
      </c>
      <c r="BI126" s="193">
        <f t="shared" si="28"/>
        <v>0</v>
      </c>
      <c r="BJ126" s="101" t="s">
        <v>163</v>
      </c>
      <c r="BK126" s="193">
        <f t="shared" si="29"/>
        <v>0</v>
      </c>
      <c r="BL126" s="101" t="s">
        <v>162</v>
      </c>
      <c r="BM126" s="192" t="s">
        <v>426</v>
      </c>
    </row>
    <row r="127" spans="1:65" s="113" customFormat="1" ht="16.5" customHeight="1">
      <c r="A127" s="110"/>
      <c r="B127" s="111"/>
      <c r="C127" s="180" t="s">
        <v>278</v>
      </c>
      <c r="D127" s="180" t="s">
        <v>158</v>
      </c>
      <c r="E127" s="181" t="s">
        <v>1967</v>
      </c>
      <c r="F127" s="182" t="s">
        <v>1920</v>
      </c>
      <c r="G127" s="183" t="s">
        <v>762</v>
      </c>
      <c r="H127" s="184">
        <v>2</v>
      </c>
      <c r="I127" s="5"/>
      <c r="J127" s="185">
        <f t="shared" si="20"/>
        <v>0</v>
      </c>
      <c r="K127" s="186"/>
      <c r="L127" s="111"/>
      <c r="M127" s="187" t="s">
        <v>3</v>
      </c>
      <c r="N127" s="188" t="s">
        <v>41</v>
      </c>
      <c r="O127" s="189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162</v>
      </c>
      <c r="AT127" s="192" t="s">
        <v>158</v>
      </c>
      <c r="AU127" s="192" t="s">
        <v>77</v>
      </c>
      <c r="AY127" s="101" t="s">
        <v>157</v>
      </c>
      <c r="BE127" s="193">
        <f t="shared" si="24"/>
        <v>0</v>
      </c>
      <c r="BF127" s="193">
        <f t="shared" si="25"/>
        <v>0</v>
      </c>
      <c r="BG127" s="193">
        <f t="shared" si="26"/>
        <v>0</v>
      </c>
      <c r="BH127" s="193">
        <f t="shared" si="27"/>
        <v>0</v>
      </c>
      <c r="BI127" s="193">
        <f t="shared" si="28"/>
        <v>0</v>
      </c>
      <c r="BJ127" s="101" t="s">
        <v>163</v>
      </c>
      <c r="BK127" s="193">
        <f t="shared" si="29"/>
        <v>0</v>
      </c>
      <c r="BL127" s="101" t="s">
        <v>162</v>
      </c>
      <c r="BM127" s="192" t="s">
        <v>434</v>
      </c>
    </row>
    <row r="128" spans="1:65" s="113" customFormat="1" ht="16.5" customHeight="1">
      <c r="A128" s="110"/>
      <c r="B128" s="111"/>
      <c r="C128" s="180" t="s">
        <v>439</v>
      </c>
      <c r="D128" s="180" t="s">
        <v>158</v>
      </c>
      <c r="E128" s="181" t="s">
        <v>1968</v>
      </c>
      <c r="F128" s="182" t="s">
        <v>1922</v>
      </c>
      <c r="G128" s="183" t="s">
        <v>762</v>
      </c>
      <c r="H128" s="184">
        <v>4</v>
      </c>
      <c r="I128" s="5"/>
      <c r="J128" s="185">
        <f t="shared" si="2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162</v>
      </c>
      <c r="AT128" s="192" t="s">
        <v>158</v>
      </c>
      <c r="AU128" s="192" t="s">
        <v>77</v>
      </c>
      <c r="AY128" s="101" t="s">
        <v>157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01" t="s">
        <v>163</v>
      </c>
      <c r="BK128" s="193">
        <f t="shared" si="29"/>
        <v>0</v>
      </c>
      <c r="BL128" s="101" t="s">
        <v>162</v>
      </c>
      <c r="BM128" s="192" t="s">
        <v>442</v>
      </c>
    </row>
    <row r="129" spans="1:65" s="113" customFormat="1" ht="21.75" customHeight="1">
      <c r="A129" s="110"/>
      <c r="B129" s="111"/>
      <c r="C129" s="180" t="s">
        <v>289</v>
      </c>
      <c r="D129" s="180" t="s">
        <v>158</v>
      </c>
      <c r="E129" s="181" t="s">
        <v>1969</v>
      </c>
      <c r="F129" s="182" t="s">
        <v>1924</v>
      </c>
      <c r="G129" s="183" t="s">
        <v>762</v>
      </c>
      <c r="H129" s="184">
        <v>1</v>
      </c>
      <c r="I129" s="5"/>
      <c r="J129" s="185">
        <f t="shared" si="20"/>
        <v>0</v>
      </c>
      <c r="K129" s="186"/>
      <c r="L129" s="111"/>
      <c r="M129" s="187" t="s">
        <v>3</v>
      </c>
      <c r="N129" s="188" t="s">
        <v>41</v>
      </c>
      <c r="O129" s="189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192" t="s">
        <v>162</v>
      </c>
      <c r="AT129" s="192" t="s">
        <v>158</v>
      </c>
      <c r="AU129" s="192" t="s">
        <v>77</v>
      </c>
      <c r="AY129" s="101" t="s">
        <v>157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01" t="s">
        <v>163</v>
      </c>
      <c r="BK129" s="193">
        <f t="shared" si="29"/>
        <v>0</v>
      </c>
      <c r="BL129" s="101" t="s">
        <v>162</v>
      </c>
      <c r="BM129" s="192" t="s">
        <v>449</v>
      </c>
    </row>
    <row r="130" spans="1:65" s="113" customFormat="1" ht="16.5" customHeight="1">
      <c r="A130" s="110"/>
      <c r="B130" s="111"/>
      <c r="C130" s="180" t="s">
        <v>458</v>
      </c>
      <c r="D130" s="180" t="s">
        <v>158</v>
      </c>
      <c r="E130" s="181" t="s">
        <v>1970</v>
      </c>
      <c r="F130" s="182" t="s">
        <v>1926</v>
      </c>
      <c r="G130" s="183" t="s">
        <v>762</v>
      </c>
      <c r="H130" s="184">
        <v>4</v>
      </c>
      <c r="I130" s="5"/>
      <c r="J130" s="185">
        <f t="shared" si="20"/>
        <v>0</v>
      </c>
      <c r="K130" s="186"/>
      <c r="L130" s="111"/>
      <c r="M130" s="187" t="s">
        <v>3</v>
      </c>
      <c r="N130" s="188" t="s">
        <v>41</v>
      </c>
      <c r="O130" s="189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162</v>
      </c>
      <c r="AT130" s="192" t="s">
        <v>158</v>
      </c>
      <c r="AU130" s="192" t="s">
        <v>77</v>
      </c>
      <c r="AY130" s="101" t="s">
        <v>157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01" t="s">
        <v>163</v>
      </c>
      <c r="BK130" s="193">
        <f t="shared" si="29"/>
        <v>0</v>
      </c>
      <c r="BL130" s="101" t="s">
        <v>162</v>
      </c>
      <c r="BM130" s="192" t="s">
        <v>461</v>
      </c>
    </row>
    <row r="131" spans="1:65" s="113" customFormat="1" ht="16.5" customHeight="1">
      <c r="A131" s="110"/>
      <c r="B131" s="111"/>
      <c r="C131" s="180" t="s">
        <v>315</v>
      </c>
      <c r="D131" s="180" t="s">
        <v>158</v>
      </c>
      <c r="E131" s="181" t="s">
        <v>1971</v>
      </c>
      <c r="F131" s="182" t="s">
        <v>1928</v>
      </c>
      <c r="G131" s="183" t="s">
        <v>762</v>
      </c>
      <c r="H131" s="184">
        <v>1</v>
      </c>
      <c r="I131" s="5"/>
      <c r="J131" s="185">
        <f t="shared" si="20"/>
        <v>0</v>
      </c>
      <c r="K131" s="186"/>
      <c r="L131" s="111"/>
      <c r="M131" s="187" t="s">
        <v>3</v>
      </c>
      <c r="N131" s="188" t="s">
        <v>41</v>
      </c>
      <c r="O131" s="189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R131" s="192" t="s">
        <v>162</v>
      </c>
      <c r="AT131" s="192" t="s">
        <v>158</v>
      </c>
      <c r="AU131" s="192" t="s">
        <v>77</v>
      </c>
      <c r="AY131" s="101" t="s">
        <v>157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101" t="s">
        <v>163</v>
      </c>
      <c r="BK131" s="193">
        <f t="shared" si="29"/>
        <v>0</v>
      </c>
      <c r="BL131" s="101" t="s">
        <v>162</v>
      </c>
      <c r="BM131" s="192" t="s">
        <v>469</v>
      </c>
    </row>
    <row r="132" spans="1:65" s="113" customFormat="1" ht="21.75" customHeight="1">
      <c r="A132" s="110"/>
      <c r="B132" s="111"/>
      <c r="C132" s="180" t="s">
        <v>474</v>
      </c>
      <c r="D132" s="180" t="s">
        <v>158</v>
      </c>
      <c r="E132" s="181" t="s">
        <v>1972</v>
      </c>
      <c r="F132" s="182" t="s">
        <v>1930</v>
      </c>
      <c r="G132" s="183" t="s">
        <v>762</v>
      </c>
      <c r="H132" s="184">
        <v>3</v>
      </c>
      <c r="I132" s="5"/>
      <c r="J132" s="185">
        <f t="shared" si="20"/>
        <v>0</v>
      </c>
      <c r="K132" s="186"/>
      <c r="L132" s="111"/>
      <c r="M132" s="187" t="s">
        <v>3</v>
      </c>
      <c r="N132" s="188" t="s">
        <v>41</v>
      </c>
      <c r="O132" s="189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101" t="s">
        <v>163</v>
      </c>
      <c r="BK132" s="193">
        <f t="shared" si="29"/>
        <v>0</v>
      </c>
      <c r="BL132" s="101" t="s">
        <v>162</v>
      </c>
      <c r="BM132" s="192" t="s">
        <v>477</v>
      </c>
    </row>
    <row r="133" spans="1:65" s="113" customFormat="1" ht="16.5" customHeight="1">
      <c r="A133" s="110"/>
      <c r="B133" s="111"/>
      <c r="C133" s="180" t="s">
        <v>318</v>
      </c>
      <c r="D133" s="180" t="s">
        <v>158</v>
      </c>
      <c r="E133" s="181" t="s">
        <v>1973</v>
      </c>
      <c r="F133" s="182" t="s">
        <v>1932</v>
      </c>
      <c r="G133" s="183" t="s">
        <v>762</v>
      </c>
      <c r="H133" s="184">
        <v>1</v>
      </c>
      <c r="I133" s="5"/>
      <c r="J133" s="185">
        <f t="shared" si="20"/>
        <v>0</v>
      </c>
      <c r="K133" s="186"/>
      <c r="L133" s="111"/>
      <c r="M133" s="187" t="s">
        <v>3</v>
      </c>
      <c r="N133" s="188" t="s">
        <v>41</v>
      </c>
      <c r="O133" s="189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R133" s="192" t="s">
        <v>162</v>
      </c>
      <c r="AT133" s="192" t="s">
        <v>158</v>
      </c>
      <c r="AU133" s="192" t="s">
        <v>77</v>
      </c>
      <c r="AY133" s="101" t="s">
        <v>157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101" t="s">
        <v>163</v>
      </c>
      <c r="BK133" s="193">
        <f t="shared" si="29"/>
        <v>0</v>
      </c>
      <c r="BL133" s="101" t="s">
        <v>162</v>
      </c>
      <c r="BM133" s="192" t="s">
        <v>457</v>
      </c>
    </row>
    <row r="134" spans="1:65" s="113" customFormat="1" ht="24.2" customHeight="1">
      <c r="A134" s="110"/>
      <c r="B134" s="111"/>
      <c r="C134" s="180" t="s">
        <v>505</v>
      </c>
      <c r="D134" s="180" t="s">
        <v>158</v>
      </c>
      <c r="E134" s="181" t="s">
        <v>1974</v>
      </c>
      <c r="F134" s="182" t="s">
        <v>1934</v>
      </c>
      <c r="G134" s="183" t="s">
        <v>762</v>
      </c>
      <c r="H134" s="184">
        <v>1</v>
      </c>
      <c r="I134" s="5"/>
      <c r="J134" s="185">
        <f t="shared" si="20"/>
        <v>0</v>
      </c>
      <c r="K134" s="186"/>
      <c r="L134" s="111"/>
      <c r="M134" s="187" t="s">
        <v>3</v>
      </c>
      <c r="N134" s="188" t="s">
        <v>41</v>
      </c>
      <c r="O134" s="189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 t="shared" si="24"/>
        <v>0</v>
      </c>
      <c r="BF134" s="193">
        <f t="shared" si="25"/>
        <v>0</v>
      </c>
      <c r="BG134" s="193">
        <f t="shared" si="26"/>
        <v>0</v>
      </c>
      <c r="BH134" s="193">
        <f t="shared" si="27"/>
        <v>0</v>
      </c>
      <c r="BI134" s="193">
        <f t="shared" si="28"/>
        <v>0</v>
      </c>
      <c r="BJ134" s="101" t="s">
        <v>163</v>
      </c>
      <c r="BK134" s="193">
        <f t="shared" si="29"/>
        <v>0</v>
      </c>
      <c r="BL134" s="101" t="s">
        <v>162</v>
      </c>
      <c r="BM134" s="192" t="s">
        <v>508</v>
      </c>
    </row>
    <row r="135" spans="1:65" s="113" customFormat="1" ht="16.5" customHeight="1">
      <c r="A135" s="110"/>
      <c r="B135" s="111"/>
      <c r="C135" s="180" t="s">
        <v>322</v>
      </c>
      <c r="D135" s="180" t="s">
        <v>158</v>
      </c>
      <c r="E135" s="181" t="s">
        <v>1975</v>
      </c>
      <c r="F135" s="182" t="s">
        <v>1936</v>
      </c>
      <c r="G135" s="183" t="s">
        <v>762</v>
      </c>
      <c r="H135" s="184">
        <v>1</v>
      </c>
      <c r="I135" s="5"/>
      <c r="J135" s="185">
        <f t="shared" si="20"/>
        <v>0</v>
      </c>
      <c r="K135" s="186"/>
      <c r="L135" s="111"/>
      <c r="M135" s="187" t="s">
        <v>3</v>
      </c>
      <c r="N135" s="188" t="s">
        <v>41</v>
      </c>
      <c r="O135" s="189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 t="shared" si="24"/>
        <v>0</v>
      </c>
      <c r="BF135" s="193">
        <f t="shared" si="25"/>
        <v>0</v>
      </c>
      <c r="BG135" s="193">
        <f t="shared" si="26"/>
        <v>0</v>
      </c>
      <c r="BH135" s="193">
        <f t="shared" si="27"/>
        <v>0</v>
      </c>
      <c r="BI135" s="193">
        <f t="shared" si="28"/>
        <v>0</v>
      </c>
      <c r="BJ135" s="101" t="s">
        <v>163</v>
      </c>
      <c r="BK135" s="193">
        <f t="shared" si="29"/>
        <v>0</v>
      </c>
      <c r="BL135" s="101" t="s">
        <v>162</v>
      </c>
      <c r="BM135" s="192" t="s">
        <v>514</v>
      </c>
    </row>
    <row r="136" spans="1:65" s="113" customFormat="1" ht="16.5" customHeight="1">
      <c r="A136" s="110"/>
      <c r="B136" s="111"/>
      <c r="C136" s="180" t="s">
        <v>524</v>
      </c>
      <c r="D136" s="180" t="s">
        <v>158</v>
      </c>
      <c r="E136" s="181" t="s">
        <v>1976</v>
      </c>
      <c r="F136" s="182" t="s">
        <v>1938</v>
      </c>
      <c r="G136" s="183" t="s">
        <v>762</v>
      </c>
      <c r="H136" s="184">
        <v>1</v>
      </c>
      <c r="I136" s="5"/>
      <c r="J136" s="185">
        <f t="shared" si="20"/>
        <v>0</v>
      </c>
      <c r="K136" s="186"/>
      <c r="L136" s="111"/>
      <c r="M136" s="187" t="s">
        <v>3</v>
      </c>
      <c r="N136" s="188" t="s">
        <v>41</v>
      </c>
      <c r="O136" s="189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 t="shared" si="24"/>
        <v>0</v>
      </c>
      <c r="BF136" s="193">
        <f t="shared" si="25"/>
        <v>0</v>
      </c>
      <c r="BG136" s="193">
        <f t="shared" si="26"/>
        <v>0</v>
      </c>
      <c r="BH136" s="193">
        <f t="shared" si="27"/>
        <v>0</v>
      </c>
      <c r="BI136" s="193">
        <f t="shared" si="28"/>
        <v>0</v>
      </c>
      <c r="BJ136" s="101" t="s">
        <v>163</v>
      </c>
      <c r="BK136" s="193">
        <f t="shared" si="29"/>
        <v>0</v>
      </c>
      <c r="BL136" s="101" t="s">
        <v>162</v>
      </c>
      <c r="BM136" s="192" t="s">
        <v>527</v>
      </c>
    </row>
    <row r="137" spans="2:63" s="169" customFormat="1" ht="25.9" customHeight="1">
      <c r="B137" s="170"/>
      <c r="D137" s="171" t="s">
        <v>68</v>
      </c>
      <c r="E137" s="172" t="s">
        <v>1531</v>
      </c>
      <c r="F137" s="172"/>
      <c r="J137" s="173">
        <f>BK137</f>
        <v>0</v>
      </c>
      <c r="L137" s="170"/>
      <c r="M137" s="174"/>
      <c r="N137" s="175"/>
      <c r="O137" s="175"/>
      <c r="P137" s="176">
        <f>SUM(P138:P140)</f>
        <v>0</v>
      </c>
      <c r="Q137" s="175"/>
      <c r="R137" s="176">
        <f>SUM(R138:R140)</f>
        <v>0</v>
      </c>
      <c r="S137" s="175"/>
      <c r="T137" s="177">
        <f>SUM(T138:T140)</f>
        <v>0</v>
      </c>
      <c r="AR137" s="171" t="s">
        <v>77</v>
      </c>
      <c r="AT137" s="178" t="s">
        <v>68</v>
      </c>
      <c r="AU137" s="178" t="s">
        <v>69</v>
      </c>
      <c r="AY137" s="171" t="s">
        <v>157</v>
      </c>
      <c r="BK137" s="179">
        <f>SUM(BK138:BK140)</f>
        <v>0</v>
      </c>
    </row>
    <row r="138" spans="1:65" s="113" customFormat="1" ht="16.5" customHeight="1">
      <c r="A138" s="110"/>
      <c r="B138" s="111"/>
      <c r="C138" s="180" t="s">
        <v>325</v>
      </c>
      <c r="D138" s="180"/>
      <c r="E138" s="181"/>
      <c r="F138" s="182" t="s">
        <v>2340</v>
      </c>
      <c r="G138" s="183"/>
      <c r="H138" s="184"/>
      <c r="I138" s="185"/>
      <c r="J138" s="185">
        <f>ROUND(I138*H138,2)</f>
        <v>0</v>
      </c>
      <c r="K138" s="186"/>
      <c r="L138" s="111"/>
      <c r="M138" s="187" t="s">
        <v>3</v>
      </c>
      <c r="N138" s="188" t="s">
        <v>41</v>
      </c>
      <c r="O138" s="189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R138" s="192" t="s">
        <v>162</v>
      </c>
      <c r="AT138" s="192" t="s">
        <v>158</v>
      </c>
      <c r="AU138" s="192" t="s">
        <v>77</v>
      </c>
      <c r="AY138" s="101" t="s">
        <v>157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01" t="s">
        <v>163</v>
      </c>
      <c r="BK138" s="193">
        <f>ROUND(I138*H138,2)</f>
        <v>0</v>
      </c>
      <c r="BL138" s="101" t="s">
        <v>162</v>
      </c>
      <c r="BM138" s="192" t="s">
        <v>539</v>
      </c>
    </row>
    <row r="139" spans="1:65" s="113" customFormat="1" ht="16.5" customHeight="1">
      <c r="A139" s="110"/>
      <c r="B139" s="111"/>
      <c r="C139" s="180" t="s">
        <v>541</v>
      </c>
      <c r="D139" s="180"/>
      <c r="E139" s="181"/>
      <c r="F139" s="182" t="s">
        <v>2340</v>
      </c>
      <c r="G139" s="183"/>
      <c r="H139" s="184"/>
      <c r="I139" s="185"/>
      <c r="J139" s="185">
        <f>ROUND(I139*H139,2)</f>
        <v>0</v>
      </c>
      <c r="K139" s="186"/>
      <c r="L139" s="111"/>
      <c r="M139" s="187" t="s">
        <v>3</v>
      </c>
      <c r="N139" s="188" t="s">
        <v>41</v>
      </c>
      <c r="O139" s="189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R139" s="192" t="s">
        <v>162</v>
      </c>
      <c r="AT139" s="192" t="s">
        <v>158</v>
      </c>
      <c r="AU139" s="192" t="s">
        <v>77</v>
      </c>
      <c r="AY139" s="101" t="s">
        <v>157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01" t="s">
        <v>163</v>
      </c>
      <c r="BK139" s="193">
        <f>ROUND(I139*H139,2)</f>
        <v>0</v>
      </c>
      <c r="BL139" s="101" t="s">
        <v>162</v>
      </c>
      <c r="BM139" s="192" t="s">
        <v>544</v>
      </c>
    </row>
    <row r="140" spans="1:65" s="113" customFormat="1" ht="16.5" customHeight="1">
      <c r="A140" s="110"/>
      <c r="B140" s="111"/>
      <c r="C140" s="180" t="s">
        <v>330</v>
      </c>
      <c r="D140" s="180"/>
      <c r="E140" s="181"/>
      <c r="F140" s="182" t="s">
        <v>2340</v>
      </c>
      <c r="G140" s="183"/>
      <c r="H140" s="184"/>
      <c r="I140" s="185"/>
      <c r="J140" s="185">
        <f>ROUND(I140*H140,2)</f>
        <v>0</v>
      </c>
      <c r="K140" s="186"/>
      <c r="L140" s="111"/>
      <c r="M140" s="187" t="s">
        <v>3</v>
      </c>
      <c r="N140" s="188" t="s">
        <v>41</v>
      </c>
      <c r="O140" s="189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R140" s="192" t="s">
        <v>162</v>
      </c>
      <c r="AT140" s="192" t="s">
        <v>158</v>
      </c>
      <c r="AU140" s="192" t="s">
        <v>77</v>
      </c>
      <c r="AY140" s="101" t="s">
        <v>157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01" t="s">
        <v>163</v>
      </c>
      <c r="BK140" s="193">
        <f>ROUND(I140*H140,2)</f>
        <v>0</v>
      </c>
      <c r="BL140" s="101" t="s">
        <v>162</v>
      </c>
      <c r="BM140" s="192" t="s">
        <v>550</v>
      </c>
    </row>
    <row r="141" spans="2:63" s="169" customFormat="1" ht="25.9" customHeight="1">
      <c r="B141" s="170"/>
      <c r="D141" s="171" t="s">
        <v>68</v>
      </c>
      <c r="E141" s="172" t="s">
        <v>1540</v>
      </c>
      <c r="F141" s="172" t="s">
        <v>1977</v>
      </c>
      <c r="J141" s="173">
        <f>BK141</f>
        <v>0</v>
      </c>
      <c r="L141" s="170"/>
      <c r="M141" s="174"/>
      <c r="N141" s="175"/>
      <c r="O141" s="175"/>
      <c r="P141" s="176">
        <f>SUM(P142:P169)</f>
        <v>0</v>
      </c>
      <c r="Q141" s="175"/>
      <c r="R141" s="176">
        <f>SUM(R142:R169)</f>
        <v>0</v>
      </c>
      <c r="S141" s="175"/>
      <c r="T141" s="177">
        <f>SUM(T142:T169)</f>
        <v>0</v>
      </c>
      <c r="AR141" s="171" t="s">
        <v>77</v>
      </c>
      <c r="AT141" s="178" t="s">
        <v>68</v>
      </c>
      <c r="AU141" s="178" t="s">
        <v>69</v>
      </c>
      <c r="AY141" s="171" t="s">
        <v>157</v>
      </c>
      <c r="BK141" s="179">
        <f>SUM(BK142:BK169)</f>
        <v>0</v>
      </c>
    </row>
    <row r="142" spans="1:65" s="113" customFormat="1" ht="16.5" customHeight="1">
      <c r="A142" s="110"/>
      <c r="B142" s="111"/>
      <c r="C142" s="180" t="s">
        <v>446</v>
      </c>
      <c r="D142" s="180" t="s">
        <v>158</v>
      </c>
      <c r="E142" s="181" t="s">
        <v>1978</v>
      </c>
      <c r="F142" s="182" t="s">
        <v>1979</v>
      </c>
      <c r="G142" s="183" t="s">
        <v>183</v>
      </c>
      <c r="H142" s="184">
        <v>398</v>
      </c>
      <c r="I142" s="5"/>
      <c r="J142" s="185">
        <f>ROUND(I142*H142,2)</f>
        <v>0</v>
      </c>
      <c r="K142" s="186"/>
      <c r="L142" s="111"/>
      <c r="M142" s="187" t="s">
        <v>3</v>
      </c>
      <c r="N142" s="188" t="s">
        <v>41</v>
      </c>
      <c r="O142" s="18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01" t="s">
        <v>163</v>
      </c>
      <c r="BK142" s="193">
        <f>ROUND(I142*H142,2)</f>
        <v>0</v>
      </c>
      <c r="BL142" s="101" t="s">
        <v>162</v>
      </c>
      <c r="BM142" s="192" t="s">
        <v>553</v>
      </c>
    </row>
    <row r="143" spans="1:47" s="113" customFormat="1" ht="19.5">
      <c r="A143" s="110"/>
      <c r="B143" s="111"/>
      <c r="C143" s="110"/>
      <c r="D143" s="194" t="s">
        <v>1395</v>
      </c>
      <c r="E143" s="110"/>
      <c r="F143" s="195" t="s">
        <v>1980</v>
      </c>
      <c r="G143" s="110"/>
      <c r="H143" s="110"/>
      <c r="I143" s="110"/>
      <c r="J143" s="110"/>
      <c r="K143" s="110"/>
      <c r="L143" s="111"/>
      <c r="M143" s="196"/>
      <c r="N143" s="197"/>
      <c r="O143" s="189"/>
      <c r="P143" s="189"/>
      <c r="Q143" s="189"/>
      <c r="R143" s="189"/>
      <c r="S143" s="189"/>
      <c r="T143" s="198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T143" s="101" t="s">
        <v>1395</v>
      </c>
      <c r="AU143" s="101" t="s">
        <v>77</v>
      </c>
    </row>
    <row r="144" spans="1:65" s="113" customFormat="1" ht="16.5" customHeight="1">
      <c r="A144" s="110"/>
      <c r="B144" s="111"/>
      <c r="C144" s="180" t="s">
        <v>334</v>
      </c>
      <c r="D144" s="180" t="s">
        <v>158</v>
      </c>
      <c r="E144" s="181" t="s">
        <v>1981</v>
      </c>
      <c r="F144" s="182" t="s">
        <v>1982</v>
      </c>
      <c r="G144" s="183" t="s">
        <v>183</v>
      </c>
      <c r="H144" s="184">
        <v>35</v>
      </c>
      <c r="I144" s="5"/>
      <c r="J144" s="185">
        <f>ROUND(I144*H144,2)</f>
        <v>0</v>
      </c>
      <c r="K144" s="186"/>
      <c r="L144" s="111"/>
      <c r="M144" s="187" t="s">
        <v>3</v>
      </c>
      <c r="N144" s="188" t="s">
        <v>41</v>
      </c>
      <c r="O144" s="189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R144" s="192" t="s">
        <v>162</v>
      </c>
      <c r="AT144" s="192" t="s">
        <v>158</v>
      </c>
      <c r="AU144" s="192" t="s">
        <v>77</v>
      </c>
      <c r="AY144" s="101" t="s">
        <v>157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01" t="s">
        <v>163</v>
      </c>
      <c r="BK144" s="193">
        <f>ROUND(I144*H144,2)</f>
        <v>0</v>
      </c>
      <c r="BL144" s="101" t="s">
        <v>162</v>
      </c>
      <c r="BM144" s="192" t="s">
        <v>559</v>
      </c>
    </row>
    <row r="145" spans="1:47" s="113" customFormat="1" ht="19.5">
      <c r="A145" s="110"/>
      <c r="B145" s="111"/>
      <c r="C145" s="110"/>
      <c r="D145" s="194" t="s">
        <v>1395</v>
      </c>
      <c r="E145" s="110"/>
      <c r="F145" s="195" t="s">
        <v>1980</v>
      </c>
      <c r="G145" s="110"/>
      <c r="H145" s="110"/>
      <c r="I145" s="110"/>
      <c r="J145" s="110"/>
      <c r="K145" s="110"/>
      <c r="L145" s="111"/>
      <c r="M145" s="196"/>
      <c r="N145" s="197"/>
      <c r="O145" s="189"/>
      <c r="P145" s="189"/>
      <c r="Q145" s="189"/>
      <c r="R145" s="189"/>
      <c r="S145" s="189"/>
      <c r="T145" s="198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T145" s="101" t="s">
        <v>1395</v>
      </c>
      <c r="AU145" s="101" t="s">
        <v>77</v>
      </c>
    </row>
    <row r="146" spans="1:65" s="113" customFormat="1" ht="16.5" customHeight="1">
      <c r="A146" s="110"/>
      <c r="B146" s="111"/>
      <c r="C146" s="180" t="s">
        <v>561</v>
      </c>
      <c r="D146" s="180" t="s">
        <v>158</v>
      </c>
      <c r="E146" s="181" t="s">
        <v>1983</v>
      </c>
      <c r="F146" s="182" t="s">
        <v>1984</v>
      </c>
      <c r="G146" s="183" t="s">
        <v>183</v>
      </c>
      <c r="H146" s="184">
        <v>30</v>
      </c>
      <c r="I146" s="5"/>
      <c r="J146" s="185">
        <f>ROUND(I146*H146,2)</f>
        <v>0</v>
      </c>
      <c r="K146" s="186"/>
      <c r="L146" s="111"/>
      <c r="M146" s="187" t="s">
        <v>3</v>
      </c>
      <c r="N146" s="188" t="s">
        <v>41</v>
      </c>
      <c r="O146" s="189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R146" s="192" t="s">
        <v>162</v>
      </c>
      <c r="AT146" s="192" t="s">
        <v>158</v>
      </c>
      <c r="AU146" s="192" t="s">
        <v>77</v>
      </c>
      <c r="AY146" s="101" t="s">
        <v>157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01" t="s">
        <v>163</v>
      </c>
      <c r="BK146" s="193">
        <f>ROUND(I146*H146,2)</f>
        <v>0</v>
      </c>
      <c r="BL146" s="101" t="s">
        <v>162</v>
      </c>
      <c r="BM146" s="192" t="s">
        <v>564</v>
      </c>
    </row>
    <row r="147" spans="1:47" s="113" customFormat="1" ht="19.5">
      <c r="A147" s="110"/>
      <c r="B147" s="111"/>
      <c r="C147" s="110"/>
      <c r="D147" s="194" t="s">
        <v>1395</v>
      </c>
      <c r="E147" s="110"/>
      <c r="F147" s="195" t="s">
        <v>1980</v>
      </c>
      <c r="G147" s="110"/>
      <c r="H147" s="110"/>
      <c r="I147" s="110"/>
      <c r="J147" s="110"/>
      <c r="K147" s="110"/>
      <c r="L147" s="111"/>
      <c r="M147" s="196"/>
      <c r="N147" s="197"/>
      <c r="O147" s="189"/>
      <c r="P147" s="189"/>
      <c r="Q147" s="189"/>
      <c r="R147" s="189"/>
      <c r="S147" s="189"/>
      <c r="T147" s="198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T147" s="101" t="s">
        <v>1395</v>
      </c>
      <c r="AU147" s="101" t="s">
        <v>77</v>
      </c>
    </row>
    <row r="148" spans="1:65" s="113" customFormat="1" ht="16.5" customHeight="1">
      <c r="A148" s="110"/>
      <c r="B148" s="111"/>
      <c r="C148" s="180" t="s">
        <v>340</v>
      </c>
      <c r="D148" s="180" t="s">
        <v>158</v>
      </c>
      <c r="E148" s="181" t="s">
        <v>1985</v>
      </c>
      <c r="F148" s="182" t="s">
        <v>1986</v>
      </c>
      <c r="G148" s="183" t="s">
        <v>183</v>
      </c>
      <c r="H148" s="184">
        <v>283</v>
      </c>
      <c r="I148" s="5"/>
      <c r="J148" s="185">
        <f>ROUND(I148*H148,2)</f>
        <v>0</v>
      </c>
      <c r="K148" s="186"/>
      <c r="L148" s="111"/>
      <c r="M148" s="187" t="s">
        <v>3</v>
      </c>
      <c r="N148" s="188" t="s">
        <v>41</v>
      </c>
      <c r="O148" s="189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R148" s="192" t="s">
        <v>162</v>
      </c>
      <c r="AT148" s="192" t="s">
        <v>158</v>
      </c>
      <c r="AU148" s="192" t="s">
        <v>77</v>
      </c>
      <c r="AY148" s="101" t="s">
        <v>157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01" t="s">
        <v>163</v>
      </c>
      <c r="BK148" s="193">
        <f>ROUND(I148*H148,2)</f>
        <v>0</v>
      </c>
      <c r="BL148" s="101" t="s">
        <v>162</v>
      </c>
      <c r="BM148" s="192" t="s">
        <v>569</v>
      </c>
    </row>
    <row r="149" spans="1:47" s="113" customFormat="1" ht="19.5">
      <c r="A149" s="110"/>
      <c r="B149" s="111"/>
      <c r="C149" s="110"/>
      <c r="D149" s="194" t="s">
        <v>1395</v>
      </c>
      <c r="E149" s="110"/>
      <c r="F149" s="195" t="s">
        <v>1980</v>
      </c>
      <c r="G149" s="110"/>
      <c r="H149" s="110"/>
      <c r="I149" s="110"/>
      <c r="J149" s="110"/>
      <c r="K149" s="110"/>
      <c r="L149" s="111"/>
      <c r="M149" s="196"/>
      <c r="N149" s="197"/>
      <c r="O149" s="189"/>
      <c r="P149" s="189"/>
      <c r="Q149" s="189"/>
      <c r="R149" s="189"/>
      <c r="S149" s="189"/>
      <c r="T149" s="198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T149" s="101" t="s">
        <v>1395</v>
      </c>
      <c r="AU149" s="101" t="s">
        <v>77</v>
      </c>
    </row>
    <row r="150" spans="1:65" s="113" customFormat="1" ht="16.5" customHeight="1">
      <c r="A150" s="110"/>
      <c r="B150" s="111"/>
      <c r="C150" s="180" t="s">
        <v>570</v>
      </c>
      <c r="D150" s="180" t="s">
        <v>158</v>
      </c>
      <c r="E150" s="181" t="s">
        <v>1987</v>
      </c>
      <c r="F150" s="182" t="s">
        <v>1988</v>
      </c>
      <c r="G150" s="183" t="s">
        <v>183</v>
      </c>
      <c r="H150" s="184">
        <v>58</v>
      </c>
      <c r="I150" s="5"/>
      <c r="J150" s="185">
        <f>ROUND(I150*H150,2)</f>
        <v>0</v>
      </c>
      <c r="K150" s="186"/>
      <c r="L150" s="111"/>
      <c r="M150" s="187" t="s">
        <v>3</v>
      </c>
      <c r="N150" s="188" t="s">
        <v>41</v>
      </c>
      <c r="O150" s="189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R150" s="192" t="s">
        <v>162</v>
      </c>
      <c r="AT150" s="192" t="s">
        <v>158</v>
      </c>
      <c r="AU150" s="192" t="s">
        <v>77</v>
      </c>
      <c r="AY150" s="101" t="s">
        <v>157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01" t="s">
        <v>163</v>
      </c>
      <c r="BK150" s="193">
        <f>ROUND(I150*H150,2)</f>
        <v>0</v>
      </c>
      <c r="BL150" s="101" t="s">
        <v>162</v>
      </c>
      <c r="BM150" s="192" t="s">
        <v>573</v>
      </c>
    </row>
    <row r="151" spans="1:47" s="113" customFormat="1" ht="19.5">
      <c r="A151" s="110"/>
      <c r="B151" s="111"/>
      <c r="C151" s="110"/>
      <c r="D151" s="194" t="s">
        <v>1395</v>
      </c>
      <c r="E151" s="110"/>
      <c r="F151" s="195" t="s">
        <v>1989</v>
      </c>
      <c r="G151" s="110"/>
      <c r="H151" s="110"/>
      <c r="I151" s="110"/>
      <c r="J151" s="110"/>
      <c r="K151" s="110"/>
      <c r="L151" s="111"/>
      <c r="M151" s="196"/>
      <c r="N151" s="197"/>
      <c r="O151" s="189"/>
      <c r="P151" s="189"/>
      <c r="Q151" s="189"/>
      <c r="R151" s="189"/>
      <c r="S151" s="189"/>
      <c r="T151" s="198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T151" s="101" t="s">
        <v>1395</v>
      </c>
      <c r="AU151" s="101" t="s">
        <v>77</v>
      </c>
    </row>
    <row r="152" spans="1:65" s="113" customFormat="1" ht="16.5" customHeight="1">
      <c r="A152" s="110"/>
      <c r="B152" s="111"/>
      <c r="C152" s="180" t="s">
        <v>344</v>
      </c>
      <c r="D152" s="180" t="s">
        <v>158</v>
      </c>
      <c r="E152" s="181" t="s">
        <v>1990</v>
      </c>
      <c r="F152" s="182" t="s">
        <v>1991</v>
      </c>
      <c r="G152" s="183" t="s">
        <v>183</v>
      </c>
      <c r="H152" s="184">
        <v>105</v>
      </c>
      <c r="I152" s="5"/>
      <c r="J152" s="185">
        <f>ROUND(I152*H152,2)</f>
        <v>0</v>
      </c>
      <c r="K152" s="186"/>
      <c r="L152" s="111"/>
      <c r="M152" s="187" t="s">
        <v>3</v>
      </c>
      <c r="N152" s="188" t="s">
        <v>41</v>
      </c>
      <c r="O152" s="189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R152" s="192" t="s">
        <v>162</v>
      </c>
      <c r="AT152" s="192" t="s">
        <v>158</v>
      </c>
      <c r="AU152" s="192" t="s">
        <v>77</v>
      </c>
      <c r="AY152" s="101" t="s">
        <v>157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01" t="s">
        <v>163</v>
      </c>
      <c r="BK152" s="193">
        <f>ROUND(I152*H152,2)</f>
        <v>0</v>
      </c>
      <c r="BL152" s="101" t="s">
        <v>162</v>
      </c>
      <c r="BM152" s="192" t="s">
        <v>576</v>
      </c>
    </row>
    <row r="153" spans="1:47" s="113" customFormat="1" ht="19.5">
      <c r="A153" s="110"/>
      <c r="B153" s="111"/>
      <c r="C153" s="110"/>
      <c r="D153" s="194" t="s">
        <v>1395</v>
      </c>
      <c r="E153" s="110"/>
      <c r="F153" s="195" t="s">
        <v>1992</v>
      </c>
      <c r="G153" s="110"/>
      <c r="H153" s="110"/>
      <c r="I153" s="110"/>
      <c r="J153" s="110"/>
      <c r="K153" s="110"/>
      <c r="L153" s="111"/>
      <c r="M153" s="196"/>
      <c r="N153" s="197"/>
      <c r="O153" s="189"/>
      <c r="P153" s="189"/>
      <c r="Q153" s="189"/>
      <c r="R153" s="189"/>
      <c r="S153" s="189"/>
      <c r="T153" s="198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T153" s="101" t="s">
        <v>1395</v>
      </c>
      <c r="AU153" s="101" t="s">
        <v>77</v>
      </c>
    </row>
    <row r="154" spans="1:65" s="113" customFormat="1" ht="16.5" customHeight="1">
      <c r="A154" s="110"/>
      <c r="B154" s="111"/>
      <c r="C154" s="180" t="s">
        <v>466</v>
      </c>
      <c r="D154" s="180" t="s">
        <v>158</v>
      </c>
      <c r="E154" s="181" t="s">
        <v>1993</v>
      </c>
      <c r="F154" s="182" t="s">
        <v>1994</v>
      </c>
      <c r="G154" s="183" t="s">
        <v>183</v>
      </c>
      <c r="H154" s="184">
        <v>258</v>
      </c>
      <c r="I154" s="5"/>
      <c r="J154" s="185">
        <f>ROUND(I154*H154,2)</f>
        <v>0</v>
      </c>
      <c r="K154" s="186"/>
      <c r="L154" s="111"/>
      <c r="M154" s="187" t="s">
        <v>3</v>
      </c>
      <c r="N154" s="188" t="s">
        <v>41</v>
      </c>
      <c r="O154" s="189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R154" s="192" t="s">
        <v>162</v>
      </c>
      <c r="AT154" s="192" t="s">
        <v>158</v>
      </c>
      <c r="AU154" s="192" t="s">
        <v>77</v>
      </c>
      <c r="AY154" s="101" t="s">
        <v>157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01" t="s">
        <v>163</v>
      </c>
      <c r="BK154" s="193">
        <f>ROUND(I154*H154,2)</f>
        <v>0</v>
      </c>
      <c r="BL154" s="101" t="s">
        <v>162</v>
      </c>
      <c r="BM154" s="192" t="s">
        <v>581</v>
      </c>
    </row>
    <row r="155" spans="1:47" s="113" customFormat="1" ht="19.5">
      <c r="A155" s="110"/>
      <c r="B155" s="111"/>
      <c r="C155" s="110"/>
      <c r="D155" s="194" t="s">
        <v>1395</v>
      </c>
      <c r="E155" s="110"/>
      <c r="F155" s="195" t="s">
        <v>1992</v>
      </c>
      <c r="G155" s="110"/>
      <c r="H155" s="110"/>
      <c r="I155" s="110"/>
      <c r="J155" s="110"/>
      <c r="K155" s="110"/>
      <c r="L155" s="111"/>
      <c r="M155" s="196"/>
      <c r="N155" s="197"/>
      <c r="O155" s="189"/>
      <c r="P155" s="189"/>
      <c r="Q155" s="189"/>
      <c r="R155" s="189"/>
      <c r="S155" s="189"/>
      <c r="T155" s="198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T155" s="101" t="s">
        <v>1395</v>
      </c>
      <c r="AU155" s="101" t="s">
        <v>77</v>
      </c>
    </row>
    <row r="156" spans="1:65" s="113" customFormat="1" ht="16.5" customHeight="1">
      <c r="A156" s="110"/>
      <c r="B156" s="111"/>
      <c r="C156" s="180" t="s">
        <v>348</v>
      </c>
      <c r="D156" s="180" t="s">
        <v>158</v>
      </c>
      <c r="E156" s="181" t="s">
        <v>1995</v>
      </c>
      <c r="F156" s="182" t="s">
        <v>1996</v>
      </c>
      <c r="G156" s="183" t="s">
        <v>183</v>
      </c>
      <c r="H156" s="184">
        <v>44</v>
      </c>
      <c r="I156" s="5"/>
      <c r="J156" s="185">
        <f>ROUND(I156*H156,2)</f>
        <v>0</v>
      </c>
      <c r="K156" s="186"/>
      <c r="L156" s="111"/>
      <c r="M156" s="187" t="s">
        <v>3</v>
      </c>
      <c r="N156" s="188" t="s">
        <v>41</v>
      </c>
      <c r="O156" s="189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R156" s="192" t="s">
        <v>162</v>
      </c>
      <c r="AT156" s="192" t="s">
        <v>158</v>
      </c>
      <c r="AU156" s="192" t="s">
        <v>77</v>
      </c>
      <c r="AY156" s="101" t="s">
        <v>157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01" t="s">
        <v>163</v>
      </c>
      <c r="BK156" s="193">
        <f>ROUND(I156*H156,2)</f>
        <v>0</v>
      </c>
      <c r="BL156" s="101" t="s">
        <v>162</v>
      </c>
      <c r="BM156" s="192" t="s">
        <v>587</v>
      </c>
    </row>
    <row r="157" spans="1:47" s="113" customFormat="1" ht="19.5">
      <c r="A157" s="110"/>
      <c r="B157" s="111"/>
      <c r="C157" s="110"/>
      <c r="D157" s="194" t="s">
        <v>1395</v>
      </c>
      <c r="E157" s="110"/>
      <c r="F157" s="195" t="s">
        <v>1997</v>
      </c>
      <c r="G157" s="110"/>
      <c r="H157" s="110"/>
      <c r="I157" s="110"/>
      <c r="J157" s="110"/>
      <c r="K157" s="110"/>
      <c r="L157" s="111"/>
      <c r="M157" s="196"/>
      <c r="N157" s="197"/>
      <c r="O157" s="189"/>
      <c r="P157" s="189"/>
      <c r="Q157" s="189"/>
      <c r="R157" s="189"/>
      <c r="S157" s="189"/>
      <c r="T157" s="198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T157" s="101" t="s">
        <v>1395</v>
      </c>
      <c r="AU157" s="101" t="s">
        <v>77</v>
      </c>
    </row>
    <row r="158" spans="1:65" s="113" customFormat="1" ht="16.5" customHeight="1">
      <c r="A158" s="110"/>
      <c r="B158" s="111"/>
      <c r="C158" s="180" t="s">
        <v>603</v>
      </c>
      <c r="D158" s="180" t="s">
        <v>158</v>
      </c>
      <c r="E158" s="181" t="s">
        <v>1998</v>
      </c>
      <c r="F158" s="182" t="s">
        <v>1999</v>
      </c>
      <c r="G158" s="183" t="s">
        <v>762</v>
      </c>
      <c r="H158" s="184">
        <v>44</v>
      </c>
      <c r="I158" s="5"/>
      <c r="J158" s="185">
        <f>ROUND(I158*H158,2)</f>
        <v>0</v>
      </c>
      <c r="K158" s="186"/>
      <c r="L158" s="111"/>
      <c r="M158" s="187" t="s">
        <v>3</v>
      </c>
      <c r="N158" s="188" t="s">
        <v>41</v>
      </c>
      <c r="O158" s="189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R158" s="192" t="s">
        <v>162</v>
      </c>
      <c r="AT158" s="192" t="s">
        <v>158</v>
      </c>
      <c r="AU158" s="192" t="s">
        <v>77</v>
      </c>
      <c r="AY158" s="101" t="s">
        <v>157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01" t="s">
        <v>163</v>
      </c>
      <c r="BK158" s="193">
        <f>ROUND(I158*H158,2)</f>
        <v>0</v>
      </c>
      <c r="BL158" s="101" t="s">
        <v>162</v>
      </c>
      <c r="BM158" s="192" t="s">
        <v>606</v>
      </c>
    </row>
    <row r="159" spans="1:47" s="113" customFormat="1" ht="29.25">
      <c r="A159" s="110"/>
      <c r="B159" s="111"/>
      <c r="C159" s="110"/>
      <c r="D159" s="194" t="s">
        <v>1395</v>
      </c>
      <c r="E159" s="110"/>
      <c r="F159" s="195" t="s">
        <v>2000</v>
      </c>
      <c r="G159" s="110"/>
      <c r="H159" s="110"/>
      <c r="I159" s="110"/>
      <c r="J159" s="110"/>
      <c r="K159" s="110"/>
      <c r="L159" s="111"/>
      <c r="M159" s="196"/>
      <c r="N159" s="197"/>
      <c r="O159" s="189"/>
      <c r="P159" s="189"/>
      <c r="Q159" s="189"/>
      <c r="R159" s="189"/>
      <c r="S159" s="189"/>
      <c r="T159" s="198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T159" s="101" t="s">
        <v>1395</v>
      </c>
      <c r="AU159" s="101" t="s">
        <v>77</v>
      </c>
    </row>
    <row r="160" spans="1:65" s="113" customFormat="1" ht="16.5" customHeight="1">
      <c r="A160" s="110"/>
      <c r="B160" s="111"/>
      <c r="C160" s="180" t="s">
        <v>352</v>
      </c>
      <c r="D160" s="180" t="s">
        <v>158</v>
      </c>
      <c r="E160" s="181" t="s">
        <v>2001</v>
      </c>
      <c r="F160" s="182" t="s">
        <v>2002</v>
      </c>
      <c r="G160" s="183" t="s">
        <v>762</v>
      </c>
      <c r="H160" s="184">
        <v>88</v>
      </c>
      <c r="I160" s="5"/>
      <c r="J160" s="185">
        <f>ROUND(I160*H160,2)</f>
        <v>0</v>
      </c>
      <c r="K160" s="186"/>
      <c r="L160" s="111"/>
      <c r="M160" s="187" t="s">
        <v>3</v>
      </c>
      <c r="N160" s="188" t="s">
        <v>41</v>
      </c>
      <c r="O160" s="189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R160" s="192" t="s">
        <v>162</v>
      </c>
      <c r="AT160" s="192" t="s">
        <v>158</v>
      </c>
      <c r="AU160" s="192" t="s">
        <v>77</v>
      </c>
      <c r="AY160" s="101" t="s">
        <v>157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01" t="s">
        <v>163</v>
      </c>
      <c r="BK160" s="193">
        <f>ROUND(I160*H160,2)</f>
        <v>0</v>
      </c>
      <c r="BL160" s="101" t="s">
        <v>162</v>
      </c>
      <c r="BM160" s="192" t="s">
        <v>611</v>
      </c>
    </row>
    <row r="161" spans="1:47" s="113" customFormat="1" ht="19.5">
      <c r="A161" s="110"/>
      <c r="B161" s="111"/>
      <c r="C161" s="110"/>
      <c r="D161" s="194" t="s">
        <v>1395</v>
      </c>
      <c r="E161" s="110"/>
      <c r="F161" s="195" t="s">
        <v>2003</v>
      </c>
      <c r="G161" s="110"/>
      <c r="H161" s="110"/>
      <c r="I161" s="110"/>
      <c r="J161" s="110"/>
      <c r="K161" s="110"/>
      <c r="L161" s="111"/>
      <c r="M161" s="196"/>
      <c r="N161" s="197"/>
      <c r="O161" s="189"/>
      <c r="P161" s="189"/>
      <c r="Q161" s="189"/>
      <c r="R161" s="189"/>
      <c r="S161" s="189"/>
      <c r="T161" s="198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T161" s="101" t="s">
        <v>1395</v>
      </c>
      <c r="AU161" s="101" t="s">
        <v>77</v>
      </c>
    </row>
    <row r="162" spans="1:65" s="113" customFormat="1" ht="16.5" customHeight="1">
      <c r="A162" s="110"/>
      <c r="B162" s="111"/>
      <c r="C162" s="180" t="s">
        <v>335</v>
      </c>
      <c r="D162" s="180" t="s">
        <v>158</v>
      </c>
      <c r="E162" s="181" t="s">
        <v>2004</v>
      </c>
      <c r="F162" s="182" t="s">
        <v>2005</v>
      </c>
      <c r="G162" s="183" t="s">
        <v>762</v>
      </c>
      <c r="H162" s="184">
        <v>6</v>
      </c>
      <c r="I162" s="5"/>
      <c r="J162" s="185">
        <f>ROUND(I162*H162,2)</f>
        <v>0</v>
      </c>
      <c r="K162" s="186"/>
      <c r="L162" s="111"/>
      <c r="M162" s="187" t="s">
        <v>3</v>
      </c>
      <c r="N162" s="188" t="s">
        <v>41</v>
      </c>
      <c r="O162" s="189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R162" s="192" t="s">
        <v>162</v>
      </c>
      <c r="AT162" s="192" t="s">
        <v>158</v>
      </c>
      <c r="AU162" s="192" t="s">
        <v>77</v>
      </c>
      <c r="AY162" s="101" t="s">
        <v>157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01" t="s">
        <v>163</v>
      </c>
      <c r="BK162" s="193">
        <f>ROUND(I162*H162,2)</f>
        <v>0</v>
      </c>
      <c r="BL162" s="101" t="s">
        <v>162</v>
      </c>
      <c r="BM162" s="192" t="s">
        <v>616</v>
      </c>
    </row>
    <row r="163" spans="1:47" s="113" customFormat="1" ht="19.5">
      <c r="A163" s="110"/>
      <c r="B163" s="111"/>
      <c r="C163" s="110"/>
      <c r="D163" s="194" t="s">
        <v>1395</v>
      </c>
      <c r="E163" s="110"/>
      <c r="F163" s="195" t="s">
        <v>2006</v>
      </c>
      <c r="G163" s="110"/>
      <c r="H163" s="110"/>
      <c r="I163" s="110"/>
      <c r="J163" s="110"/>
      <c r="K163" s="110"/>
      <c r="L163" s="111"/>
      <c r="M163" s="196"/>
      <c r="N163" s="197"/>
      <c r="O163" s="189"/>
      <c r="P163" s="189"/>
      <c r="Q163" s="189"/>
      <c r="R163" s="189"/>
      <c r="S163" s="189"/>
      <c r="T163" s="198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T163" s="101" t="s">
        <v>1395</v>
      </c>
      <c r="AU163" s="101" t="s">
        <v>77</v>
      </c>
    </row>
    <row r="164" spans="1:65" s="113" customFormat="1" ht="16.5" customHeight="1">
      <c r="A164" s="110"/>
      <c r="B164" s="111"/>
      <c r="C164" s="180" t="s">
        <v>390</v>
      </c>
      <c r="D164" s="180" t="s">
        <v>158</v>
      </c>
      <c r="E164" s="181" t="s">
        <v>2007</v>
      </c>
      <c r="F164" s="182" t="s">
        <v>2008</v>
      </c>
      <c r="G164" s="183" t="s">
        <v>762</v>
      </c>
      <c r="H164" s="184">
        <v>15</v>
      </c>
      <c r="I164" s="5"/>
      <c r="J164" s="185">
        <f>ROUND(I164*H164,2)</f>
        <v>0</v>
      </c>
      <c r="K164" s="186"/>
      <c r="L164" s="111"/>
      <c r="M164" s="187" t="s">
        <v>3</v>
      </c>
      <c r="N164" s="188" t="s">
        <v>41</v>
      </c>
      <c r="O164" s="18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R164" s="192" t="s">
        <v>162</v>
      </c>
      <c r="AT164" s="192" t="s">
        <v>158</v>
      </c>
      <c r="AU164" s="192" t="s">
        <v>77</v>
      </c>
      <c r="AY164" s="101" t="s">
        <v>157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01" t="s">
        <v>163</v>
      </c>
      <c r="BK164" s="193">
        <f>ROUND(I164*H164,2)</f>
        <v>0</v>
      </c>
      <c r="BL164" s="101" t="s">
        <v>162</v>
      </c>
      <c r="BM164" s="192" t="s">
        <v>620</v>
      </c>
    </row>
    <row r="165" spans="1:47" s="113" customFormat="1" ht="19.5">
      <c r="A165" s="110"/>
      <c r="B165" s="111"/>
      <c r="C165" s="110"/>
      <c r="D165" s="194" t="s">
        <v>1395</v>
      </c>
      <c r="E165" s="110"/>
      <c r="F165" s="195" t="s">
        <v>2009</v>
      </c>
      <c r="G165" s="110"/>
      <c r="H165" s="110"/>
      <c r="I165" s="110"/>
      <c r="J165" s="110"/>
      <c r="K165" s="110"/>
      <c r="L165" s="111"/>
      <c r="M165" s="196"/>
      <c r="N165" s="197"/>
      <c r="O165" s="189"/>
      <c r="P165" s="189"/>
      <c r="Q165" s="189"/>
      <c r="R165" s="189"/>
      <c r="S165" s="189"/>
      <c r="T165" s="198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T165" s="101" t="s">
        <v>1395</v>
      </c>
      <c r="AU165" s="101" t="s">
        <v>77</v>
      </c>
    </row>
    <row r="166" spans="1:65" s="113" customFormat="1" ht="16.5" customHeight="1">
      <c r="A166" s="110"/>
      <c r="B166" s="111"/>
      <c r="C166" s="180" t="s">
        <v>577</v>
      </c>
      <c r="D166" s="180" t="s">
        <v>158</v>
      </c>
      <c r="E166" s="181" t="s">
        <v>2010</v>
      </c>
      <c r="F166" s="182" t="s">
        <v>2011</v>
      </c>
      <c r="G166" s="183" t="s">
        <v>183</v>
      </c>
      <c r="H166" s="184">
        <v>50</v>
      </c>
      <c r="I166" s="5"/>
      <c r="J166" s="185">
        <f>ROUND(I166*H166,2)</f>
        <v>0</v>
      </c>
      <c r="K166" s="186"/>
      <c r="L166" s="111"/>
      <c r="M166" s="187" t="s">
        <v>3</v>
      </c>
      <c r="N166" s="188" t="s">
        <v>41</v>
      </c>
      <c r="O166" s="189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R166" s="192" t="s">
        <v>162</v>
      </c>
      <c r="AT166" s="192" t="s">
        <v>158</v>
      </c>
      <c r="AU166" s="192" t="s">
        <v>77</v>
      </c>
      <c r="AY166" s="101" t="s">
        <v>157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01" t="s">
        <v>163</v>
      </c>
      <c r="BK166" s="193">
        <f>ROUND(I166*H166,2)</f>
        <v>0</v>
      </c>
      <c r="BL166" s="101" t="s">
        <v>162</v>
      </c>
      <c r="BM166" s="192" t="s">
        <v>624</v>
      </c>
    </row>
    <row r="167" spans="1:47" s="113" customFormat="1" ht="19.5">
      <c r="A167" s="110"/>
      <c r="B167" s="111"/>
      <c r="C167" s="110"/>
      <c r="D167" s="194" t="s">
        <v>1395</v>
      </c>
      <c r="E167" s="110"/>
      <c r="F167" s="195" t="s">
        <v>2012</v>
      </c>
      <c r="G167" s="110"/>
      <c r="H167" s="110"/>
      <c r="I167" s="110"/>
      <c r="J167" s="110"/>
      <c r="K167" s="110"/>
      <c r="L167" s="111"/>
      <c r="M167" s="196"/>
      <c r="N167" s="197"/>
      <c r="O167" s="189"/>
      <c r="P167" s="189"/>
      <c r="Q167" s="189"/>
      <c r="R167" s="189"/>
      <c r="S167" s="189"/>
      <c r="T167" s="198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T167" s="101" t="s">
        <v>1395</v>
      </c>
      <c r="AU167" s="101" t="s">
        <v>77</v>
      </c>
    </row>
    <row r="168" spans="1:65" s="113" customFormat="1" ht="16.5" customHeight="1">
      <c r="A168" s="110"/>
      <c r="B168" s="111"/>
      <c r="C168" s="180" t="s">
        <v>393</v>
      </c>
      <c r="D168" s="180" t="s">
        <v>158</v>
      </c>
      <c r="E168" s="181" t="s">
        <v>2013</v>
      </c>
      <c r="F168" s="182" t="s">
        <v>2014</v>
      </c>
      <c r="G168" s="183" t="s">
        <v>183</v>
      </c>
      <c r="H168" s="184">
        <v>165</v>
      </c>
      <c r="I168" s="5"/>
      <c r="J168" s="185">
        <f>ROUND(I168*H168,2)</f>
        <v>0</v>
      </c>
      <c r="K168" s="186"/>
      <c r="L168" s="111"/>
      <c r="M168" s="187" t="s">
        <v>3</v>
      </c>
      <c r="N168" s="188" t="s">
        <v>41</v>
      </c>
      <c r="O168" s="189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R168" s="192" t="s">
        <v>162</v>
      </c>
      <c r="AT168" s="192" t="s">
        <v>158</v>
      </c>
      <c r="AU168" s="192" t="s">
        <v>77</v>
      </c>
      <c r="AY168" s="101" t="s">
        <v>157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01" t="s">
        <v>163</v>
      </c>
      <c r="BK168" s="193">
        <f>ROUND(I168*H168,2)</f>
        <v>0</v>
      </c>
      <c r="BL168" s="101" t="s">
        <v>162</v>
      </c>
      <c r="BM168" s="192" t="s">
        <v>632</v>
      </c>
    </row>
    <row r="169" spans="1:47" s="113" customFormat="1" ht="19.5">
      <c r="A169" s="110"/>
      <c r="B169" s="111"/>
      <c r="C169" s="110"/>
      <c r="D169" s="194" t="s">
        <v>1395</v>
      </c>
      <c r="E169" s="110"/>
      <c r="F169" s="195" t="s">
        <v>2015</v>
      </c>
      <c r="G169" s="110"/>
      <c r="H169" s="110"/>
      <c r="I169" s="110"/>
      <c r="J169" s="110"/>
      <c r="K169" s="110"/>
      <c r="L169" s="111"/>
      <c r="M169" s="196"/>
      <c r="N169" s="197"/>
      <c r="O169" s="189"/>
      <c r="P169" s="189"/>
      <c r="Q169" s="189"/>
      <c r="R169" s="189"/>
      <c r="S169" s="189"/>
      <c r="T169" s="198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T169" s="101" t="s">
        <v>1395</v>
      </c>
      <c r="AU169" s="101" t="s">
        <v>77</v>
      </c>
    </row>
    <row r="170" spans="2:63" s="169" customFormat="1" ht="25.9" customHeight="1">
      <c r="B170" s="170"/>
      <c r="D170" s="171" t="s">
        <v>68</v>
      </c>
      <c r="E170" s="172" t="s">
        <v>1546</v>
      </c>
      <c r="F170" s="172" t="s">
        <v>1391</v>
      </c>
      <c r="J170" s="173">
        <f>BK170</f>
        <v>0</v>
      </c>
      <c r="L170" s="170"/>
      <c r="M170" s="174"/>
      <c r="N170" s="175"/>
      <c r="O170" s="175"/>
      <c r="P170" s="176">
        <f>SUM(P171:P182)</f>
        <v>0</v>
      </c>
      <c r="Q170" s="175"/>
      <c r="R170" s="176">
        <f>SUM(R171:R182)</f>
        <v>0</v>
      </c>
      <c r="S170" s="175"/>
      <c r="T170" s="177">
        <f>SUM(T171:T182)</f>
        <v>0</v>
      </c>
      <c r="AR170" s="171" t="s">
        <v>77</v>
      </c>
      <c r="AT170" s="178" t="s">
        <v>68</v>
      </c>
      <c r="AU170" s="178" t="s">
        <v>69</v>
      </c>
      <c r="AY170" s="171" t="s">
        <v>157</v>
      </c>
      <c r="BK170" s="179">
        <f>SUM(BK171:BK182)</f>
        <v>0</v>
      </c>
    </row>
    <row r="171" spans="1:65" s="113" customFormat="1" ht="16.5" customHeight="1">
      <c r="A171" s="110"/>
      <c r="B171" s="111"/>
      <c r="C171" s="180" t="s">
        <v>635</v>
      </c>
      <c r="D171" s="180" t="s">
        <v>158</v>
      </c>
      <c r="E171" s="181" t="s">
        <v>2016</v>
      </c>
      <c r="F171" s="182" t="s">
        <v>2017</v>
      </c>
      <c r="G171" s="183" t="s">
        <v>762</v>
      </c>
      <c r="H171" s="184">
        <v>510</v>
      </c>
      <c r="I171" s="5"/>
      <c r="J171" s="185">
        <f>ROUND(I171*H171,2)</f>
        <v>0</v>
      </c>
      <c r="K171" s="186"/>
      <c r="L171" s="111"/>
      <c r="M171" s="187" t="s">
        <v>3</v>
      </c>
      <c r="N171" s="188" t="s">
        <v>41</v>
      </c>
      <c r="O171" s="189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R171" s="192" t="s">
        <v>162</v>
      </c>
      <c r="AT171" s="192" t="s">
        <v>158</v>
      </c>
      <c r="AU171" s="192" t="s">
        <v>77</v>
      </c>
      <c r="AY171" s="101" t="s">
        <v>157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01" t="s">
        <v>163</v>
      </c>
      <c r="BK171" s="193">
        <f>ROUND(I171*H171,2)</f>
        <v>0</v>
      </c>
      <c r="BL171" s="101" t="s">
        <v>162</v>
      </c>
      <c r="BM171" s="192" t="s">
        <v>639</v>
      </c>
    </row>
    <row r="172" spans="1:47" s="113" customFormat="1" ht="19.5">
      <c r="A172" s="110"/>
      <c r="B172" s="111"/>
      <c r="C172" s="110"/>
      <c r="D172" s="194" t="s">
        <v>1395</v>
      </c>
      <c r="E172" s="110"/>
      <c r="F172" s="195" t="s">
        <v>2018</v>
      </c>
      <c r="G172" s="110"/>
      <c r="H172" s="110"/>
      <c r="I172" s="110"/>
      <c r="J172" s="110"/>
      <c r="K172" s="110"/>
      <c r="L172" s="111"/>
      <c r="M172" s="196"/>
      <c r="N172" s="197"/>
      <c r="O172" s="189"/>
      <c r="P172" s="189"/>
      <c r="Q172" s="189"/>
      <c r="R172" s="189"/>
      <c r="S172" s="189"/>
      <c r="T172" s="198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T172" s="101" t="s">
        <v>1395</v>
      </c>
      <c r="AU172" s="101" t="s">
        <v>77</v>
      </c>
    </row>
    <row r="173" spans="1:65" s="113" customFormat="1" ht="16.5" customHeight="1">
      <c r="A173" s="110"/>
      <c r="B173" s="111"/>
      <c r="C173" s="180" t="s">
        <v>397</v>
      </c>
      <c r="D173" s="180" t="s">
        <v>158</v>
      </c>
      <c r="E173" s="181" t="s">
        <v>2019</v>
      </c>
      <c r="F173" s="182" t="s">
        <v>2020</v>
      </c>
      <c r="G173" s="183" t="s">
        <v>762</v>
      </c>
      <c r="H173" s="184">
        <v>10</v>
      </c>
      <c r="I173" s="5"/>
      <c r="J173" s="185">
        <f>ROUND(I173*H173,2)</f>
        <v>0</v>
      </c>
      <c r="K173" s="186"/>
      <c r="L173" s="111"/>
      <c r="M173" s="187" t="s">
        <v>3</v>
      </c>
      <c r="N173" s="188" t="s">
        <v>41</v>
      </c>
      <c r="O173" s="189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R173" s="192" t="s">
        <v>162</v>
      </c>
      <c r="AT173" s="192" t="s">
        <v>158</v>
      </c>
      <c r="AU173" s="192" t="s">
        <v>77</v>
      </c>
      <c r="AY173" s="101" t="s">
        <v>157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01" t="s">
        <v>163</v>
      </c>
      <c r="BK173" s="193">
        <f>ROUND(I173*H173,2)</f>
        <v>0</v>
      </c>
      <c r="BL173" s="101" t="s">
        <v>162</v>
      </c>
      <c r="BM173" s="192" t="s">
        <v>644</v>
      </c>
    </row>
    <row r="174" spans="1:47" s="113" customFormat="1" ht="19.5">
      <c r="A174" s="110"/>
      <c r="B174" s="111"/>
      <c r="C174" s="110"/>
      <c r="D174" s="194" t="s">
        <v>1395</v>
      </c>
      <c r="E174" s="110"/>
      <c r="F174" s="195" t="s">
        <v>2018</v>
      </c>
      <c r="G174" s="110"/>
      <c r="H174" s="110"/>
      <c r="I174" s="110"/>
      <c r="J174" s="110"/>
      <c r="K174" s="110"/>
      <c r="L174" s="111"/>
      <c r="M174" s="196"/>
      <c r="N174" s="197"/>
      <c r="O174" s="189"/>
      <c r="P174" s="189"/>
      <c r="Q174" s="189"/>
      <c r="R174" s="189"/>
      <c r="S174" s="189"/>
      <c r="T174" s="198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T174" s="101" t="s">
        <v>1395</v>
      </c>
      <c r="AU174" s="101" t="s">
        <v>77</v>
      </c>
    </row>
    <row r="175" spans="1:65" s="113" customFormat="1" ht="16.5" customHeight="1">
      <c r="A175" s="110"/>
      <c r="B175" s="111"/>
      <c r="C175" s="180" t="s">
        <v>645</v>
      </c>
      <c r="D175" s="180" t="s">
        <v>158</v>
      </c>
      <c r="E175" s="181" t="s">
        <v>2021</v>
      </c>
      <c r="F175" s="182" t="s">
        <v>2022</v>
      </c>
      <c r="G175" s="183" t="s">
        <v>762</v>
      </c>
      <c r="H175" s="184">
        <v>5</v>
      </c>
      <c r="I175" s="5"/>
      <c r="J175" s="185">
        <f>ROUND(I175*H175,2)</f>
        <v>0</v>
      </c>
      <c r="K175" s="186"/>
      <c r="L175" s="111"/>
      <c r="M175" s="187" t="s">
        <v>3</v>
      </c>
      <c r="N175" s="188" t="s">
        <v>41</v>
      </c>
      <c r="O175" s="189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R175" s="192" t="s">
        <v>162</v>
      </c>
      <c r="AT175" s="192" t="s">
        <v>158</v>
      </c>
      <c r="AU175" s="192" t="s">
        <v>77</v>
      </c>
      <c r="AY175" s="101" t="s">
        <v>157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01" t="s">
        <v>163</v>
      </c>
      <c r="BK175" s="193">
        <f>ROUND(I175*H175,2)</f>
        <v>0</v>
      </c>
      <c r="BL175" s="101" t="s">
        <v>162</v>
      </c>
      <c r="BM175" s="192" t="s">
        <v>648</v>
      </c>
    </row>
    <row r="176" spans="1:47" s="113" customFormat="1" ht="19.5">
      <c r="A176" s="110"/>
      <c r="B176" s="111"/>
      <c r="C176" s="110"/>
      <c r="D176" s="194" t="s">
        <v>1395</v>
      </c>
      <c r="E176" s="110"/>
      <c r="F176" s="195" t="s">
        <v>2018</v>
      </c>
      <c r="G176" s="110"/>
      <c r="H176" s="110"/>
      <c r="I176" s="110"/>
      <c r="J176" s="110"/>
      <c r="K176" s="110"/>
      <c r="L176" s="111"/>
      <c r="M176" s="196"/>
      <c r="N176" s="197"/>
      <c r="O176" s="189"/>
      <c r="P176" s="189"/>
      <c r="Q176" s="189"/>
      <c r="R176" s="189"/>
      <c r="S176" s="189"/>
      <c r="T176" s="198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T176" s="101" t="s">
        <v>1395</v>
      </c>
      <c r="AU176" s="101" t="s">
        <v>77</v>
      </c>
    </row>
    <row r="177" spans="1:65" s="113" customFormat="1" ht="21.75" customHeight="1">
      <c r="A177" s="110"/>
      <c r="B177" s="111"/>
      <c r="C177" s="180" t="s">
        <v>408</v>
      </c>
      <c r="D177" s="180" t="s">
        <v>158</v>
      </c>
      <c r="E177" s="181" t="s">
        <v>2023</v>
      </c>
      <c r="F177" s="182" t="s">
        <v>2024</v>
      </c>
      <c r="G177" s="183" t="s">
        <v>762</v>
      </c>
      <c r="H177" s="184">
        <v>3</v>
      </c>
      <c r="I177" s="5"/>
      <c r="J177" s="185">
        <f>ROUND(I177*H177,2)</f>
        <v>0</v>
      </c>
      <c r="K177" s="186"/>
      <c r="L177" s="111"/>
      <c r="M177" s="187" t="s">
        <v>3</v>
      </c>
      <c r="N177" s="188" t="s">
        <v>41</v>
      </c>
      <c r="O177" s="189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R177" s="192" t="s">
        <v>162</v>
      </c>
      <c r="AT177" s="192" t="s">
        <v>158</v>
      </c>
      <c r="AU177" s="192" t="s">
        <v>77</v>
      </c>
      <c r="AY177" s="101" t="s">
        <v>157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01" t="s">
        <v>163</v>
      </c>
      <c r="BK177" s="193">
        <f>ROUND(I177*H177,2)</f>
        <v>0</v>
      </c>
      <c r="BL177" s="101" t="s">
        <v>162</v>
      </c>
      <c r="BM177" s="192" t="s">
        <v>651</v>
      </c>
    </row>
    <row r="178" spans="1:65" s="113" customFormat="1" ht="16.5" customHeight="1">
      <c r="A178" s="110"/>
      <c r="B178" s="111"/>
      <c r="C178" s="180" t="s">
        <v>652</v>
      </c>
      <c r="D178" s="180" t="s">
        <v>158</v>
      </c>
      <c r="E178" s="181" t="s">
        <v>2025</v>
      </c>
      <c r="F178" s="182" t="s">
        <v>2026</v>
      </c>
      <c r="G178" s="183" t="s">
        <v>762</v>
      </c>
      <c r="H178" s="184">
        <v>1</v>
      </c>
      <c r="I178" s="5"/>
      <c r="J178" s="185">
        <f>ROUND(I178*H178,2)</f>
        <v>0</v>
      </c>
      <c r="K178" s="186"/>
      <c r="L178" s="111"/>
      <c r="M178" s="187" t="s">
        <v>3</v>
      </c>
      <c r="N178" s="188" t="s">
        <v>41</v>
      </c>
      <c r="O178" s="189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R178" s="192" t="s">
        <v>162</v>
      </c>
      <c r="AT178" s="192" t="s">
        <v>158</v>
      </c>
      <c r="AU178" s="192" t="s">
        <v>77</v>
      </c>
      <c r="AY178" s="101" t="s">
        <v>157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01" t="s">
        <v>163</v>
      </c>
      <c r="BK178" s="193">
        <f>ROUND(I178*H178,2)</f>
        <v>0</v>
      </c>
      <c r="BL178" s="101" t="s">
        <v>162</v>
      </c>
      <c r="BM178" s="192" t="s">
        <v>655</v>
      </c>
    </row>
    <row r="179" spans="1:65" s="113" customFormat="1" ht="16.5" customHeight="1">
      <c r="A179" s="110"/>
      <c r="B179" s="111"/>
      <c r="C179" s="180" t="s">
        <v>413</v>
      </c>
      <c r="D179" s="180" t="s">
        <v>158</v>
      </c>
      <c r="E179" s="181" t="s">
        <v>2027</v>
      </c>
      <c r="F179" s="182" t="s">
        <v>2028</v>
      </c>
      <c r="G179" s="183" t="s">
        <v>762</v>
      </c>
      <c r="H179" s="184">
        <v>3</v>
      </c>
      <c r="I179" s="5"/>
      <c r="J179" s="185">
        <f>ROUND(I179*H179,2)</f>
        <v>0</v>
      </c>
      <c r="K179" s="186"/>
      <c r="L179" s="111"/>
      <c r="M179" s="187" t="s">
        <v>3</v>
      </c>
      <c r="N179" s="188" t="s">
        <v>41</v>
      </c>
      <c r="O179" s="189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R179" s="192" t="s">
        <v>162</v>
      </c>
      <c r="AT179" s="192" t="s">
        <v>158</v>
      </c>
      <c r="AU179" s="192" t="s">
        <v>77</v>
      </c>
      <c r="AY179" s="101" t="s">
        <v>157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01" t="s">
        <v>163</v>
      </c>
      <c r="BK179" s="193">
        <f>ROUND(I179*H179,2)</f>
        <v>0</v>
      </c>
      <c r="BL179" s="101" t="s">
        <v>162</v>
      </c>
      <c r="BM179" s="192" t="s">
        <v>658</v>
      </c>
    </row>
    <row r="180" spans="1:47" s="113" customFormat="1" ht="19.5">
      <c r="A180" s="110"/>
      <c r="B180" s="111"/>
      <c r="C180" s="110"/>
      <c r="D180" s="194" t="s">
        <v>1395</v>
      </c>
      <c r="E180" s="110"/>
      <c r="F180" s="195" t="s">
        <v>2029</v>
      </c>
      <c r="G180" s="110"/>
      <c r="H180" s="110"/>
      <c r="I180" s="110"/>
      <c r="J180" s="110"/>
      <c r="K180" s="110"/>
      <c r="L180" s="111"/>
      <c r="M180" s="196"/>
      <c r="N180" s="197"/>
      <c r="O180" s="189"/>
      <c r="P180" s="189"/>
      <c r="Q180" s="189"/>
      <c r="R180" s="189"/>
      <c r="S180" s="189"/>
      <c r="T180" s="198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T180" s="101" t="s">
        <v>1395</v>
      </c>
      <c r="AU180" s="101" t="s">
        <v>77</v>
      </c>
    </row>
    <row r="181" spans="1:65" s="113" customFormat="1" ht="16.5" customHeight="1">
      <c r="A181" s="110"/>
      <c r="B181" s="111"/>
      <c r="C181" s="180" t="s">
        <v>659</v>
      </c>
      <c r="D181" s="180" t="s">
        <v>158</v>
      </c>
      <c r="E181" s="181" t="s">
        <v>2030</v>
      </c>
      <c r="F181" s="182" t="s">
        <v>2028</v>
      </c>
      <c r="G181" s="183" t="s">
        <v>762</v>
      </c>
      <c r="H181" s="184">
        <v>12</v>
      </c>
      <c r="I181" s="5"/>
      <c r="J181" s="185">
        <f>ROUND(I181*H181,2)</f>
        <v>0</v>
      </c>
      <c r="K181" s="186"/>
      <c r="L181" s="111"/>
      <c r="M181" s="187" t="s">
        <v>3</v>
      </c>
      <c r="N181" s="188" t="s">
        <v>41</v>
      </c>
      <c r="O181" s="189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R181" s="192" t="s">
        <v>162</v>
      </c>
      <c r="AT181" s="192" t="s">
        <v>158</v>
      </c>
      <c r="AU181" s="192" t="s">
        <v>77</v>
      </c>
      <c r="AY181" s="101" t="s">
        <v>157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01" t="s">
        <v>163</v>
      </c>
      <c r="BK181" s="193">
        <f>ROUND(I181*H181,2)</f>
        <v>0</v>
      </c>
      <c r="BL181" s="101" t="s">
        <v>162</v>
      </c>
      <c r="BM181" s="192" t="s">
        <v>662</v>
      </c>
    </row>
    <row r="182" spans="1:47" s="113" customFormat="1" ht="19.5">
      <c r="A182" s="110"/>
      <c r="B182" s="111"/>
      <c r="C182" s="110"/>
      <c r="D182" s="194" t="s">
        <v>1395</v>
      </c>
      <c r="E182" s="110"/>
      <c r="F182" s="195" t="s">
        <v>2031</v>
      </c>
      <c r="G182" s="110"/>
      <c r="H182" s="110"/>
      <c r="I182" s="110"/>
      <c r="J182" s="110"/>
      <c r="K182" s="110"/>
      <c r="L182" s="111"/>
      <c r="M182" s="196"/>
      <c r="N182" s="197"/>
      <c r="O182" s="189"/>
      <c r="P182" s="189"/>
      <c r="Q182" s="189"/>
      <c r="R182" s="189"/>
      <c r="S182" s="189"/>
      <c r="T182" s="198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T182" s="101" t="s">
        <v>1395</v>
      </c>
      <c r="AU182" s="101" t="s">
        <v>77</v>
      </c>
    </row>
    <row r="183" spans="2:63" s="169" customFormat="1" ht="25.9" customHeight="1">
      <c r="B183" s="170"/>
      <c r="D183" s="171" t="s">
        <v>68</v>
      </c>
      <c r="E183" s="172" t="s">
        <v>1600</v>
      </c>
      <c r="F183" s="172" t="s">
        <v>1601</v>
      </c>
      <c r="J183" s="173">
        <f>BK183</f>
        <v>0</v>
      </c>
      <c r="L183" s="170"/>
      <c r="M183" s="174"/>
      <c r="N183" s="175"/>
      <c r="O183" s="175"/>
      <c r="P183" s="176">
        <f>SUM(P184:P190)</f>
        <v>0</v>
      </c>
      <c r="Q183" s="175"/>
      <c r="R183" s="176">
        <f>SUM(R184:R190)</f>
        <v>0</v>
      </c>
      <c r="S183" s="175"/>
      <c r="T183" s="177">
        <f>SUM(T184:T190)</f>
        <v>0</v>
      </c>
      <c r="AR183" s="171" t="s">
        <v>77</v>
      </c>
      <c r="AT183" s="178" t="s">
        <v>68</v>
      </c>
      <c r="AU183" s="178" t="s">
        <v>69</v>
      </c>
      <c r="AY183" s="171" t="s">
        <v>157</v>
      </c>
      <c r="BK183" s="179">
        <f>SUM(BK184:BK190)</f>
        <v>0</v>
      </c>
    </row>
    <row r="184" spans="1:65" s="113" customFormat="1" ht="16.5" customHeight="1">
      <c r="A184" s="110"/>
      <c r="B184" s="111"/>
      <c r="C184" s="180" t="s">
        <v>418</v>
      </c>
      <c r="D184" s="180" t="s">
        <v>158</v>
      </c>
      <c r="E184" s="181" t="s">
        <v>2032</v>
      </c>
      <c r="F184" s="182" t="s">
        <v>2033</v>
      </c>
      <c r="G184" s="183" t="s">
        <v>762</v>
      </c>
      <c r="H184" s="184">
        <v>3</v>
      </c>
      <c r="I184" s="5"/>
      <c r="J184" s="185">
        <f>ROUND(I184*H184,2)</f>
        <v>0</v>
      </c>
      <c r="K184" s="186"/>
      <c r="L184" s="111"/>
      <c r="M184" s="187" t="s">
        <v>3</v>
      </c>
      <c r="N184" s="188" t="s">
        <v>41</v>
      </c>
      <c r="O184" s="189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R184" s="192" t="s">
        <v>162</v>
      </c>
      <c r="AT184" s="192" t="s">
        <v>158</v>
      </c>
      <c r="AU184" s="192" t="s">
        <v>77</v>
      </c>
      <c r="AY184" s="101" t="s">
        <v>157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01" t="s">
        <v>163</v>
      </c>
      <c r="BK184" s="193">
        <f>ROUND(I184*H184,2)</f>
        <v>0</v>
      </c>
      <c r="BL184" s="101" t="s">
        <v>162</v>
      </c>
      <c r="BM184" s="192" t="s">
        <v>667</v>
      </c>
    </row>
    <row r="185" spans="1:47" s="113" customFormat="1" ht="29.25">
      <c r="A185" s="110"/>
      <c r="B185" s="111"/>
      <c r="C185" s="110"/>
      <c r="D185" s="194" t="s">
        <v>1395</v>
      </c>
      <c r="E185" s="110"/>
      <c r="F185" s="195" t="s">
        <v>2034</v>
      </c>
      <c r="G185" s="110"/>
      <c r="H185" s="110"/>
      <c r="I185" s="110"/>
      <c r="J185" s="110"/>
      <c r="K185" s="110"/>
      <c r="L185" s="111"/>
      <c r="M185" s="196"/>
      <c r="N185" s="197"/>
      <c r="O185" s="189"/>
      <c r="P185" s="189"/>
      <c r="Q185" s="189"/>
      <c r="R185" s="189"/>
      <c r="S185" s="189"/>
      <c r="T185" s="198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T185" s="101" t="s">
        <v>1395</v>
      </c>
      <c r="AU185" s="101" t="s">
        <v>77</v>
      </c>
    </row>
    <row r="186" spans="1:65" s="113" customFormat="1" ht="16.5" customHeight="1">
      <c r="A186" s="110"/>
      <c r="B186" s="111"/>
      <c r="C186" s="180" t="s">
        <v>668</v>
      </c>
      <c r="D186" s="180" t="s">
        <v>158</v>
      </c>
      <c r="E186" s="181" t="s">
        <v>2035</v>
      </c>
      <c r="F186" s="182" t="s">
        <v>2036</v>
      </c>
      <c r="G186" s="183" t="s">
        <v>762</v>
      </c>
      <c r="H186" s="184">
        <v>1</v>
      </c>
      <c r="I186" s="5"/>
      <c r="J186" s="185">
        <f>ROUND(I186*H186,2)</f>
        <v>0</v>
      </c>
      <c r="K186" s="186"/>
      <c r="L186" s="111"/>
      <c r="M186" s="187" t="s">
        <v>3</v>
      </c>
      <c r="N186" s="188" t="s">
        <v>41</v>
      </c>
      <c r="O186" s="189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R186" s="192" t="s">
        <v>162</v>
      </c>
      <c r="AT186" s="192" t="s">
        <v>158</v>
      </c>
      <c r="AU186" s="192" t="s">
        <v>77</v>
      </c>
      <c r="AY186" s="101" t="s">
        <v>157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01" t="s">
        <v>163</v>
      </c>
      <c r="BK186" s="193">
        <f>ROUND(I186*H186,2)</f>
        <v>0</v>
      </c>
      <c r="BL186" s="101" t="s">
        <v>162</v>
      </c>
      <c r="BM186" s="192" t="s">
        <v>671</v>
      </c>
    </row>
    <row r="187" spans="1:65" s="113" customFormat="1" ht="16.5" customHeight="1">
      <c r="A187" s="110"/>
      <c r="B187" s="111"/>
      <c r="C187" s="180" t="s">
        <v>426</v>
      </c>
      <c r="D187" s="180" t="s">
        <v>158</v>
      </c>
      <c r="E187" s="181" t="s">
        <v>2037</v>
      </c>
      <c r="F187" s="182" t="s">
        <v>2038</v>
      </c>
      <c r="G187" s="183" t="s">
        <v>762</v>
      </c>
      <c r="H187" s="184">
        <v>1</v>
      </c>
      <c r="I187" s="5"/>
      <c r="J187" s="185">
        <f>ROUND(I187*H187,2)</f>
        <v>0</v>
      </c>
      <c r="K187" s="186"/>
      <c r="L187" s="111"/>
      <c r="M187" s="187" t="s">
        <v>3</v>
      </c>
      <c r="N187" s="188" t="s">
        <v>41</v>
      </c>
      <c r="O187" s="189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R187" s="192" t="s">
        <v>162</v>
      </c>
      <c r="AT187" s="192" t="s">
        <v>158</v>
      </c>
      <c r="AU187" s="192" t="s">
        <v>77</v>
      </c>
      <c r="AY187" s="101" t="s">
        <v>157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01" t="s">
        <v>163</v>
      </c>
      <c r="BK187" s="193">
        <f>ROUND(I187*H187,2)</f>
        <v>0</v>
      </c>
      <c r="BL187" s="101" t="s">
        <v>162</v>
      </c>
      <c r="BM187" s="192" t="s">
        <v>678</v>
      </c>
    </row>
    <row r="188" spans="1:65" s="113" customFormat="1" ht="16.5" customHeight="1">
      <c r="A188" s="110"/>
      <c r="B188" s="111"/>
      <c r="C188" s="180" t="s">
        <v>681</v>
      </c>
      <c r="D188" s="180" t="s">
        <v>158</v>
      </c>
      <c r="E188" s="181" t="s">
        <v>2039</v>
      </c>
      <c r="F188" s="182" t="s">
        <v>2040</v>
      </c>
      <c r="G188" s="183" t="s">
        <v>762</v>
      </c>
      <c r="H188" s="184">
        <v>1</v>
      </c>
      <c r="I188" s="5"/>
      <c r="J188" s="185">
        <f>ROUND(I188*H188,2)</f>
        <v>0</v>
      </c>
      <c r="K188" s="186"/>
      <c r="L188" s="111"/>
      <c r="M188" s="187" t="s">
        <v>3</v>
      </c>
      <c r="N188" s="188" t="s">
        <v>41</v>
      </c>
      <c r="O188" s="189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R188" s="192" t="s">
        <v>162</v>
      </c>
      <c r="AT188" s="192" t="s">
        <v>158</v>
      </c>
      <c r="AU188" s="192" t="s">
        <v>77</v>
      </c>
      <c r="AY188" s="101" t="s">
        <v>157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01" t="s">
        <v>163</v>
      </c>
      <c r="BK188" s="193">
        <f>ROUND(I188*H188,2)</f>
        <v>0</v>
      </c>
      <c r="BL188" s="101" t="s">
        <v>162</v>
      </c>
      <c r="BM188" s="192" t="s">
        <v>684</v>
      </c>
    </row>
    <row r="189" spans="1:65" s="113" customFormat="1" ht="16.5" customHeight="1">
      <c r="A189" s="110"/>
      <c r="B189" s="111"/>
      <c r="C189" s="180" t="s">
        <v>434</v>
      </c>
      <c r="D189" s="180" t="s">
        <v>158</v>
      </c>
      <c r="E189" s="181" t="s">
        <v>2041</v>
      </c>
      <c r="F189" s="182" t="s">
        <v>2042</v>
      </c>
      <c r="G189" s="183" t="s">
        <v>762</v>
      </c>
      <c r="H189" s="184">
        <v>1</v>
      </c>
      <c r="I189" s="5"/>
      <c r="J189" s="185">
        <f>ROUND(I189*H189,2)</f>
        <v>0</v>
      </c>
      <c r="K189" s="186"/>
      <c r="L189" s="111"/>
      <c r="M189" s="187" t="s">
        <v>3</v>
      </c>
      <c r="N189" s="188" t="s">
        <v>41</v>
      </c>
      <c r="O189" s="189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R189" s="192" t="s">
        <v>162</v>
      </c>
      <c r="AT189" s="192" t="s">
        <v>158</v>
      </c>
      <c r="AU189" s="192" t="s">
        <v>77</v>
      </c>
      <c r="AY189" s="101" t="s">
        <v>157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01" t="s">
        <v>163</v>
      </c>
      <c r="BK189" s="193">
        <f>ROUND(I189*H189,2)</f>
        <v>0</v>
      </c>
      <c r="BL189" s="101" t="s">
        <v>162</v>
      </c>
      <c r="BM189" s="192" t="s">
        <v>690</v>
      </c>
    </row>
    <row r="190" spans="1:65" s="113" customFormat="1" ht="16.5" customHeight="1">
      <c r="A190" s="110"/>
      <c r="B190" s="111"/>
      <c r="C190" s="180" t="s">
        <v>691</v>
      </c>
      <c r="D190" s="180" t="s">
        <v>158</v>
      </c>
      <c r="E190" s="181" t="s">
        <v>2043</v>
      </c>
      <c r="F190" s="182" t="s">
        <v>2044</v>
      </c>
      <c r="G190" s="183" t="s">
        <v>762</v>
      </c>
      <c r="H190" s="184">
        <v>1</v>
      </c>
      <c r="I190" s="5"/>
      <c r="J190" s="185">
        <f>ROUND(I190*H190,2)</f>
        <v>0</v>
      </c>
      <c r="K190" s="186"/>
      <c r="L190" s="111"/>
      <c r="M190" s="199" t="s">
        <v>3</v>
      </c>
      <c r="N190" s="200" t="s">
        <v>41</v>
      </c>
      <c r="O190" s="201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R190" s="192" t="s">
        <v>162</v>
      </c>
      <c r="AT190" s="192" t="s">
        <v>158</v>
      </c>
      <c r="AU190" s="192" t="s">
        <v>77</v>
      </c>
      <c r="AY190" s="101" t="s">
        <v>157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01" t="s">
        <v>163</v>
      </c>
      <c r="BK190" s="193">
        <f>ROUND(I190*H190,2)</f>
        <v>0</v>
      </c>
      <c r="BL190" s="101" t="s">
        <v>162</v>
      </c>
      <c r="BM190" s="192" t="s">
        <v>694</v>
      </c>
    </row>
    <row r="191" spans="1:31" s="113" customFormat="1" ht="6.95" customHeight="1">
      <c r="A191" s="110"/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111"/>
      <c r="M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</row>
  </sheetData>
  <sheetProtection algorithmName="SHA-512" hashValue="2WYcnuZvz2oFW6hg58TKU6w/J4kJ8JskJYzXvvrC7Db+eQSkCc0KUqdyQKhng7XQO0VcUvTbCw7ck6/N02PJdA==" saltValue="sDfxZSAXDsE+VfF5Mji5Qg==" spinCount="100000" sheet="1" objects="1" scenarios="1"/>
  <autoFilter ref="C85:K19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8"/>
  <sheetViews>
    <sheetView showGridLines="0" workbookViewId="0" topLeftCell="A129">
      <selection activeCell="H147" sqref="H147:I147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105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2045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ROUND(J84,2)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ROUND((SUM(BE84:BE157)),2)</f>
        <v>0</v>
      </c>
      <c r="G33" s="110"/>
      <c r="H33" s="110"/>
      <c r="I33" s="130">
        <v>0.21</v>
      </c>
      <c r="J33" s="129">
        <f>ROUND(((SUM(BE84:BE157))*I33),2)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ROUND((SUM(BF84:BF157)),2)</f>
        <v>0</v>
      </c>
      <c r="G34" s="110"/>
      <c r="H34" s="110"/>
      <c r="I34" s="130">
        <v>0.15</v>
      </c>
      <c r="J34" s="129">
        <f>ROUND(((SUM(BF84:BF157))*I34),2)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ROUND((SUM(BG84:BG157)),2)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ROUND((SUM(BH84:BH157)),2)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ROUND((SUM(BI84:BI157)),2)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01-9 - HROMOSVOD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J84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2046</v>
      </c>
      <c r="E60" s="149"/>
      <c r="F60" s="149"/>
      <c r="G60" s="149"/>
      <c r="H60" s="149"/>
      <c r="I60" s="149"/>
      <c r="J60" s="150">
        <f>J85</f>
        <v>0</v>
      </c>
      <c r="L60" s="147"/>
    </row>
    <row r="61" spans="2:12" s="146" customFormat="1" ht="24.95" customHeight="1">
      <c r="B61" s="147"/>
      <c r="D61" s="148" t="s">
        <v>2047</v>
      </c>
      <c r="E61" s="149"/>
      <c r="F61" s="149"/>
      <c r="G61" s="149"/>
      <c r="H61" s="149"/>
      <c r="I61" s="149"/>
      <c r="J61" s="150">
        <f>J114</f>
        <v>0</v>
      </c>
      <c r="L61" s="147"/>
    </row>
    <row r="62" spans="2:12" s="146" customFormat="1" ht="24.95" customHeight="1">
      <c r="B62" s="147"/>
      <c r="D62" s="148" t="s">
        <v>1787</v>
      </c>
      <c r="E62" s="149"/>
      <c r="F62" s="149"/>
      <c r="G62" s="149"/>
      <c r="H62" s="149"/>
      <c r="I62" s="149"/>
      <c r="J62" s="150">
        <f>J118</f>
        <v>0</v>
      </c>
      <c r="L62" s="147"/>
    </row>
    <row r="63" spans="2:12" s="146" customFormat="1" ht="24.95" customHeight="1">
      <c r="B63" s="147"/>
      <c r="D63" s="148" t="s">
        <v>1788</v>
      </c>
      <c r="E63" s="149"/>
      <c r="F63" s="149"/>
      <c r="G63" s="149"/>
      <c r="H63" s="149"/>
      <c r="I63" s="149"/>
      <c r="J63" s="150">
        <f>J138</f>
        <v>0</v>
      </c>
      <c r="L63" s="147"/>
    </row>
    <row r="64" spans="2:12" s="146" customFormat="1" ht="24.95" customHeight="1">
      <c r="B64" s="147"/>
      <c r="D64" s="148" t="s">
        <v>1789</v>
      </c>
      <c r="E64" s="149"/>
      <c r="F64" s="149"/>
      <c r="G64" s="149"/>
      <c r="H64" s="149"/>
      <c r="I64" s="149"/>
      <c r="J64" s="150">
        <f>J145</f>
        <v>0</v>
      </c>
      <c r="L64" s="147"/>
    </row>
    <row r="65" spans="1:31" s="113" customFormat="1" ht="21.75" customHeight="1">
      <c r="A65" s="110"/>
      <c r="B65" s="111"/>
      <c r="C65" s="110"/>
      <c r="D65" s="110"/>
      <c r="E65" s="110"/>
      <c r="F65" s="110"/>
      <c r="G65" s="110"/>
      <c r="H65" s="110"/>
      <c r="I65" s="110"/>
      <c r="J65" s="110"/>
      <c r="K65" s="110"/>
      <c r="L65" s="112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1:31" s="113" customFormat="1" ht="6.95" customHeight="1">
      <c r="A66" s="110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12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70" spans="1:31" s="113" customFormat="1" ht="6.95" customHeight="1">
      <c r="A70" s="110"/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24.95" customHeight="1">
      <c r="A71" s="110"/>
      <c r="B71" s="111"/>
      <c r="C71" s="105" t="s">
        <v>143</v>
      </c>
      <c r="D71" s="110"/>
      <c r="E71" s="110"/>
      <c r="F71" s="110"/>
      <c r="G71" s="110"/>
      <c r="H71" s="110"/>
      <c r="I71" s="110"/>
      <c r="J71" s="110"/>
      <c r="K71" s="110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s="113" customFormat="1" ht="6.95" customHeight="1">
      <c r="A72" s="110"/>
      <c r="B72" s="111"/>
      <c r="C72" s="110"/>
      <c r="D72" s="110"/>
      <c r="E72" s="110"/>
      <c r="F72" s="110"/>
      <c r="G72" s="110"/>
      <c r="H72" s="110"/>
      <c r="I72" s="110"/>
      <c r="J72" s="110"/>
      <c r="K72" s="110"/>
      <c r="L72" s="112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s="113" customFormat="1" ht="12" customHeight="1">
      <c r="A73" s="110"/>
      <c r="B73" s="111"/>
      <c r="C73" s="107" t="s">
        <v>17</v>
      </c>
      <c r="D73" s="110"/>
      <c r="E73" s="110"/>
      <c r="F73" s="110"/>
      <c r="G73" s="110"/>
      <c r="H73" s="110"/>
      <c r="I73" s="110"/>
      <c r="J73" s="110"/>
      <c r="K73" s="110"/>
      <c r="L73" s="112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s="113" customFormat="1" ht="16.5" customHeight="1">
      <c r="A74" s="110"/>
      <c r="B74" s="111"/>
      <c r="C74" s="110"/>
      <c r="D74" s="110"/>
      <c r="E74" s="108" t="str">
        <f>E7</f>
        <v>Domov Domino Zavidov</v>
      </c>
      <c r="F74" s="109"/>
      <c r="G74" s="109"/>
      <c r="H74" s="109"/>
      <c r="I74" s="110"/>
      <c r="J74" s="110"/>
      <c r="K74" s="110"/>
      <c r="L74" s="112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s="113" customFormat="1" ht="12" customHeight="1">
      <c r="A75" s="110"/>
      <c r="B75" s="111"/>
      <c r="C75" s="107" t="s">
        <v>107</v>
      </c>
      <c r="D75" s="110"/>
      <c r="E75" s="110"/>
      <c r="F75" s="110"/>
      <c r="G75" s="110"/>
      <c r="H75" s="110"/>
      <c r="I75" s="110"/>
      <c r="J75" s="110"/>
      <c r="K75" s="110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16.5" customHeight="1">
      <c r="A76" s="110"/>
      <c r="B76" s="111"/>
      <c r="C76" s="110"/>
      <c r="D76" s="110"/>
      <c r="E76" s="114" t="str">
        <f>E9</f>
        <v>01-9 - HROMOSVOD</v>
      </c>
      <c r="F76" s="115"/>
      <c r="G76" s="115"/>
      <c r="H76" s="115"/>
      <c r="I76" s="110"/>
      <c r="J76" s="110"/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6.95" customHeight="1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2" customHeight="1">
      <c r="A78" s="110"/>
      <c r="B78" s="111"/>
      <c r="C78" s="107" t="s">
        <v>21</v>
      </c>
      <c r="D78" s="110"/>
      <c r="E78" s="110"/>
      <c r="F78" s="116" t="str">
        <f>F12</f>
        <v xml:space="preserve"> </v>
      </c>
      <c r="G78" s="110"/>
      <c r="H78" s="110"/>
      <c r="I78" s="107" t="s">
        <v>23</v>
      </c>
      <c r="J78" s="117" t="str">
        <f>IF(J12="","",J12)</f>
        <v>4. 1. 2022</v>
      </c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6.95" customHeight="1">
      <c r="A79" s="110"/>
      <c r="B79" s="111"/>
      <c r="C79" s="110"/>
      <c r="D79" s="110"/>
      <c r="E79" s="110"/>
      <c r="F79" s="110"/>
      <c r="G79" s="110"/>
      <c r="H79" s="110"/>
      <c r="I79" s="110"/>
      <c r="J79" s="110"/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5.2" customHeight="1">
      <c r="A80" s="110"/>
      <c r="B80" s="111"/>
      <c r="C80" s="107" t="s">
        <v>25</v>
      </c>
      <c r="D80" s="110"/>
      <c r="E80" s="110"/>
      <c r="F80" s="116" t="str">
        <f>E15</f>
        <v xml:space="preserve"> </v>
      </c>
      <c r="G80" s="110"/>
      <c r="H80" s="110"/>
      <c r="I80" s="107" t="s">
        <v>30</v>
      </c>
      <c r="J80" s="142" t="str">
        <f>E21</f>
        <v xml:space="preserve"> </v>
      </c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13" customFormat="1" ht="15.2" customHeight="1">
      <c r="A81" s="110"/>
      <c r="B81" s="111"/>
      <c r="C81" s="107" t="s">
        <v>28</v>
      </c>
      <c r="D81" s="110"/>
      <c r="E81" s="110"/>
      <c r="F81" s="116" t="str">
        <f>IF(E18="","",E18)</f>
        <v>Vyplň údaj</v>
      </c>
      <c r="G81" s="110"/>
      <c r="H81" s="110"/>
      <c r="I81" s="107" t="s">
        <v>32</v>
      </c>
      <c r="J81" s="142" t="str">
        <f>E24</f>
        <v xml:space="preserve"> </v>
      </c>
      <c r="K81" s="110"/>
      <c r="L81" s="112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s="113" customFormat="1" ht="10.35" customHeight="1">
      <c r="A82" s="110"/>
      <c r="B82" s="111"/>
      <c r="C82" s="110"/>
      <c r="D82" s="110"/>
      <c r="E82" s="110"/>
      <c r="F82" s="110"/>
      <c r="G82" s="110"/>
      <c r="H82" s="110"/>
      <c r="I82" s="110"/>
      <c r="J82" s="110"/>
      <c r="K82" s="110"/>
      <c r="L82" s="112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s="161" customFormat="1" ht="29.25" customHeight="1">
      <c r="A83" s="151"/>
      <c r="B83" s="152"/>
      <c r="C83" s="153" t="s">
        <v>144</v>
      </c>
      <c r="D83" s="154" t="s">
        <v>54</v>
      </c>
      <c r="E83" s="154" t="s">
        <v>50</v>
      </c>
      <c r="F83" s="154" t="s">
        <v>51</v>
      </c>
      <c r="G83" s="154" t="s">
        <v>145</v>
      </c>
      <c r="H83" s="154" t="s">
        <v>146</v>
      </c>
      <c r="I83" s="154" t="s">
        <v>147</v>
      </c>
      <c r="J83" s="155" t="s">
        <v>111</v>
      </c>
      <c r="K83" s="156" t="s">
        <v>148</v>
      </c>
      <c r="L83" s="157"/>
      <c r="M83" s="158" t="s">
        <v>3</v>
      </c>
      <c r="N83" s="159" t="s">
        <v>39</v>
      </c>
      <c r="O83" s="159" t="s">
        <v>149</v>
      </c>
      <c r="P83" s="159" t="s">
        <v>150</v>
      </c>
      <c r="Q83" s="159" t="s">
        <v>151</v>
      </c>
      <c r="R83" s="159" t="s">
        <v>152</v>
      </c>
      <c r="S83" s="159" t="s">
        <v>153</v>
      </c>
      <c r="T83" s="160" t="s">
        <v>154</v>
      </c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63" s="113" customFormat="1" ht="22.9" customHeight="1">
      <c r="A84" s="110"/>
      <c r="B84" s="111"/>
      <c r="C84" s="162" t="s">
        <v>155</v>
      </c>
      <c r="D84" s="110"/>
      <c r="E84" s="110"/>
      <c r="F84" s="110"/>
      <c r="G84" s="110"/>
      <c r="H84" s="110"/>
      <c r="I84" s="110"/>
      <c r="J84" s="163">
        <f>BK84</f>
        <v>0</v>
      </c>
      <c r="K84" s="110"/>
      <c r="L84" s="111"/>
      <c r="M84" s="164"/>
      <c r="N84" s="165"/>
      <c r="O84" s="124"/>
      <c r="P84" s="166">
        <f>P85+P114+P118+P138+P145</f>
        <v>0</v>
      </c>
      <c r="Q84" s="124"/>
      <c r="R84" s="166">
        <f>R85+R114+R118+R138+R145</f>
        <v>0</v>
      </c>
      <c r="S84" s="124"/>
      <c r="T84" s="167">
        <f>T85+T114+T118+T138+T145</f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T84" s="101" t="s">
        <v>68</v>
      </c>
      <c r="AU84" s="101" t="s">
        <v>112</v>
      </c>
      <c r="BK84" s="168">
        <f>BK85+BK114+BK118+BK138+BK145</f>
        <v>0</v>
      </c>
    </row>
    <row r="85" spans="2:63" s="169" customFormat="1" ht="25.9" customHeight="1">
      <c r="B85" s="170"/>
      <c r="D85" s="171" t="s">
        <v>68</v>
      </c>
      <c r="E85" s="172" t="s">
        <v>1492</v>
      </c>
      <c r="F85" s="172" t="s">
        <v>1796</v>
      </c>
      <c r="J85" s="173">
        <f>BK85</f>
        <v>0</v>
      </c>
      <c r="L85" s="170"/>
      <c r="M85" s="174"/>
      <c r="N85" s="175"/>
      <c r="O85" s="175"/>
      <c r="P85" s="176">
        <f>SUM(P86:P113)</f>
        <v>0</v>
      </c>
      <c r="Q85" s="175"/>
      <c r="R85" s="176">
        <f>SUM(R86:R113)</f>
        <v>0</v>
      </c>
      <c r="S85" s="175"/>
      <c r="T85" s="177">
        <f>SUM(T86:T113)</f>
        <v>0</v>
      </c>
      <c r="AR85" s="171" t="s">
        <v>77</v>
      </c>
      <c r="AT85" s="178" t="s">
        <v>68</v>
      </c>
      <c r="AU85" s="178" t="s">
        <v>69</v>
      </c>
      <c r="AY85" s="171" t="s">
        <v>157</v>
      </c>
      <c r="BK85" s="179">
        <f>SUM(BK86:BK113)</f>
        <v>0</v>
      </c>
    </row>
    <row r="86" spans="1:65" s="113" customFormat="1" ht="16.5" customHeight="1">
      <c r="A86" s="110"/>
      <c r="B86" s="111"/>
      <c r="C86" s="180" t="s">
        <v>77</v>
      </c>
      <c r="D86" s="180" t="s">
        <v>158</v>
      </c>
      <c r="E86" s="181" t="s">
        <v>2048</v>
      </c>
      <c r="F86" s="182" t="s">
        <v>2049</v>
      </c>
      <c r="G86" s="183" t="s">
        <v>183</v>
      </c>
      <c r="H86" s="184">
        <v>390</v>
      </c>
      <c r="I86" s="5"/>
      <c r="J86" s="185">
        <f aca="true" t="shared" si="0" ref="J86:J97">ROUND(I86*H86,2)</f>
        <v>0</v>
      </c>
      <c r="K86" s="186"/>
      <c r="L86" s="111"/>
      <c r="M86" s="187" t="s">
        <v>3</v>
      </c>
      <c r="N86" s="188" t="s">
        <v>41</v>
      </c>
      <c r="O86" s="189"/>
      <c r="P86" s="190">
        <f aca="true" t="shared" si="1" ref="P86:P97">O86*H86</f>
        <v>0</v>
      </c>
      <c r="Q86" s="190">
        <v>0</v>
      </c>
      <c r="R86" s="190">
        <f aca="true" t="shared" si="2" ref="R86:R97">Q86*H86</f>
        <v>0</v>
      </c>
      <c r="S86" s="190">
        <v>0</v>
      </c>
      <c r="T86" s="191">
        <f aca="true" t="shared" si="3" ref="T86:T97">S86*H86</f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R86" s="192" t="s">
        <v>162</v>
      </c>
      <c r="AT86" s="192" t="s">
        <v>158</v>
      </c>
      <c r="AU86" s="192" t="s">
        <v>77</v>
      </c>
      <c r="AY86" s="101" t="s">
        <v>157</v>
      </c>
      <c r="BE86" s="193">
        <f aca="true" t="shared" si="4" ref="BE86:BE97">IF(N86="základní",J86,0)</f>
        <v>0</v>
      </c>
      <c r="BF86" s="193">
        <f aca="true" t="shared" si="5" ref="BF86:BF97">IF(N86="snížená",J86,0)</f>
        <v>0</v>
      </c>
      <c r="BG86" s="193">
        <f aca="true" t="shared" si="6" ref="BG86:BG97">IF(N86="zákl. přenesená",J86,0)</f>
        <v>0</v>
      </c>
      <c r="BH86" s="193">
        <f aca="true" t="shared" si="7" ref="BH86:BH97">IF(N86="sníž. přenesená",J86,0)</f>
        <v>0</v>
      </c>
      <c r="BI86" s="193">
        <f aca="true" t="shared" si="8" ref="BI86:BI97">IF(N86="nulová",J86,0)</f>
        <v>0</v>
      </c>
      <c r="BJ86" s="101" t="s">
        <v>163</v>
      </c>
      <c r="BK86" s="193">
        <f aca="true" t="shared" si="9" ref="BK86:BK97">ROUND(I86*H86,2)</f>
        <v>0</v>
      </c>
      <c r="BL86" s="101" t="s">
        <v>162</v>
      </c>
      <c r="BM86" s="192" t="s">
        <v>163</v>
      </c>
    </row>
    <row r="87" spans="1:65" s="113" customFormat="1" ht="16.5" customHeight="1">
      <c r="A87" s="110"/>
      <c r="B87" s="111"/>
      <c r="C87" s="180" t="s">
        <v>163</v>
      </c>
      <c r="D87" s="180" t="s">
        <v>158</v>
      </c>
      <c r="E87" s="181" t="s">
        <v>2050</v>
      </c>
      <c r="F87" s="182" t="s">
        <v>2051</v>
      </c>
      <c r="G87" s="183" t="s">
        <v>183</v>
      </c>
      <c r="H87" s="184">
        <v>180</v>
      </c>
      <c r="I87" s="5"/>
      <c r="J87" s="185">
        <f t="shared" si="0"/>
        <v>0</v>
      </c>
      <c r="K87" s="186"/>
      <c r="L87" s="111"/>
      <c r="M87" s="187" t="s">
        <v>3</v>
      </c>
      <c r="N87" s="188" t="s">
        <v>41</v>
      </c>
      <c r="O87" s="189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R87" s="192" t="s">
        <v>162</v>
      </c>
      <c r="AT87" s="192" t="s">
        <v>158</v>
      </c>
      <c r="AU87" s="192" t="s">
        <v>77</v>
      </c>
      <c r="AY87" s="101" t="s">
        <v>157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101" t="s">
        <v>163</v>
      </c>
      <c r="BK87" s="193">
        <f t="shared" si="9"/>
        <v>0</v>
      </c>
      <c r="BL87" s="101" t="s">
        <v>162</v>
      </c>
      <c r="BM87" s="192" t="s">
        <v>162</v>
      </c>
    </row>
    <row r="88" spans="1:65" s="113" customFormat="1" ht="16.5" customHeight="1">
      <c r="A88" s="110"/>
      <c r="B88" s="111"/>
      <c r="C88" s="180" t="s">
        <v>176</v>
      </c>
      <c r="D88" s="180" t="s">
        <v>158</v>
      </c>
      <c r="E88" s="181" t="s">
        <v>2052</v>
      </c>
      <c r="F88" s="182" t="s">
        <v>2053</v>
      </c>
      <c r="G88" s="183" t="s">
        <v>183</v>
      </c>
      <c r="H88" s="184">
        <v>900</v>
      </c>
      <c r="I88" s="5"/>
      <c r="J88" s="185">
        <f t="shared" si="0"/>
        <v>0</v>
      </c>
      <c r="K88" s="186"/>
      <c r="L88" s="111"/>
      <c r="M88" s="187" t="s">
        <v>3</v>
      </c>
      <c r="N88" s="188" t="s">
        <v>41</v>
      </c>
      <c r="O88" s="189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R88" s="192" t="s">
        <v>162</v>
      </c>
      <c r="AT88" s="192" t="s">
        <v>158</v>
      </c>
      <c r="AU88" s="192" t="s">
        <v>77</v>
      </c>
      <c r="AY88" s="101" t="s">
        <v>157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101" t="s">
        <v>163</v>
      </c>
      <c r="BK88" s="193">
        <f t="shared" si="9"/>
        <v>0</v>
      </c>
      <c r="BL88" s="101" t="s">
        <v>162</v>
      </c>
      <c r="BM88" s="192" t="s">
        <v>179</v>
      </c>
    </row>
    <row r="89" spans="1:65" s="113" customFormat="1" ht="16.5" customHeight="1">
      <c r="A89" s="110"/>
      <c r="B89" s="111"/>
      <c r="C89" s="180" t="s">
        <v>162</v>
      </c>
      <c r="D89" s="180" t="s">
        <v>158</v>
      </c>
      <c r="E89" s="181" t="s">
        <v>2054</v>
      </c>
      <c r="F89" s="182" t="s">
        <v>2055</v>
      </c>
      <c r="G89" s="183" t="s">
        <v>762</v>
      </c>
      <c r="H89" s="184">
        <v>100</v>
      </c>
      <c r="I89" s="5"/>
      <c r="J89" s="185">
        <f t="shared" si="0"/>
        <v>0</v>
      </c>
      <c r="K89" s="186"/>
      <c r="L89" s="111"/>
      <c r="M89" s="187" t="s">
        <v>3</v>
      </c>
      <c r="N89" s="188" t="s">
        <v>41</v>
      </c>
      <c r="O89" s="189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R89" s="192" t="s">
        <v>162</v>
      </c>
      <c r="AT89" s="192" t="s">
        <v>158</v>
      </c>
      <c r="AU89" s="192" t="s">
        <v>77</v>
      </c>
      <c r="AY89" s="101" t="s">
        <v>157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01" t="s">
        <v>163</v>
      </c>
      <c r="BK89" s="193">
        <f t="shared" si="9"/>
        <v>0</v>
      </c>
      <c r="BL89" s="101" t="s">
        <v>162</v>
      </c>
      <c r="BM89" s="192" t="s">
        <v>184</v>
      </c>
    </row>
    <row r="90" spans="1:65" s="113" customFormat="1" ht="16.5" customHeight="1">
      <c r="A90" s="110"/>
      <c r="B90" s="111"/>
      <c r="C90" s="180" t="s">
        <v>190</v>
      </c>
      <c r="D90" s="180" t="s">
        <v>158</v>
      </c>
      <c r="E90" s="181" t="s">
        <v>2056</v>
      </c>
      <c r="F90" s="182" t="s">
        <v>2057</v>
      </c>
      <c r="G90" s="183" t="s">
        <v>762</v>
      </c>
      <c r="H90" s="184">
        <v>60</v>
      </c>
      <c r="I90" s="5"/>
      <c r="J90" s="185">
        <f t="shared" si="0"/>
        <v>0</v>
      </c>
      <c r="K90" s="186"/>
      <c r="L90" s="111"/>
      <c r="M90" s="187" t="s">
        <v>3</v>
      </c>
      <c r="N90" s="188" t="s">
        <v>41</v>
      </c>
      <c r="O90" s="189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R90" s="192" t="s">
        <v>162</v>
      </c>
      <c r="AT90" s="192" t="s">
        <v>158</v>
      </c>
      <c r="AU90" s="192" t="s">
        <v>77</v>
      </c>
      <c r="AY90" s="101" t="s">
        <v>157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01" t="s">
        <v>163</v>
      </c>
      <c r="BK90" s="193">
        <f t="shared" si="9"/>
        <v>0</v>
      </c>
      <c r="BL90" s="101" t="s">
        <v>162</v>
      </c>
      <c r="BM90" s="192" t="s">
        <v>194</v>
      </c>
    </row>
    <row r="91" spans="1:65" s="113" customFormat="1" ht="16.5" customHeight="1">
      <c r="A91" s="110"/>
      <c r="B91" s="111"/>
      <c r="C91" s="180" t="s">
        <v>179</v>
      </c>
      <c r="D91" s="180" t="s">
        <v>158</v>
      </c>
      <c r="E91" s="181" t="s">
        <v>2058</v>
      </c>
      <c r="F91" s="182" t="s">
        <v>2059</v>
      </c>
      <c r="G91" s="183" t="s">
        <v>762</v>
      </c>
      <c r="H91" s="184">
        <v>100</v>
      </c>
      <c r="I91" s="5"/>
      <c r="J91" s="185">
        <f t="shared" si="0"/>
        <v>0</v>
      </c>
      <c r="K91" s="186"/>
      <c r="L91" s="111"/>
      <c r="M91" s="187" t="s">
        <v>3</v>
      </c>
      <c r="N91" s="188" t="s">
        <v>41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01" t="s">
        <v>163</v>
      </c>
      <c r="BK91" s="193">
        <f t="shared" si="9"/>
        <v>0</v>
      </c>
      <c r="BL91" s="101" t="s">
        <v>162</v>
      </c>
      <c r="BM91" s="192" t="s">
        <v>202</v>
      </c>
    </row>
    <row r="92" spans="1:65" s="113" customFormat="1" ht="16.5" customHeight="1">
      <c r="A92" s="110"/>
      <c r="B92" s="111"/>
      <c r="C92" s="180" t="s">
        <v>205</v>
      </c>
      <c r="D92" s="180" t="s">
        <v>158</v>
      </c>
      <c r="E92" s="181" t="s">
        <v>2060</v>
      </c>
      <c r="F92" s="182" t="s">
        <v>2061</v>
      </c>
      <c r="G92" s="183" t="s">
        <v>762</v>
      </c>
      <c r="H92" s="184">
        <v>30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208</v>
      </c>
    </row>
    <row r="93" spans="1:65" s="113" customFormat="1" ht="16.5" customHeight="1">
      <c r="A93" s="110"/>
      <c r="B93" s="111"/>
      <c r="C93" s="180" t="s">
        <v>184</v>
      </c>
      <c r="D93" s="180" t="s">
        <v>158</v>
      </c>
      <c r="E93" s="181" t="s">
        <v>2062</v>
      </c>
      <c r="F93" s="182" t="s">
        <v>2063</v>
      </c>
      <c r="G93" s="183" t="s">
        <v>762</v>
      </c>
      <c r="H93" s="184">
        <v>100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211</v>
      </c>
    </row>
    <row r="94" spans="1:65" s="113" customFormat="1" ht="16.5" customHeight="1">
      <c r="A94" s="110"/>
      <c r="B94" s="111"/>
      <c r="C94" s="180" t="s">
        <v>215</v>
      </c>
      <c r="D94" s="180" t="s">
        <v>158</v>
      </c>
      <c r="E94" s="181" t="s">
        <v>2064</v>
      </c>
      <c r="F94" s="182" t="s">
        <v>2065</v>
      </c>
      <c r="G94" s="183" t="s">
        <v>762</v>
      </c>
      <c r="H94" s="184">
        <v>30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218</v>
      </c>
    </row>
    <row r="95" spans="1:65" s="113" customFormat="1" ht="16.5" customHeight="1">
      <c r="A95" s="110"/>
      <c r="B95" s="111"/>
      <c r="C95" s="180" t="s">
        <v>194</v>
      </c>
      <c r="D95" s="180" t="s">
        <v>158</v>
      </c>
      <c r="E95" s="181" t="s">
        <v>2066</v>
      </c>
      <c r="F95" s="182" t="s">
        <v>2067</v>
      </c>
      <c r="G95" s="183" t="s">
        <v>762</v>
      </c>
      <c r="H95" s="184">
        <v>30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221</v>
      </c>
    </row>
    <row r="96" spans="1:65" s="113" customFormat="1" ht="21.75" customHeight="1">
      <c r="A96" s="110"/>
      <c r="B96" s="111"/>
      <c r="C96" s="180" t="s">
        <v>222</v>
      </c>
      <c r="D96" s="180" t="s">
        <v>158</v>
      </c>
      <c r="E96" s="181" t="s">
        <v>2068</v>
      </c>
      <c r="F96" s="182" t="s">
        <v>2069</v>
      </c>
      <c r="G96" s="183" t="s">
        <v>762</v>
      </c>
      <c r="H96" s="184">
        <v>280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225</v>
      </c>
    </row>
    <row r="97" spans="1:65" s="113" customFormat="1" ht="16.5" customHeight="1">
      <c r="A97" s="110"/>
      <c r="B97" s="111"/>
      <c r="C97" s="180" t="s">
        <v>202</v>
      </c>
      <c r="D97" s="180" t="s">
        <v>158</v>
      </c>
      <c r="E97" s="181" t="s">
        <v>2070</v>
      </c>
      <c r="F97" s="182" t="s">
        <v>2071</v>
      </c>
      <c r="G97" s="183" t="s">
        <v>762</v>
      </c>
      <c r="H97" s="184">
        <v>680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228</v>
      </c>
    </row>
    <row r="98" spans="1:47" s="113" customFormat="1" ht="19.5">
      <c r="A98" s="110"/>
      <c r="B98" s="111"/>
      <c r="C98" s="110"/>
      <c r="D98" s="194" t="s">
        <v>1395</v>
      </c>
      <c r="E98" s="110"/>
      <c r="F98" s="195" t="s">
        <v>2072</v>
      </c>
      <c r="G98" s="110"/>
      <c r="H98" s="110"/>
      <c r="I98" s="110"/>
      <c r="J98" s="110"/>
      <c r="K98" s="110"/>
      <c r="L98" s="111"/>
      <c r="M98" s="196"/>
      <c r="N98" s="197"/>
      <c r="O98" s="189"/>
      <c r="P98" s="189"/>
      <c r="Q98" s="189"/>
      <c r="R98" s="189"/>
      <c r="S98" s="189"/>
      <c r="T98" s="198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T98" s="101" t="s">
        <v>1395</v>
      </c>
      <c r="AU98" s="101" t="s">
        <v>77</v>
      </c>
    </row>
    <row r="99" spans="1:65" s="113" customFormat="1" ht="16.5" customHeight="1">
      <c r="A99" s="110"/>
      <c r="B99" s="111"/>
      <c r="C99" s="180" t="s">
        <v>229</v>
      </c>
      <c r="D99" s="180" t="s">
        <v>158</v>
      </c>
      <c r="E99" s="181" t="s">
        <v>2073</v>
      </c>
      <c r="F99" s="182" t="s">
        <v>2074</v>
      </c>
      <c r="G99" s="183" t="s">
        <v>762</v>
      </c>
      <c r="H99" s="184">
        <v>28</v>
      </c>
      <c r="I99" s="5"/>
      <c r="J99" s="185">
        <f>ROUND(I99*H99,2)</f>
        <v>0</v>
      </c>
      <c r="K99" s="186"/>
      <c r="L99" s="111"/>
      <c r="M99" s="187" t="s">
        <v>3</v>
      </c>
      <c r="N99" s="188" t="s">
        <v>41</v>
      </c>
      <c r="O99" s="189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01" t="s">
        <v>163</v>
      </c>
      <c r="BK99" s="193">
        <f>ROUND(I99*H99,2)</f>
        <v>0</v>
      </c>
      <c r="BL99" s="101" t="s">
        <v>162</v>
      </c>
      <c r="BM99" s="192" t="s">
        <v>232</v>
      </c>
    </row>
    <row r="100" spans="1:65" s="113" customFormat="1" ht="21.75" customHeight="1">
      <c r="A100" s="110"/>
      <c r="B100" s="111"/>
      <c r="C100" s="180" t="s">
        <v>208</v>
      </c>
      <c r="D100" s="180" t="s">
        <v>158</v>
      </c>
      <c r="E100" s="181" t="s">
        <v>2075</v>
      </c>
      <c r="F100" s="182" t="s">
        <v>2076</v>
      </c>
      <c r="G100" s="183" t="s">
        <v>762</v>
      </c>
      <c r="H100" s="184">
        <v>28</v>
      </c>
      <c r="I100" s="5"/>
      <c r="J100" s="185">
        <f>ROUND(I100*H100,2)</f>
        <v>0</v>
      </c>
      <c r="K100" s="186"/>
      <c r="L100" s="111"/>
      <c r="M100" s="187" t="s">
        <v>3</v>
      </c>
      <c r="N100" s="188" t="s">
        <v>41</v>
      </c>
      <c r="O100" s="189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01" t="s">
        <v>163</v>
      </c>
      <c r="BK100" s="193">
        <f>ROUND(I100*H100,2)</f>
        <v>0</v>
      </c>
      <c r="BL100" s="101" t="s">
        <v>162</v>
      </c>
      <c r="BM100" s="192" t="s">
        <v>238</v>
      </c>
    </row>
    <row r="101" spans="1:65" s="113" customFormat="1" ht="16.5" customHeight="1">
      <c r="A101" s="110"/>
      <c r="B101" s="111"/>
      <c r="C101" s="180" t="s">
        <v>9</v>
      </c>
      <c r="D101" s="180" t="s">
        <v>158</v>
      </c>
      <c r="E101" s="181" t="s">
        <v>2077</v>
      </c>
      <c r="F101" s="182" t="s">
        <v>2078</v>
      </c>
      <c r="G101" s="183" t="s">
        <v>762</v>
      </c>
      <c r="H101" s="184">
        <v>28</v>
      </c>
      <c r="I101" s="5"/>
      <c r="J101" s="185">
        <f>ROUND(I101*H101,2)</f>
        <v>0</v>
      </c>
      <c r="K101" s="186"/>
      <c r="L101" s="111"/>
      <c r="M101" s="187" t="s">
        <v>3</v>
      </c>
      <c r="N101" s="188" t="s">
        <v>41</v>
      </c>
      <c r="O101" s="189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01" t="s">
        <v>163</v>
      </c>
      <c r="BK101" s="193">
        <f>ROUND(I101*H101,2)</f>
        <v>0</v>
      </c>
      <c r="BL101" s="101" t="s">
        <v>162</v>
      </c>
      <c r="BM101" s="192" t="s">
        <v>243</v>
      </c>
    </row>
    <row r="102" spans="1:65" s="113" customFormat="1" ht="16.5" customHeight="1">
      <c r="A102" s="110"/>
      <c r="B102" s="111"/>
      <c r="C102" s="180" t="s">
        <v>211</v>
      </c>
      <c r="D102" s="180" t="s">
        <v>158</v>
      </c>
      <c r="E102" s="181" t="s">
        <v>2079</v>
      </c>
      <c r="F102" s="182" t="s">
        <v>2080</v>
      </c>
      <c r="G102" s="183" t="s">
        <v>762</v>
      </c>
      <c r="H102" s="184">
        <v>36</v>
      </c>
      <c r="I102" s="5"/>
      <c r="J102" s="185">
        <f>ROUND(I102*H102,2)</f>
        <v>0</v>
      </c>
      <c r="K102" s="186"/>
      <c r="L102" s="111"/>
      <c r="M102" s="187" t="s">
        <v>3</v>
      </c>
      <c r="N102" s="188" t="s">
        <v>41</v>
      </c>
      <c r="O102" s="189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01" t="s">
        <v>163</v>
      </c>
      <c r="BK102" s="193">
        <f>ROUND(I102*H102,2)</f>
        <v>0</v>
      </c>
      <c r="BL102" s="101" t="s">
        <v>162</v>
      </c>
      <c r="BM102" s="192" t="s">
        <v>248</v>
      </c>
    </row>
    <row r="103" spans="1:47" s="113" customFormat="1" ht="19.5">
      <c r="A103" s="110"/>
      <c r="B103" s="111"/>
      <c r="C103" s="110"/>
      <c r="D103" s="194" t="s">
        <v>1395</v>
      </c>
      <c r="E103" s="110"/>
      <c r="F103" s="195" t="s">
        <v>2081</v>
      </c>
      <c r="G103" s="110"/>
      <c r="H103" s="110"/>
      <c r="I103" s="110"/>
      <c r="J103" s="110"/>
      <c r="K103" s="110"/>
      <c r="L103" s="111"/>
      <c r="M103" s="196"/>
      <c r="N103" s="197"/>
      <c r="O103" s="189"/>
      <c r="P103" s="189"/>
      <c r="Q103" s="189"/>
      <c r="R103" s="189"/>
      <c r="S103" s="189"/>
      <c r="T103" s="198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T103" s="101" t="s">
        <v>1395</v>
      </c>
      <c r="AU103" s="101" t="s">
        <v>77</v>
      </c>
    </row>
    <row r="104" spans="1:65" s="113" customFormat="1" ht="21.75" customHeight="1">
      <c r="A104" s="110"/>
      <c r="B104" s="111"/>
      <c r="C104" s="180" t="s">
        <v>251</v>
      </c>
      <c r="D104" s="180" t="s">
        <v>158</v>
      </c>
      <c r="E104" s="181" t="s">
        <v>2082</v>
      </c>
      <c r="F104" s="182" t="s">
        <v>2083</v>
      </c>
      <c r="G104" s="183" t="s">
        <v>762</v>
      </c>
      <c r="H104" s="184">
        <v>6</v>
      </c>
      <c r="I104" s="5"/>
      <c r="J104" s="185">
        <f>ROUND(I104*H104,2)</f>
        <v>0</v>
      </c>
      <c r="K104" s="186"/>
      <c r="L104" s="111"/>
      <c r="M104" s="187" t="s">
        <v>3</v>
      </c>
      <c r="N104" s="188" t="s">
        <v>41</v>
      </c>
      <c r="O104" s="18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R104" s="192" t="s">
        <v>162</v>
      </c>
      <c r="AT104" s="192" t="s">
        <v>158</v>
      </c>
      <c r="AU104" s="192" t="s">
        <v>77</v>
      </c>
      <c r="AY104" s="101" t="s">
        <v>157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01" t="s">
        <v>163</v>
      </c>
      <c r="BK104" s="193">
        <f>ROUND(I104*H104,2)</f>
        <v>0</v>
      </c>
      <c r="BL104" s="101" t="s">
        <v>162</v>
      </c>
      <c r="BM104" s="192" t="s">
        <v>254</v>
      </c>
    </row>
    <row r="105" spans="1:47" s="113" customFormat="1" ht="19.5">
      <c r="A105" s="110"/>
      <c r="B105" s="111"/>
      <c r="C105" s="110"/>
      <c r="D105" s="194" t="s">
        <v>1395</v>
      </c>
      <c r="E105" s="110"/>
      <c r="F105" s="195" t="s">
        <v>2081</v>
      </c>
      <c r="G105" s="110"/>
      <c r="H105" s="110"/>
      <c r="I105" s="110"/>
      <c r="J105" s="110"/>
      <c r="K105" s="110"/>
      <c r="L105" s="111"/>
      <c r="M105" s="196"/>
      <c r="N105" s="197"/>
      <c r="O105" s="189"/>
      <c r="P105" s="189"/>
      <c r="Q105" s="189"/>
      <c r="R105" s="189"/>
      <c r="S105" s="189"/>
      <c r="T105" s="198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T105" s="101" t="s">
        <v>1395</v>
      </c>
      <c r="AU105" s="101" t="s">
        <v>77</v>
      </c>
    </row>
    <row r="106" spans="1:65" s="113" customFormat="1" ht="16.5" customHeight="1">
      <c r="A106" s="110"/>
      <c r="B106" s="111"/>
      <c r="C106" s="180" t="s">
        <v>218</v>
      </c>
      <c r="D106" s="180" t="s">
        <v>158</v>
      </c>
      <c r="E106" s="181" t="s">
        <v>1797</v>
      </c>
      <c r="F106" s="182" t="s">
        <v>2084</v>
      </c>
      <c r="G106" s="183" t="s">
        <v>183</v>
      </c>
      <c r="H106" s="184">
        <v>30</v>
      </c>
      <c r="I106" s="5"/>
      <c r="J106" s="185">
        <f aca="true" t="shared" si="10" ref="J106:J113">ROUND(I106*H106,2)</f>
        <v>0</v>
      </c>
      <c r="K106" s="186"/>
      <c r="L106" s="111"/>
      <c r="M106" s="187" t="s">
        <v>3</v>
      </c>
      <c r="N106" s="188" t="s">
        <v>41</v>
      </c>
      <c r="O106" s="189"/>
      <c r="P106" s="190">
        <f aca="true" t="shared" si="11" ref="P106:P113">O106*H106</f>
        <v>0</v>
      </c>
      <c r="Q106" s="190">
        <v>0</v>
      </c>
      <c r="R106" s="190">
        <f aca="true" t="shared" si="12" ref="R106:R113">Q106*H106</f>
        <v>0</v>
      </c>
      <c r="S106" s="190">
        <v>0</v>
      </c>
      <c r="T106" s="191">
        <f aca="true" t="shared" si="13" ref="T106:T113">S106*H106</f>
        <v>0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R106" s="192" t="s">
        <v>162</v>
      </c>
      <c r="AT106" s="192" t="s">
        <v>158</v>
      </c>
      <c r="AU106" s="192" t="s">
        <v>77</v>
      </c>
      <c r="AY106" s="101" t="s">
        <v>157</v>
      </c>
      <c r="BE106" s="193">
        <f aca="true" t="shared" si="14" ref="BE106:BE113">IF(N106="základní",J106,0)</f>
        <v>0</v>
      </c>
      <c r="BF106" s="193">
        <f aca="true" t="shared" si="15" ref="BF106:BF113">IF(N106="snížená",J106,0)</f>
        <v>0</v>
      </c>
      <c r="BG106" s="193">
        <f aca="true" t="shared" si="16" ref="BG106:BG113">IF(N106="zákl. přenesená",J106,0)</f>
        <v>0</v>
      </c>
      <c r="BH106" s="193">
        <f aca="true" t="shared" si="17" ref="BH106:BH113">IF(N106="sníž. přenesená",J106,0)</f>
        <v>0</v>
      </c>
      <c r="BI106" s="193">
        <f aca="true" t="shared" si="18" ref="BI106:BI113">IF(N106="nulová",J106,0)</f>
        <v>0</v>
      </c>
      <c r="BJ106" s="101" t="s">
        <v>163</v>
      </c>
      <c r="BK106" s="193">
        <f aca="true" t="shared" si="19" ref="BK106:BK113">ROUND(I106*H106,2)</f>
        <v>0</v>
      </c>
      <c r="BL106" s="101" t="s">
        <v>162</v>
      </c>
      <c r="BM106" s="192" t="s">
        <v>258</v>
      </c>
    </row>
    <row r="107" spans="1:65" s="113" customFormat="1" ht="16.5" customHeight="1">
      <c r="A107" s="110"/>
      <c r="B107" s="111"/>
      <c r="C107" s="180" t="s">
        <v>275</v>
      </c>
      <c r="D107" s="180" t="s">
        <v>158</v>
      </c>
      <c r="E107" s="181" t="s">
        <v>1809</v>
      </c>
      <c r="F107" s="182" t="s">
        <v>2085</v>
      </c>
      <c r="G107" s="183" t="s">
        <v>762</v>
      </c>
      <c r="H107" s="184">
        <v>2</v>
      </c>
      <c r="I107" s="5"/>
      <c r="J107" s="185">
        <f t="shared" si="10"/>
        <v>0</v>
      </c>
      <c r="K107" s="186"/>
      <c r="L107" s="111"/>
      <c r="M107" s="187" t="s">
        <v>3</v>
      </c>
      <c r="N107" s="188" t="s">
        <v>41</v>
      </c>
      <c r="O107" s="189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101" t="s">
        <v>163</v>
      </c>
      <c r="BK107" s="193">
        <f t="shared" si="19"/>
        <v>0</v>
      </c>
      <c r="BL107" s="101" t="s">
        <v>162</v>
      </c>
      <c r="BM107" s="192" t="s">
        <v>278</v>
      </c>
    </row>
    <row r="108" spans="1:65" s="113" customFormat="1" ht="16.5" customHeight="1">
      <c r="A108" s="110"/>
      <c r="B108" s="111"/>
      <c r="C108" s="180" t="s">
        <v>221</v>
      </c>
      <c r="D108" s="180" t="s">
        <v>158</v>
      </c>
      <c r="E108" s="181" t="s">
        <v>2086</v>
      </c>
      <c r="F108" s="182" t="s">
        <v>2087</v>
      </c>
      <c r="G108" s="183" t="s">
        <v>762</v>
      </c>
      <c r="H108" s="184">
        <v>2</v>
      </c>
      <c r="I108" s="5"/>
      <c r="J108" s="185">
        <f t="shared" si="10"/>
        <v>0</v>
      </c>
      <c r="K108" s="186"/>
      <c r="L108" s="111"/>
      <c r="M108" s="187" t="s">
        <v>3</v>
      </c>
      <c r="N108" s="188" t="s">
        <v>41</v>
      </c>
      <c r="O108" s="189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R108" s="192" t="s">
        <v>162</v>
      </c>
      <c r="AT108" s="192" t="s">
        <v>158</v>
      </c>
      <c r="AU108" s="192" t="s">
        <v>77</v>
      </c>
      <c r="AY108" s="101" t="s">
        <v>157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101" t="s">
        <v>163</v>
      </c>
      <c r="BK108" s="193">
        <f t="shared" si="19"/>
        <v>0</v>
      </c>
      <c r="BL108" s="101" t="s">
        <v>162</v>
      </c>
      <c r="BM108" s="192" t="s">
        <v>289</v>
      </c>
    </row>
    <row r="109" spans="1:65" s="113" customFormat="1" ht="16.5" customHeight="1">
      <c r="A109" s="110"/>
      <c r="B109" s="111"/>
      <c r="C109" s="180" t="s">
        <v>8</v>
      </c>
      <c r="D109" s="180" t="s">
        <v>158</v>
      </c>
      <c r="E109" s="181" t="s">
        <v>2088</v>
      </c>
      <c r="F109" s="182" t="s">
        <v>2089</v>
      </c>
      <c r="G109" s="183" t="s">
        <v>762</v>
      </c>
      <c r="H109" s="184">
        <v>800</v>
      </c>
      <c r="I109" s="5"/>
      <c r="J109" s="185">
        <f t="shared" si="10"/>
        <v>0</v>
      </c>
      <c r="K109" s="186"/>
      <c r="L109" s="111"/>
      <c r="M109" s="187" t="s">
        <v>3</v>
      </c>
      <c r="N109" s="188" t="s">
        <v>41</v>
      </c>
      <c r="O109" s="189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R109" s="192" t="s">
        <v>162</v>
      </c>
      <c r="AT109" s="192" t="s">
        <v>158</v>
      </c>
      <c r="AU109" s="192" t="s">
        <v>77</v>
      </c>
      <c r="AY109" s="101" t="s">
        <v>157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101" t="s">
        <v>163</v>
      </c>
      <c r="BK109" s="193">
        <f t="shared" si="19"/>
        <v>0</v>
      </c>
      <c r="BL109" s="101" t="s">
        <v>162</v>
      </c>
      <c r="BM109" s="192" t="s">
        <v>315</v>
      </c>
    </row>
    <row r="110" spans="1:65" s="113" customFormat="1" ht="16.5" customHeight="1">
      <c r="A110" s="110"/>
      <c r="B110" s="111"/>
      <c r="C110" s="180" t="s">
        <v>225</v>
      </c>
      <c r="D110" s="180" t="s">
        <v>158</v>
      </c>
      <c r="E110" s="181" t="s">
        <v>1129</v>
      </c>
      <c r="F110" s="182" t="s">
        <v>1821</v>
      </c>
      <c r="G110" s="183" t="s">
        <v>762</v>
      </c>
      <c r="H110" s="184">
        <v>1</v>
      </c>
      <c r="I110" s="5"/>
      <c r="J110" s="185">
        <f t="shared" si="10"/>
        <v>0</v>
      </c>
      <c r="K110" s="186"/>
      <c r="L110" s="111"/>
      <c r="M110" s="187" t="s">
        <v>3</v>
      </c>
      <c r="N110" s="188" t="s">
        <v>41</v>
      </c>
      <c r="O110" s="189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R110" s="192" t="s">
        <v>162</v>
      </c>
      <c r="AT110" s="192" t="s">
        <v>158</v>
      </c>
      <c r="AU110" s="192" t="s">
        <v>77</v>
      </c>
      <c r="AY110" s="101" t="s">
        <v>157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101" t="s">
        <v>163</v>
      </c>
      <c r="BK110" s="193">
        <f t="shared" si="19"/>
        <v>0</v>
      </c>
      <c r="BL110" s="101" t="s">
        <v>162</v>
      </c>
      <c r="BM110" s="192" t="s">
        <v>318</v>
      </c>
    </row>
    <row r="111" spans="1:65" s="113" customFormat="1" ht="16.5" customHeight="1">
      <c r="A111" s="110"/>
      <c r="B111" s="111"/>
      <c r="C111" s="180" t="s">
        <v>319</v>
      </c>
      <c r="D111" s="180" t="s">
        <v>158</v>
      </c>
      <c r="E111" s="181" t="s">
        <v>2090</v>
      </c>
      <c r="F111" s="182" t="s">
        <v>1819</v>
      </c>
      <c r="G111" s="183" t="s">
        <v>762</v>
      </c>
      <c r="H111" s="184">
        <v>1</v>
      </c>
      <c r="I111" s="5"/>
      <c r="J111" s="185">
        <f t="shared" si="10"/>
        <v>0</v>
      </c>
      <c r="K111" s="186"/>
      <c r="L111" s="111"/>
      <c r="M111" s="187" t="s">
        <v>3</v>
      </c>
      <c r="N111" s="188" t="s">
        <v>41</v>
      </c>
      <c r="O111" s="189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162</v>
      </c>
      <c r="AT111" s="192" t="s">
        <v>158</v>
      </c>
      <c r="AU111" s="192" t="s">
        <v>77</v>
      </c>
      <c r="AY111" s="101" t="s">
        <v>157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01" t="s">
        <v>163</v>
      </c>
      <c r="BK111" s="193">
        <f t="shared" si="19"/>
        <v>0</v>
      </c>
      <c r="BL111" s="101" t="s">
        <v>162</v>
      </c>
      <c r="BM111" s="192" t="s">
        <v>322</v>
      </c>
    </row>
    <row r="112" spans="1:65" s="113" customFormat="1" ht="16.5" customHeight="1">
      <c r="A112" s="110"/>
      <c r="B112" s="111"/>
      <c r="C112" s="180" t="s">
        <v>228</v>
      </c>
      <c r="D112" s="180" t="s">
        <v>158</v>
      </c>
      <c r="E112" s="181" t="s">
        <v>2091</v>
      </c>
      <c r="F112" s="182" t="s">
        <v>1823</v>
      </c>
      <c r="G112" s="183" t="s">
        <v>1783</v>
      </c>
      <c r="H112" s="6"/>
      <c r="I112" s="5"/>
      <c r="J112" s="185">
        <f t="shared" si="10"/>
        <v>0</v>
      </c>
      <c r="K112" s="186"/>
      <c r="L112" s="111"/>
      <c r="M112" s="187" t="s">
        <v>3</v>
      </c>
      <c r="N112" s="188" t="s">
        <v>41</v>
      </c>
      <c r="O112" s="189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162</v>
      </c>
      <c r="AT112" s="192" t="s">
        <v>158</v>
      </c>
      <c r="AU112" s="192" t="s">
        <v>77</v>
      </c>
      <c r="AY112" s="101" t="s">
        <v>157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01" t="s">
        <v>163</v>
      </c>
      <c r="BK112" s="193">
        <f t="shared" si="19"/>
        <v>0</v>
      </c>
      <c r="BL112" s="101" t="s">
        <v>162</v>
      </c>
      <c r="BM112" s="192" t="s">
        <v>325</v>
      </c>
    </row>
    <row r="113" spans="1:65" s="113" customFormat="1" ht="16.5" customHeight="1">
      <c r="A113" s="110"/>
      <c r="B113" s="111"/>
      <c r="C113" s="180" t="s">
        <v>327</v>
      </c>
      <c r="D113" s="180" t="s">
        <v>158</v>
      </c>
      <c r="E113" s="181" t="s">
        <v>867</v>
      </c>
      <c r="F113" s="182" t="s">
        <v>1825</v>
      </c>
      <c r="G113" s="183" t="s">
        <v>1783</v>
      </c>
      <c r="H113" s="6"/>
      <c r="I113" s="5"/>
      <c r="J113" s="185">
        <f t="shared" si="10"/>
        <v>0</v>
      </c>
      <c r="K113" s="186"/>
      <c r="L113" s="111"/>
      <c r="M113" s="187" t="s">
        <v>3</v>
      </c>
      <c r="N113" s="188" t="s">
        <v>41</v>
      </c>
      <c r="O113" s="189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162</v>
      </c>
      <c r="AT113" s="192" t="s">
        <v>158</v>
      </c>
      <c r="AU113" s="192" t="s">
        <v>77</v>
      </c>
      <c r="AY113" s="101" t="s">
        <v>157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01" t="s">
        <v>163</v>
      </c>
      <c r="BK113" s="193">
        <f t="shared" si="19"/>
        <v>0</v>
      </c>
      <c r="BL113" s="101" t="s">
        <v>162</v>
      </c>
      <c r="BM113" s="192" t="s">
        <v>330</v>
      </c>
    </row>
    <row r="114" spans="2:63" s="169" customFormat="1" ht="25.9" customHeight="1">
      <c r="B114" s="170"/>
      <c r="D114" s="171" t="s">
        <v>68</v>
      </c>
      <c r="E114" s="172" t="s">
        <v>1509</v>
      </c>
      <c r="F114" s="172" t="s">
        <v>2092</v>
      </c>
      <c r="J114" s="173">
        <f>BK114</f>
        <v>0</v>
      </c>
      <c r="L114" s="170"/>
      <c r="M114" s="174"/>
      <c r="N114" s="175"/>
      <c r="O114" s="175"/>
      <c r="P114" s="176">
        <f>SUM(P115:P117)</f>
        <v>0</v>
      </c>
      <c r="Q114" s="175"/>
      <c r="R114" s="176">
        <f>SUM(R115:R117)</f>
        <v>0</v>
      </c>
      <c r="S114" s="175"/>
      <c r="T114" s="177">
        <f>SUM(T115:T117)</f>
        <v>0</v>
      </c>
      <c r="AR114" s="171" t="s">
        <v>77</v>
      </c>
      <c r="AT114" s="178" t="s">
        <v>68</v>
      </c>
      <c r="AU114" s="178" t="s">
        <v>69</v>
      </c>
      <c r="AY114" s="171" t="s">
        <v>157</v>
      </c>
      <c r="BK114" s="179">
        <f>SUM(BK115:BK117)</f>
        <v>0</v>
      </c>
    </row>
    <row r="115" spans="1:65" s="113" customFormat="1" ht="16.5" customHeight="1">
      <c r="A115" s="110"/>
      <c r="B115" s="111"/>
      <c r="C115" s="180" t="s">
        <v>232</v>
      </c>
      <c r="D115" s="180" t="s">
        <v>158</v>
      </c>
      <c r="E115" s="181" t="s">
        <v>2093</v>
      </c>
      <c r="F115" s="182" t="s">
        <v>2094</v>
      </c>
      <c r="G115" s="183" t="s">
        <v>1238</v>
      </c>
      <c r="H115" s="184">
        <v>20</v>
      </c>
      <c r="I115" s="5"/>
      <c r="J115" s="185">
        <f>ROUND(I115*H115,2)</f>
        <v>0</v>
      </c>
      <c r="K115" s="186"/>
      <c r="L115" s="111"/>
      <c r="M115" s="187" t="s">
        <v>3</v>
      </c>
      <c r="N115" s="188" t="s">
        <v>41</v>
      </c>
      <c r="O115" s="189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162</v>
      </c>
      <c r="AT115" s="192" t="s">
        <v>158</v>
      </c>
      <c r="AU115" s="192" t="s">
        <v>77</v>
      </c>
      <c r="AY115" s="101" t="s">
        <v>157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01" t="s">
        <v>163</v>
      </c>
      <c r="BK115" s="193">
        <f>ROUND(I115*H115,2)</f>
        <v>0</v>
      </c>
      <c r="BL115" s="101" t="s">
        <v>162</v>
      </c>
      <c r="BM115" s="192" t="s">
        <v>334</v>
      </c>
    </row>
    <row r="116" spans="1:65" s="113" customFormat="1" ht="16.5" customHeight="1">
      <c r="A116" s="110"/>
      <c r="B116" s="111"/>
      <c r="C116" s="180" t="s">
        <v>337</v>
      </c>
      <c r="D116" s="180" t="s">
        <v>158</v>
      </c>
      <c r="E116" s="181" t="s">
        <v>2095</v>
      </c>
      <c r="F116" s="182" t="s">
        <v>2096</v>
      </c>
      <c r="G116" s="183" t="s">
        <v>193</v>
      </c>
      <c r="H116" s="184">
        <v>31.2</v>
      </c>
      <c r="I116" s="5"/>
      <c r="J116" s="185">
        <f>ROUND(I116*H116,2)</f>
        <v>0</v>
      </c>
      <c r="K116" s="186"/>
      <c r="L116" s="111"/>
      <c r="M116" s="187" t="s">
        <v>3</v>
      </c>
      <c r="N116" s="188" t="s">
        <v>41</v>
      </c>
      <c r="O116" s="189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162</v>
      </c>
      <c r="AT116" s="192" t="s">
        <v>158</v>
      </c>
      <c r="AU116" s="192" t="s">
        <v>77</v>
      </c>
      <c r="AY116" s="101" t="s">
        <v>157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01" t="s">
        <v>163</v>
      </c>
      <c r="BK116" s="193">
        <f>ROUND(I116*H116,2)</f>
        <v>0</v>
      </c>
      <c r="BL116" s="101" t="s">
        <v>162</v>
      </c>
      <c r="BM116" s="192" t="s">
        <v>340</v>
      </c>
    </row>
    <row r="117" spans="1:65" s="113" customFormat="1" ht="16.5" customHeight="1">
      <c r="A117" s="110"/>
      <c r="B117" s="111"/>
      <c r="C117" s="180" t="s">
        <v>238</v>
      </c>
      <c r="D117" s="180" t="s">
        <v>158</v>
      </c>
      <c r="E117" s="181" t="s">
        <v>2097</v>
      </c>
      <c r="F117" s="182" t="s">
        <v>2098</v>
      </c>
      <c r="G117" s="183" t="s">
        <v>183</v>
      </c>
      <c r="H117" s="184">
        <v>390</v>
      </c>
      <c r="I117" s="5"/>
      <c r="J117" s="185">
        <f>ROUND(I117*H117,2)</f>
        <v>0</v>
      </c>
      <c r="K117" s="186"/>
      <c r="L117" s="111"/>
      <c r="M117" s="187" t="s">
        <v>3</v>
      </c>
      <c r="N117" s="188" t="s">
        <v>41</v>
      </c>
      <c r="O117" s="189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162</v>
      </c>
      <c r="AT117" s="192" t="s">
        <v>158</v>
      </c>
      <c r="AU117" s="192" t="s">
        <v>77</v>
      </c>
      <c r="AY117" s="101" t="s">
        <v>157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01" t="s">
        <v>163</v>
      </c>
      <c r="BK117" s="193">
        <f>ROUND(I117*H117,2)</f>
        <v>0</v>
      </c>
      <c r="BL117" s="101" t="s">
        <v>162</v>
      </c>
      <c r="BM117" s="192" t="s">
        <v>344</v>
      </c>
    </row>
    <row r="118" spans="2:63" s="169" customFormat="1" ht="25.9" customHeight="1">
      <c r="B118" s="170"/>
      <c r="D118" s="171" t="s">
        <v>68</v>
      </c>
      <c r="E118" s="172" t="s">
        <v>1826</v>
      </c>
      <c r="F118" s="172" t="s">
        <v>1391</v>
      </c>
      <c r="J118" s="173">
        <f>BK118</f>
        <v>0</v>
      </c>
      <c r="L118" s="170"/>
      <c r="M118" s="174"/>
      <c r="N118" s="175"/>
      <c r="O118" s="175"/>
      <c r="P118" s="176">
        <f>SUM(P119:P137)</f>
        <v>0</v>
      </c>
      <c r="Q118" s="175"/>
      <c r="R118" s="176">
        <f>SUM(R119:R137)</f>
        <v>0</v>
      </c>
      <c r="S118" s="175"/>
      <c r="T118" s="177">
        <f>SUM(T119:T137)</f>
        <v>0</v>
      </c>
      <c r="AR118" s="171" t="s">
        <v>77</v>
      </c>
      <c r="AT118" s="178" t="s">
        <v>68</v>
      </c>
      <c r="AU118" s="178" t="s">
        <v>69</v>
      </c>
      <c r="AY118" s="171" t="s">
        <v>157</v>
      </c>
      <c r="BK118" s="179">
        <f>SUM(BK119:BK137)</f>
        <v>0</v>
      </c>
    </row>
    <row r="119" spans="1:65" s="113" customFormat="1" ht="21.75" customHeight="1">
      <c r="A119" s="110"/>
      <c r="B119" s="111"/>
      <c r="C119" s="180" t="s">
        <v>345</v>
      </c>
      <c r="D119" s="180" t="s">
        <v>158</v>
      </c>
      <c r="E119" s="181" t="s">
        <v>2099</v>
      </c>
      <c r="F119" s="182" t="s">
        <v>2100</v>
      </c>
      <c r="G119" s="183" t="s">
        <v>183</v>
      </c>
      <c r="H119" s="184">
        <v>60</v>
      </c>
      <c r="I119" s="5"/>
      <c r="J119" s="185">
        <f aca="true" t="shared" si="20" ref="J119:J137">ROUND(I119*H119,2)</f>
        <v>0</v>
      </c>
      <c r="K119" s="186"/>
      <c r="L119" s="111"/>
      <c r="M119" s="187" t="s">
        <v>3</v>
      </c>
      <c r="N119" s="188" t="s">
        <v>41</v>
      </c>
      <c r="O119" s="189"/>
      <c r="P119" s="190">
        <f aca="true" t="shared" si="21" ref="P119:P137">O119*H119</f>
        <v>0</v>
      </c>
      <c r="Q119" s="190">
        <v>0</v>
      </c>
      <c r="R119" s="190">
        <f aca="true" t="shared" si="22" ref="R119:R137">Q119*H119</f>
        <v>0</v>
      </c>
      <c r="S119" s="190">
        <v>0</v>
      </c>
      <c r="T119" s="191">
        <f aca="true" t="shared" si="23" ref="T119:T137">S119*H119</f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162</v>
      </c>
      <c r="AT119" s="192" t="s">
        <v>158</v>
      </c>
      <c r="AU119" s="192" t="s">
        <v>77</v>
      </c>
      <c r="AY119" s="101" t="s">
        <v>157</v>
      </c>
      <c r="BE119" s="193">
        <f aca="true" t="shared" si="24" ref="BE119:BE137">IF(N119="základní",J119,0)</f>
        <v>0</v>
      </c>
      <c r="BF119" s="193">
        <f aca="true" t="shared" si="25" ref="BF119:BF137">IF(N119="snížená",J119,0)</f>
        <v>0</v>
      </c>
      <c r="BG119" s="193">
        <f aca="true" t="shared" si="26" ref="BG119:BG137">IF(N119="zákl. přenesená",J119,0)</f>
        <v>0</v>
      </c>
      <c r="BH119" s="193">
        <f aca="true" t="shared" si="27" ref="BH119:BH137">IF(N119="sníž. přenesená",J119,0)</f>
        <v>0</v>
      </c>
      <c r="BI119" s="193">
        <f aca="true" t="shared" si="28" ref="BI119:BI137">IF(N119="nulová",J119,0)</f>
        <v>0</v>
      </c>
      <c r="BJ119" s="101" t="s">
        <v>163</v>
      </c>
      <c r="BK119" s="193">
        <f aca="true" t="shared" si="29" ref="BK119:BK137">ROUND(I119*H119,2)</f>
        <v>0</v>
      </c>
      <c r="BL119" s="101" t="s">
        <v>162</v>
      </c>
      <c r="BM119" s="192" t="s">
        <v>348</v>
      </c>
    </row>
    <row r="120" spans="1:65" s="113" customFormat="1" ht="21.75" customHeight="1">
      <c r="A120" s="110"/>
      <c r="B120" s="111"/>
      <c r="C120" s="180" t="s">
        <v>243</v>
      </c>
      <c r="D120" s="180" t="s">
        <v>158</v>
      </c>
      <c r="E120" s="181" t="s">
        <v>2101</v>
      </c>
      <c r="F120" s="182" t="s">
        <v>2102</v>
      </c>
      <c r="G120" s="183" t="s">
        <v>183</v>
      </c>
      <c r="H120" s="184">
        <v>390</v>
      </c>
      <c r="I120" s="5"/>
      <c r="J120" s="185">
        <f t="shared" si="20"/>
        <v>0</v>
      </c>
      <c r="K120" s="186"/>
      <c r="L120" s="111"/>
      <c r="M120" s="187" t="s">
        <v>3</v>
      </c>
      <c r="N120" s="188" t="s">
        <v>41</v>
      </c>
      <c r="O120" s="189"/>
      <c r="P120" s="190">
        <f t="shared" si="21"/>
        <v>0</v>
      </c>
      <c r="Q120" s="190">
        <v>0</v>
      </c>
      <c r="R120" s="190">
        <f t="shared" si="22"/>
        <v>0</v>
      </c>
      <c r="S120" s="190">
        <v>0</v>
      </c>
      <c r="T120" s="191">
        <f t="shared" si="23"/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R120" s="192" t="s">
        <v>162</v>
      </c>
      <c r="AT120" s="192" t="s">
        <v>158</v>
      </c>
      <c r="AU120" s="192" t="s">
        <v>77</v>
      </c>
      <c r="AY120" s="101" t="s">
        <v>157</v>
      </c>
      <c r="BE120" s="193">
        <f t="shared" si="24"/>
        <v>0</v>
      </c>
      <c r="BF120" s="193">
        <f t="shared" si="25"/>
        <v>0</v>
      </c>
      <c r="BG120" s="193">
        <f t="shared" si="26"/>
        <v>0</v>
      </c>
      <c r="BH120" s="193">
        <f t="shared" si="27"/>
        <v>0</v>
      </c>
      <c r="BI120" s="193">
        <f t="shared" si="28"/>
        <v>0</v>
      </c>
      <c r="BJ120" s="101" t="s">
        <v>163</v>
      </c>
      <c r="BK120" s="193">
        <f t="shared" si="29"/>
        <v>0</v>
      </c>
      <c r="BL120" s="101" t="s">
        <v>162</v>
      </c>
      <c r="BM120" s="192" t="s">
        <v>352</v>
      </c>
    </row>
    <row r="121" spans="1:65" s="113" customFormat="1" ht="24.2" customHeight="1">
      <c r="A121" s="110"/>
      <c r="B121" s="111"/>
      <c r="C121" s="180" t="s">
        <v>386</v>
      </c>
      <c r="D121" s="180" t="s">
        <v>158</v>
      </c>
      <c r="E121" s="181" t="s">
        <v>1837</v>
      </c>
      <c r="F121" s="182" t="s">
        <v>2103</v>
      </c>
      <c r="G121" s="183" t="s">
        <v>183</v>
      </c>
      <c r="H121" s="184">
        <v>620</v>
      </c>
      <c r="I121" s="5"/>
      <c r="J121" s="185">
        <f t="shared" si="20"/>
        <v>0</v>
      </c>
      <c r="K121" s="186"/>
      <c r="L121" s="111"/>
      <c r="M121" s="187" t="s">
        <v>3</v>
      </c>
      <c r="N121" s="188" t="s">
        <v>41</v>
      </c>
      <c r="O121" s="189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R121" s="192" t="s">
        <v>162</v>
      </c>
      <c r="AT121" s="192" t="s">
        <v>158</v>
      </c>
      <c r="AU121" s="192" t="s">
        <v>77</v>
      </c>
      <c r="AY121" s="101" t="s">
        <v>157</v>
      </c>
      <c r="BE121" s="193">
        <f t="shared" si="24"/>
        <v>0</v>
      </c>
      <c r="BF121" s="193">
        <f t="shared" si="25"/>
        <v>0</v>
      </c>
      <c r="BG121" s="193">
        <f t="shared" si="26"/>
        <v>0</v>
      </c>
      <c r="BH121" s="193">
        <f t="shared" si="27"/>
        <v>0</v>
      </c>
      <c r="BI121" s="193">
        <f t="shared" si="28"/>
        <v>0</v>
      </c>
      <c r="BJ121" s="101" t="s">
        <v>163</v>
      </c>
      <c r="BK121" s="193">
        <f t="shared" si="29"/>
        <v>0</v>
      </c>
      <c r="BL121" s="101" t="s">
        <v>162</v>
      </c>
      <c r="BM121" s="192" t="s">
        <v>390</v>
      </c>
    </row>
    <row r="122" spans="1:65" s="113" customFormat="1" ht="16.5" customHeight="1">
      <c r="A122" s="110"/>
      <c r="B122" s="111"/>
      <c r="C122" s="180" t="s">
        <v>248</v>
      </c>
      <c r="D122" s="180" t="s">
        <v>158</v>
      </c>
      <c r="E122" s="181" t="s">
        <v>2104</v>
      </c>
      <c r="F122" s="182" t="s">
        <v>2105</v>
      </c>
      <c r="G122" s="183" t="s">
        <v>762</v>
      </c>
      <c r="H122" s="184">
        <v>160</v>
      </c>
      <c r="I122" s="5"/>
      <c r="J122" s="185">
        <f t="shared" si="20"/>
        <v>0</v>
      </c>
      <c r="K122" s="186"/>
      <c r="L122" s="111"/>
      <c r="M122" s="187" t="s">
        <v>3</v>
      </c>
      <c r="N122" s="188" t="s">
        <v>41</v>
      </c>
      <c r="O122" s="189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162</v>
      </c>
      <c r="AT122" s="192" t="s">
        <v>158</v>
      </c>
      <c r="AU122" s="192" t="s">
        <v>77</v>
      </c>
      <c r="AY122" s="101" t="s">
        <v>157</v>
      </c>
      <c r="BE122" s="193">
        <f t="shared" si="24"/>
        <v>0</v>
      </c>
      <c r="BF122" s="193">
        <f t="shared" si="25"/>
        <v>0</v>
      </c>
      <c r="BG122" s="193">
        <f t="shared" si="26"/>
        <v>0</v>
      </c>
      <c r="BH122" s="193">
        <f t="shared" si="27"/>
        <v>0</v>
      </c>
      <c r="BI122" s="193">
        <f t="shared" si="28"/>
        <v>0</v>
      </c>
      <c r="BJ122" s="101" t="s">
        <v>163</v>
      </c>
      <c r="BK122" s="193">
        <f t="shared" si="29"/>
        <v>0</v>
      </c>
      <c r="BL122" s="101" t="s">
        <v>162</v>
      </c>
      <c r="BM122" s="192" t="s">
        <v>393</v>
      </c>
    </row>
    <row r="123" spans="1:65" s="113" customFormat="1" ht="16.5" customHeight="1">
      <c r="A123" s="110"/>
      <c r="B123" s="111"/>
      <c r="C123" s="180" t="s">
        <v>394</v>
      </c>
      <c r="D123" s="180" t="s">
        <v>158</v>
      </c>
      <c r="E123" s="181" t="s">
        <v>2106</v>
      </c>
      <c r="F123" s="182" t="s">
        <v>2107</v>
      </c>
      <c r="G123" s="183" t="s">
        <v>183</v>
      </c>
      <c r="H123" s="184">
        <v>220</v>
      </c>
      <c r="I123" s="5"/>
      <c r="J123" s="185">
        <f t="shared" si="20"/>
        <v>0</v>
      </c>
      <c r="K123" s="186"/>
      <c r="L123" s="111"/>
      <c r="M123" s="187" t="s">
        <v>3</v>
      </c>
      <c r="N123" s="188" t="s">
        <v>41</v>
      </c>
      <c r="O123" s="189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R123" s="192" t="s">
        <v>162</v>
      </c>
      <c r="AT123" s="192" t="s">
        <v>158</v>
      </c>
      <c r="AU123" s="192" t="s">
        <v>77</v>
      </c>
      <c r="AY123" s="101" t="s">
        <v>157</v>
      </c>
      <c r="BE123" s="193">
        <f t="shared" si="24"/>
        <v>0</v>
      </c>
      <c r="BF123" s="193">
        <f t="shared" si="25"/>
        <v>0</v>
      </c>
      <c r="BG123" s="193">
        <f t="shared" si="26"/>
        <v>0</v>
      </c>
      <c r="BH123" s="193">
        <f t="shared" si="27"/>
        <v>0</v>
      </c>
      <c r="BI123" s="193">
        <f t="shared" si="28"/>
        <v>0</v>
      </c>
      <c r="BJ123" s="101" t="s">
        <v>163</v>
      </c>
      <c r="BK123" s="193">
        <f t="shared" si="29"/>
        <v>0</v>
      </c>
      <c r="BL123" s="101" t="s">
        <v>162</v>
      </c>
      <c r="BM123" s="192" t="s">
        <v>397</v>
      </c>
    </row>
    <row r="124" spans="1:65" s="113" customFormat="1" ht="16.5" customHeight="1">
      <c r="A124" s="110"/>
      <c r="B124" s="111"/>
      <c r="C124" s="180" t="s">
        <v>254</v>
      </c>
      <c r="D124" s="180" t="s">
        <v>158</v>
      </c>
      <c r="E124" s="181" t="s">
        <v>2108</v>
      </c>
      <c r="F124" s="182" t="s">
        <v>2109</v>
      </c>
      <c r="G124" s="183" t="s">
        <v>762</v>
      </c>
      <c r="H124" s="184">
        <v>6</v>
      </c>
      <c r="I124" s="5"/>
      <c r="J124" s="185">
        <f t="shared" si="20"/>
        <v>0</v>
      </c>
      <c r="K124" s="186"/>
      <c r="L124" s="111"/>
      <c r="M124" s="187" t="s">
        <v>3</v>
      </c>
      <c r="N124" s="188" t="s">
        <v>41</v>
      </c>
      <c r="O124" s="189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R124" s="192" t="s">
        <v>162</v>
      </c>
      <c r="AT124" s="192" t="s">
        <v>158</v>
      </c>
      <c r="AU124" s="192" t="s">
        <v>77</v>
      </c>
      <c r="AY124" s="101" t="s">
        <v>157</v>
      </c>
      <c r="BE124" s="193">
        <f t="shared" si="24"/>
        <v>0</v>
      </c>
      <c r="BF124" s="193">
        <f t="shared" si="25"/>
        <v>0</v>
      </c>
      <c r="BG124" s="193">
        <f t="shared" si="26"/>
        <v>0</v>
      </c>
      <c r="BH124" s="193">
        <f t="shared" si="27"/>
        <v>0</v>
      </c>
      <c r="BI124" s="193">
        <f t="shared" si="28"/>
        <v>0</v>
      </c>
      <c r="BJ124" s="101" t="s">
        <v>163</v>
      </c>
      <c r="BK124" s="193">
        <f t="shared" si="29"/>
        <v>0</v>
      </c>
      <c r="BL124" s="101" t="s">
        <v>162</v>
      </c>
      <c r="BM124" s="192" t="s">
        <v>408</v>
      </c>
    </row>
    <row r="125" spans="1:65" s="113" customFormat="1" ht="16.5" customHeight="1">
      <c r="A125" s="110"/>
      <c r="B125" s="111"/>
      <c r="C125" s="180" t="s">
        <v>410</v>
      </c>
      <c r="D125" s="180" t="s">
        <v>158</v>
      </c>
      <c r="E125" s="181" t="s">
        <v>2110</v>
      </c>
      <c r="F125" s="182" t="s">
        <v>2111</v>
      </c>
      <c r="G125" s="183" t="s">
        <v>762</v>
      </c>
      <c r="H125" s="184">
        <v>36</v>
      </c>
      <c r="I125" s="5"/>
      <c r="J125" s="185">
        <f t="shared" si="20"/>
        <v>0</v>
      </c>
      <c r="K125" s="186"/>
      <c r="L125" s="111"/>
      <c r="M125" s="187" t="s">
        <v>3</v>
      </c>
      <c r="N125" s="188" t="s">
        <v>41</v>
      </c>
      <c r="O125" s="189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162</v>
      </c>
      <c r="AT125" s="192" t="s">
        <v>158</v>
      </c>
      <c r="AU125" s="192" t="s">
        <v>77</v>
      </c>
      <c r="AY125" s="101" t="s">
        <v>157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101" t="s">
        <v>163</v>
      </c>
      <c r="BK125" s="193">
        <f t="shared" si="29"/>
        <v>0</v>
      </c>
      <c r="BL125" s="101" t="s">
        <v>162</v>
      </c>
      <c r="BM125" s="192" t="s">
        <v>413</v>
      </c>
    </row>
    <row r="126" spans="1:65" s="113" customFormat="1" ht="16.5" customHeight="1">
      <c r="A126" s="110"/>
      <c r="B126" s="111"/>
      <c r="C126" s="180" t="s">
        <v>258</v>
      </c>
      <c r="D126" s="180" t="s">
        <v>158</v>
      </c>
      <c r="E126" s="181" t="s">
        <v>2112</v>
      </c>
      <c r="F126" s="182" t="s">
        <v>2113</v>
      </c>
      <c r="G126" s="183" t="s">
        <v>762</v>
      </c>
      <c r="H126" s="184">
        <v>100</v>
      </c>
      <c r="I126" s="5"/>
      <c r="J126" s="185">
        <f t="shared" si="20"/>
        <v>0</v>
      </c>
      <c r="K126" s="186"/>
      <c r="L126" s="111"/>
      <c r="M126" s="187" t="s">
        <v>3</v>
      </c>
      <c r="N126" s="188" t="s">
        <v>41</v>
      </c>
      <c r="O126" s="189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R126" s="192" t="s">
        <v>162</v>
      </c>
      <c r="AT126" s="192" t="s">
        <v>158</v>
      </c>
      <c r="AU126" s="192" t="s">
        <v>77</v>
      </c>
      <c r="AY126" s="101" t="s">
        <v>157</v>
      </c>
      <c r="BE126" s="193">
        <f t="shared" si="24"/>
        <v>0</v>
      </c>
      <c r="BF126" s="193">
        <f t="shared" si="25"/>
        <v>0</v>
      </c>
      <c r="BG126" s="193">
        <f t="shared" si="26"/>
        <v>0</v>
      </c>
      <c r="BH126" s="193">
        <f t="shared" si="27"/>
        <v>0</v>
      </c>
      <c r="BI126" s="193">
        <f t="shared" si="28"/>
        <v>0</v>
      </c>
      <c r="BJ126" s="101" t="s">
        <v>163</v>
      </c>
      <c r="BK126" s="193">
        <f t="shared" si="29"/>
        <v>0</v>
      </c>
      <c r="BL126" s="101" t="s">
        <v>162</v>
      </c>
      <c r="BM126" s="192" t="s">
        <v>418</v>
      </c>
    </row>
    <row r="127" spans="1:65" s="113" customFormat="1" ht="16.5" customHeight="1">
      <c r="A127" s="110"/>
      <c r="B127" s="111"/>
      <c r="C127" s="180" t="s">
        <v>423</v>
      </c>
      <c r="D127" s="180" t="s">
        <v>158</v>
      </c>
      <c r="E127" s="181" t="s">
        <v>2114</v>
      </c>
      <c r="F127" s="182" t="s">
        <v>2115</v>
      </c>
      <c r="G127" s="183" t="s">
        <v>762</v>
      </c>
      <c r="H127" s="184">
        <v>100</v>
      </c>
      <c r="I127" s="5"/>
      <c r="J127" s="185">
        <f t="shared" si="20"/>
        <v>0</v>
      </c>
      <c r="K127" s="186"/>
      <c r="L127" s="111"/>
      <c r="M127" s="187" t="s">
        <v>3</v>
      </c>
      <c r="N127" s="188" t="s">
        <v>41</v>
      </c>
      <c r="O127" s="189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162</v>
      </c>
      <c r="AT127" s="192" t="s">
        <v>158</v>
      </c>
      <c r="AU127" s="192" t="s">
        <v>77</v>
      </c>
      <c r="AY127" s="101" t="s">
        <v>157</v>
      </c>
      <c r="BE127" s="193">
        <f t="shared" si="24"/>
        <v>0</v>
      </c>
      <c r="BF127" s="193">
        <f t="shared" si="25"/>
        <v>0</v>
      </c>
      <c r="BG127" s="193">
        <f t="shared" si="26"/>
        <v>0</v>
      </c>
      <c r="BH127" s="193">
        <f t="shared" si="27"/>
        <v>0</v>
      </c>
      <c r="BI127" s="193">
        <f t="shared" si="28"/>
        <v>0</v>
      </c>
      <c r="BJ127" s="101" t="s">
        <v>163</v>
      </c>
      <c r="BK127" s="193">
        <f t="shared" si="29"/>
        <v>0</v>
      </c>
      <c r="BL127" s="101" t="s">
        <v>162</v>
      </c>
      <c r="BM127" s="192" t="s">
        <v>426</v>
      </c>
    </row>
    <row r="128" spans="1:65" s="113" customFormat="1" ht="16.5" customHeight="1">
      <c r="A128" s="110"/>
      <c r="B128" s="111"/>
      <c r="C128" s="180" t="s">
        <v>278</v>
      </c>
      <c r="D128" s="180" t="s">
        <v>158</v>
      </c>
      <c r="E128" s="181" t="s">
        <v>2114</v>
      </c>
      <c r="F128" s="182" t="s">
        <v>2115</v>
      </c>
      <c r="G128" s="183" t="s">
        <v>762</v>
      </c>
      <c r="H128" s="184">
        <v>30</v>
      </c>
      <c r="I128" s="5"/>
      <c r="J128" s="185">
        <f t="shared" si="2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162</v>
      </c>
      <c r="AT128" s="192" t="s">
        <v>158</v>
      </c>
      <c r="AU128" s="192" t="s">
        <v>77</v>
      </c>
      <c r="AY128" s="101" t="s">
        <v>157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01" t="s">
        <v>163</v>
      </c>
      <c r="BK128" s="193">
        <f t="shared" si="29"/>
        <v>0</v>
      </c>
      <c r="BL128" s="101" t="s">
        <v>162</v>
      </c>
      <c r="BM128" s="192" t="s">
        <v>434</v>
      </c>
    </row>
    <row r="129" spans="1:65" s="113" customFormat="1" ht="16.5" customHeight="1">
      <c r="A129" s="110"/>
      <c r="B129" s="111"/>
      <c r="C129" s="180" t="s">
        <v>439</v>
      </c>
      <c r="D129" s="180" t="s">
        <v>158</v>
      </c>
      <c r="E129" s="181" t="s">
        <v>2116</v>
      </c>
      <c r="F129" s="182" t="s">
        <v>2117</v>
      </c>
      <c r="G129" s="183" t="s">
        <v>762</v>
      </c>
      <c r="H129" s="184">
        <v>60</v>
      </c>
      <c r="I129" s="5"/>
      <c r="J129" s="185">
        <f t="shared" si="20"/>
        <v>0</v>
      </c>
      <c r="K129" s="186"/>
      <c r="L129" s="111"/>
      <c r="M129" s="187" t="s">
        <v>3</v>
      </c>
      <c r="N129" s="188" t="s">
        <v>41</v>
      </c>
      <c r="O129" s="189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192" t="s">
        <v>162</v>
      </c>
      <c r="AT129" s="192" t="s">
        <v>158</v>
      </c>
      <c r="AU129" s="192" t="s">
        <v>77</v>
      </c>
      <c r="AY129" s="101" t="s">
        <v>157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01" t="s">
        <v>163</v>
      </c>
      <c r="BK129" s="193">
        <f t="shared" si="29"/>
        <v>0</v>
      </c>
      <c r="BL129" s="101" t="s">
        <v>162</v>
      </c>
      <c r="BM129" s="192" t="s">
        <v>442</v>
      </c>
    </row>
    <row r="130" spans="1:65" s="113" customFormat="1" ht="16.5" customHeight="1">
      <c r="A130" s="110"/>
      <c r="B130" s="111"/>
      <c r="C130" s="180" t="s">
        <v>289</v>
      </c>
      <c r="D130" s="180" t="s">
        <v>158</v>
      </c>
      <c r="E130" s="181" t="s">
        <v>2118</v>
      </c>
      <c r="F130" s="182" t="s">
        <v>2119</v>
      </c>
      <c r="G130" s="183" t="s">
        <v>762</v>
      </c>
      <c r="H130" s="184">
        <v>100</v>
      </c>
      <c r="I130" s="5"/>
      <c r="J130" s="185">
        <f t="shared" si="20"/>
        <v>0</v>
      </c>
      <c r="K130" s="186"/>
      <c r="L130" s="111"/>
      <c r="M130" s="187" t="s">
        <v>3</v>
      </c>
      <c r="N130" s="188" t="s">
        <v>41</v>
      </c>
      <c r="O130" s="189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162</v>
      </c>
      <c r="AT130" s="192" t="s">
        <v>158</v>
      </c>
      <c r="AU130" s="192" t="s">
        <v>77</v>
      </c>
      <c r="AY130" s="101" t="s">
        <v>157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01" t="s">
        <v>163</v>
      </c>
      <c r="BK130" s="193">
        <f t="shared" si="29"/>
        <v>0</v>
      </c>
      <c r="BL130" s="101" t="s">
        <v>162</v>
      </c>
      <c r="BM130" s="192" t="s">
        <v>449</v>
      </c>
    </row>
    <row r="131" spans="1:65" s="113" customFormat="1" ht="16.5" customHeight="1">
      <c r="A131" s="110"/>
      <c r="B131" s="111"/>
      <c r="C131" s="180" t="s">
        <v>458</v>
      </c>
      <c r="D131" s="180" t="s">
        <v>158</v>
      </c>
      <c r="E131" s="181" t="s">
        <v>2120</v>
      </c>
      <c r="F131" s="182" t="s">
        <v>2121</v>
      </c>
      <c r="G131" s="183" t="s">
        <v>762</v>
      </c>
      <c r="H131" s="184">
        <v>30</v>
      </c>
      <c r="I131" s="5"/>
      <c r="J131" s="185">
        <f t="shared" si="20"/>
        <v>0</v>
      </c>
      <c r="K131" s="186"/>
      <c r="L131" s="111"/>
      <c r="M131" s="187" t="s">
        <v>3</v>
      </c>
      <c r="N131" s="188" t="s">
        <v>41</v>
      </c>
      <c r="O131" s="189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R131" s="192" t="s">
        <v>162</v>
      </c>
      <c r="AT131" s="192" t="s">
        <v>158</v>
      </c>
      <c r="AU131" s="192" t="s">
        <v>77</v>
      </c>
      <c r="AY131" s="101" t="s">
        <v>157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101" t="s">
        <v>163</v>
      </c>
      <c r="BK131" s="193">
        <f t="shared" si="29"/>
        <v>0</v>
      </c>
      <c r="BL131" s="101" t="s">
        <v>162</v>
      </c>
      <c r="BM131" s="192" t="s">
        <v>461</v>
      </c>
    </row>
    <row r="132" spans="1:65" s="113" customFormat="1" ht="16.5" customHeight="1">
      <c r="A132" s="110"/>
      <c r="B132" s="111"/>
      <c r="C132" s="180" t="s">
        <v>315</v>
      </c>
      <c r="D132" s="180" t="s">
        <v>158</v>
      </c>
      <c r="E132" s="181" t="s">
        <v>2120</v>
      </c>
      <c r="F132" s="182" t="s">
        <v>2121</v>
      </c>
      <c r="G132" s="183" t="s">
        <v>762</v>
      </c>
      <c r="H132" s="184">
        <v>30</v>
      </c>
      <c r="I132" s="5"/>
      <c r="J132" s="185">
        <f t="shared" si="20"/>
        <v>0</v>
      </c>
      <c r="K132" s="186"/>
      <c r="L132" s="111"/>
      <c r="M132" s="187" t="s">
        <v>3</v>
      </c>
      <c r="N132" s="188" t="s">
        <v>41</v>
      </c>
      <c r="O132" s="189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101" t="s">
        <v>163</v>
      </c>
      <c r="BK132" s="193">
        <f t="shared" si="29"/>
        <v>0</v>
      </c>
      <c r="BL132" s="101" t="s">
        <v>162</v>
      </c>
      <c r="BM132" s="192" t="s">
        <v>469</v>
      </c>
    </row>
    <row r="133" spans="1:65" s="113" customFormat="1" ht="16.5" customHeight="1">
      <c r="A133" s="110"/>
      <c r="B133" s="111"/>
      <c r="C133" s="180" t="s">
        <v>474</v>
      </c>
      <c r="D133" s="180" t="s">
        <v>158</v>
      </c>
      <c r="E133" s="181" t="s">
        <v>2122</v>
      </c>
      <c r="F133" s="182" t="s">
        <v>2123</v>
      </c>
      <c r="G133" s="183" t="s">
        <v>762</v>
      </c>
      <c r="H133" s="184">
        <v>28</v>
      </c>
      <c r="I133" s="5"/>
      <c r="J133" s="185">
        <f t="shared" si="20"/>
        <v>0</v>
      </c>
      <c r="K133" s="186"/>
      <c r="L133" s="111"/>
      <c r="M133" s="187" t="s">
        <v>3</v>
      </c>
      <c r="N133" s="188" t="s">
        <v>41</v>
      </c>
      <c r="O133" s="189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R133" s="192" t="s">
        <v>162</v>
      </c>
      <c r="AT133" s="192" t="s">
        <v>158</v>
      </c>
      <c r="AU133" s="192" t="s">
        <v>77</v>
      </c>
      <c r="AY133" s="101" t="s">
        <v>157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101" t="s">
        <v>163</v>
      </c>
      <c r="BK133" s="193">
        <f t="shared" si="29"/>
        <v>0</v>
      </c>
      <c r="BL133" s="101" t="s">
        <v>162</v>
      </c>
      <c r="BM133" s="192" t="s">
        <v>477</v>
      </c>
    </row>
    <row r="134" spans="1:65" s="113" customFormat="1" ht="16.5" customHeight="1">
      <c r="A134" s="110"/>
      <c r="B134" s="111"/>
      <c r="C134" s="180" t="s">
        <v>318</v>
      </c>
      <c r="D134" s="180" t="s">
        <v>158</v>
      </c>
      <c r="E134" s="181" t="s">
        <v>2124</v>
      </c>
      <c r="F134" s="182" t="s">
        <v>2125</v>
      </c>
      <c r="G134" s="183" t="s">
        <v>762</v>
      </c>
      <c r="H134" s="184">
        <v>28</v>
      </c>
      <c r="I134" s="5"/>
      <c r="J134" s="185">
        <f t="shared" si="20"/>
        <v>0</v>
      </c>
      <c r="K134" s="186"/>
      <c r="L134" s="111"/>
      <c r="M134" s="187" t="s">
        <v>3</v>
      </c>
      <c r="N134" s="188" t="s">
        <v>41</v>
      </c>
      <c r="O134" s="189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 t="shared" si="24"/>
        <v>0</v>
      </c>
      <c r="BF134" s="193">
        <f t="shared" si="25"/>
        <v>0</v>
      </c>
      <c r="BG134" s="193">
        <f t="shared" si="26"/>
        <v>0</v>
      </c>
      <c r="BH134" s="193">
        <f t="shared" si="27"/>
        <v>0</v>
      </c>
      <c r="BI134" s="193">
        <f t="shared" si="28"/>
        <v>0</v>
      </c>
      <c r="BJ134" s="101" t="s">
        <v>163</v>
      </c>
      <c r="BK134" s="193">
        <f t="shared" si="29"/>
        <v>0</v>
      </c>
      <c r="BL134" s="101" t="s">
        <v>162</v>
      </c>
      <c r="BM134" s="192" t="s">
        <v>457</v>
      </c>
    </row>
    <row r="135" spans="1:65" s="113" customFormat="1" ht="16.5" customHeight="1">
      <c r="A135" s="110"/>
      <c r="B135" s="111"/>
      <c r="C135" s="180" t="s">
        <v>505</v>
      </c>
      <c r="D135" s="180" t="s">
        <v>158</v>
      </c>
      <c r="E135" s="181" t="s">
        <v>2126</v>
      </c>
      <c r="F135" s="182" t="s">
        <v>2127</v>
      </c>
      <c r="G135" s="183" t="s">
        <v>183</v>
      </c>
      <c r="H135" s="184">
        <v>30</v>
      </c>
      <c r="I135" s="5"/>
      <c r="J135" s="185">
        <f t="shared" si="20"/>
        <v>0</v>
      </c>
      <c r="K135" s="186"/>
      <c r="L135" s="111"/>
      <c r="M135" s="187" t="s">
        <v>3</v>
      </c>
      <c r="N135" s="188" t="s">
        <v>41</v>
      </c>
      <c r="O135" s="189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 t="shared" si="24"/>
        <v>0</v>
      </c>
      <c r="BF135" s="193">
        <f t="shared" si="25"/>
        <v>0</v>
      </c>
      <c r="BG135" s="193">
        <f t="shared" si="26"/>
        <v>0</v>
      </c>
      <c r="BH135" s="193">
        <f t="shared" si="27"/>
        <v>0</v>
      </c>
      <c r="BI135" s="193">
        <f t="shared" si="28"/>
        <v>0</v>
      </c>
      <c r="BJ135" s="101" t="s">
        <v>163</v>
      </c>
      <c r="BK135" s="193">
        <f t="shared" si="29"/>
        <v>0</v>
      </c>
      <c r="BL135" s="101" t="s">
        <v>162</v>
      </c>
      <c r="BM135" s="192" t="s">
        <v>508</v>
      </c>
    </row>
    <row r="136" spans="1:65" s="113" customFormat="1" ht="21.75" customHeight="1">
      <c r="A136" s="110"/>
      <c r="B136" s="111"/>
      <c r="C136" s="180" t="s">
        <v>322</v>
      </c>
      <c r="D136" s="180" t="s">
        <v>158</v>
      </c>
      <c r="E136" s="181" t="s">
        <v>2128</v>
      </c>
      <c r="F136" s="182" t="s">
        <v>2129</v>
      </c>
      <c r="G136" s="183" t="s">
        <v>762</v>
      </c>
      <c r="H136" s="184">
        <v>2</v>
      </c>
      <c r="I136" s="5"/>
      <c r="J136" s="185">
        <f t="shared" si="20"/>
        <v>0</v>
      </c>
      <c r="K136" s="186"/>
      <c r="L136" s="111"/>
      <c r="M136" s="187" t="s">
        <v>3</v>
      </c>
      <c r="N136" s="188" t="s">
        <v>41</v>
      </c>
      <c r="O136" s="189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 t="shared" si="24"/>
        <v>0</v>
      </c>
      <c r="BF136" s="193">
        <f t="shared" si="25"/>
        <v>0</v>
      </c>
      <c r="BG136" s="193">
        <f t="shared" si="26"/>
        <v>0</v>
      </c>
      <c r="BH136" s="193">
        <f t="shared" si="27"/>
        <v>0</v>
      </c>
      <c r="BI136" s="193">
        <f t="shared" si="28"/>
        <v>0</v>
      </c>
      <c r="BJ136" s="101" t="s">
        <v>163</v>
      </c>
      <c r="BK136" s="193">
        <f t="shared" si="29"/>
        <v>0</v>
      </c>
      <c r="BL136" s="101" t="s">
        <v>162</v>
      </c>
      <c r="BM136" s="192" t="s">
        <v>514</v>
      </c>
    </row>
    <row r="137" spans="1:65" s="113" customFormat="1" ht="16.5" customHeight="1">
      <c r="A137" s="110"/>
      <c r="B137" s="111"/>
      <c r="C137" s="180" t="s">
        <v>524</v>
      </c>
      <c r="D137" s="180" t="s">
        <v>158</v>
      </c>
      <c r="E137" s="181" t="s">
        <v>1447</v>
      </c>
      <c r="F137" s="182" t="s">
        <v>1852</v>
      </c>
      <c r="G137" s="183" t="s">
        <v>1783</v>
      </c>
      <c r="H137" s="6"/>
      <c r="I137" s="5"/>
      <c r="J137" s="185">
        <f t="shared" si="20"/>
        <v>0</v>
      </c>
      <c r="K137" s="186"/>
      <c r="L137" s="111"/>
      <c r="M137" s="187" t="s">
        <v>3</v>
      </c>
      <c r="N137" s="188" t="s">
        <v>41</v>
      </c>
      <c r="O137" s="189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R137" s="192" t="s">
        <v>162</v>
      </c>
      <c r="AT137" s="192" t="s">
        <v>158</v>
      </c>
      <c r="AU137" s="192" t="s">
        <v>77</v>
      </c>
      <c r="AY137" s="101" t="s">
        <v>157</v>
      </c>
      <c r="BE137" s="193">
        <f t="shared" si="24"/>
        <v>0</v>
      </c>
      <c r="BF137" s="193">
        <f t="shared" si="25"/>
        <v>0</v>
      </c>
      <c r="BG137" s="193">
        <f t="shared" si="26"/>
        <v>0</v>
      </c>
      <c r="BH137" s="193">
        <f t="shared" si="27"/>
        <v>0</v>
      </c>
      <c r="BI137" s="193">
        <f t="shared" si="28"/>
        <v>0</v>
      </c>
      <c r="BJ137" s="101" t="s">
        <v>163</v>
      </c>
      <c r="BK137" s="193">
        <f t="shared" si="29"/>
        <v>0</v>
      </c>
      <c r="BL137" s="101" t="s">
        <v>162</v>
      </c>
      <c r="BM137" s="192" t="s">
        <v>527</v>
      </c>
    </row>
    <row r="138" spans="2:63" s="169" customFormat="1" ht="25.9" customHeight="1">
      <c r="B138" s="170"/>
      <c r="D138" s="171" t="s">
        <v>68</v>
      </c>
      <c r="E138" s="172" t="s">
        <v>1531</v>
      </c>
      <c r="F138" s="172" t="s">
        <v>156</v>
      </c>
      <c r="J138" s="173">
        <f>BK138</f>
        <v>0</v>
      </c>
      <c r="L138" s="170"/>
      <c r="M138" s="174"/>
      <c r="N138" s="175"/>
      <c r="O138" s="175"/>
      <c r="P138" s="176">
        <f>SUM(P139:P144)</f>
        <v>0</v>
      </c>
      <c r="Q138" s="175"/>
      <c r="R138" s="176">
        <f>SUM(R139:R144)</f>
        <v>0</v>
      </c>
      <c r="S138" s="175"/>
      <c r="T138" s="177">
        <f>SUM(T139:T144)</f>
        <v>0</v>
      </c>
      <c r="AR138" s="171" t="s">
        <v>77</v>
      </c>
      <c r="AT138" s="178" t="s">
        <v>68</v>
      </c>
      <c r="AU138" s="178" t="s">
        <v>69</v>
      </c>
      <c r="AY138" s="171" t="s">
        <v>157</v>
      </c>
      <c r="BK138" s="179">
        <f>SUM(BK139:BK144)</f>
        <v>0</v>
      </c>
    </row>
    <row r="139" spans="1:65" s="113" customFormat="1" ht="16.5" customHeight="1">
      <c r="A139" s="110"/>
      <c r="B139" s="111"/>
      <c r="C139" s="180" t="s">
        <v>325</v>
      </c>
      <c r="D139" s="180" t="s">
        <v>158</v>
      </c>
      <c r="E139" s="181" t="s">
        <v>2130</v>
      </c>
      <c r="F139" s="182" t="s">
        <v>2131</v>
      </c>
      <c r="G139" s="183" t="s">
        <v>183</v>
      </c>
      <c r="H139" s="184">
        <v>390</v>
      </c>
      <c r="I139" s="5"/>
      <c r="J139" s="185">
        <f aca="true" t="shared" si="30" ref="J139:J144">ROUND(I139*H139,2)</f>
        <v>0</v>
      </c>
      <c r="K139" s="186"/>
      <c r="L139" s="111"/>
      <c r="M139" s="187" t="s">
        <v>3</v>
      </c>
      <c r="N139" s="188" t="s">
        <v>41</v>
      </c>
      <c r="O139" s="189"/>
      <c r="P139" s="190">
        <f aca="true" t="shared" si="31" ref="P139:P144">O139*H139</f>
        <v>0</v>
      </c>
      <c r="Q139" s="190">
        <v>0</v>
      </c>
      <c r="R139" s="190">
        <f aca="true" t="shared" si="32" ref="R139:R144">Q139*H139</f>
        <v>0</v>
      </c>
      <c r="S139" s="190">
        <v>0</v>
      </c>
      <c r="T139" s="191">
        <f aca="true" t="shared" si="33" ref="T139:T144">S139*H139</f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R139" s="192" t="s">
        <v>162</v>
      </c>
      <c r="AT139" s="192" t="s">
        <v>158</v>
      </c>
      <c r="AU139" s="192" t="s">
        <v>77</v>
      </c>
      <c r="AY139" s="101" t="s">
        <v>157</v>
      </c>
      <c r="BE139" s="193">
        <f aca="true" t="shared" si="34" ref="BE139:BE144">IF(N139="základní",J139,0)</f>
        <v>0</v>
      </c>
      <c r="BF139" s="193">
        <f aca="true" t="shared" si="35" ref="BF139:BF144">IF(N139="snížená",J139,0)</f>
        <v>0</v>
      </c>
      <c r="BG139" s="193">
        <f aca="true" t="shared" si="36" ref="BG139:BG144">IF(N139="zákl. přenesená",J139,0)</f>
        <v>0</v>
      </c>
      <c r="BH139" s="193">
        <f aca="true" t="shared" si="37" ref="BH139:BH144">IF(N139="sníž. přenesená",J139,0)</f>
        <v>0</v>
      </c>
      <c r="BI139" s="193">
        <f aca="true" t="shared" si="38" ref="BI139:BI144">IF(N139="nulová",J139,0)</f>
        <v>0</v>
      </c>
      <c r="BJ139" s="101" t="s">
        <v>163</v>
      </c>
      <c r="BK139" s="193">
        <f aca="true" t="shared" si="39" ref="BK139:BK144">ROUND(I139*H139,2)</f>
        <v>0</v>
      </c>
      <c r="BL139" s="101" t="s">
        <v>162</v>
      </c>
      <c r="BM139" s="192" t="s">
        <v>539</v>
      </c>
    </row>
    <row r="140" spans="1:65" s="113" customFormat="1" ht="16.5" customHeight="1">
      <c r="A140" s="110"/>
      <c r="B140" s="111"/>
      <c r="C140" s="180" t="s">
        <v>541</v>
      </c>
      <c r="D140" s="180" t="s">
        <v>158</v>
      </c>
      <c r="E140" s="181" t="s">
        <v>2132</v>
      </c>
      <c r="F140" s="182" t="s">
        <v>2133</v>
      </c>
      <c r="G140" s="183" t="s">
        <v>183</v>
      </c>
      <c r="H140" s="184">
        <v>390</v>
      </c>
      <c r="I140" s="5"/>
      <c r="J140" s="185">
        <f t="shared" si="30"/>
        <v>0</v>
      </c>
      <c r="K140" s="186"/>
      <c r="L140" s="111"/>
      <c r="M140" s="187" t="s">
        <v>3</v>
      </c>
      <c r="N140" s="188" t="s">
        <v>41</v>
      </c>
      <c r="O140" s="189"/>
      <c r="P140" s="190">
        <f t="shared" si="31"/>
        <v>0</v>
      </c>
      <c r="Q140" s="190">
        <v>0</v>
      </c>
      <c r="R140" s="190">
        <f t="shared" si="32"/>
        <v>0</v>
      </c>
      <c r="S140" s="190">
        <v>0</v>
      </c>
      <c r="T140" s="191">
        <f t="shared" si="33"/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R140" s="192" t="s">
        <v>162</v>
      </c>
      <c r="AT140" s="192" t="s">
        <v>158</v>
      </c>
      <c r="AU140" s="192" t="s">
        <v>77</v>
      </c>
      <c r="AY140" s="101" t="s">
        <v>157</v>
      </c>
      <c r="BE140" s="193">
        <f t="shared" si="34"/>
        <v>0</v>
      </c>
      <c r="BF140" s="193">
        <f t="shared" si="35"/>
        <v>0</v>
      </c>
      <c r="BG140" s="193">
        <f t="shared" si="36"/>
        <v>0</v>
      </c>
      <c r="BH140" s="193">
        <f t="shared" si="37"/>
        <v>0</v>
      </c>
      <c r="BI140" s="193">
        <f t="shared" si="38"/>
        <v>0</v>
      </c>
      <c r="BJ140" s="101" t="s">
        <v>163</v>
      </c>
      <c r="BK140" s="193">
        <f t="shared" si="39"/>
        <v>0</v>
      </c>
      <c r="BL140" s="101" t="s">
        <v>162</v>
      </c>
      <c r="BM140" s="192" t="s">
        <v>544</v>
      </c>
    </row>
    <row r="141" spans="1:65" s="113" customFormat="1" ht="16.5" customHeight="1">
      <c r="A141" s="110"/>
      <c r="B141" s="111"/>
      <c r="C141" s="180" t="s">
        <v>330</v>
      </c>
      <c r="D141" s="180" t="s">
        <v>158</v>
      </c>
      <c r="E141" s="181" t="s">
        <v>2134</v>
      </c>
      <c r="F141" s="182" t="s">
        <v>2135</v>
      </c>
      <c r="G141" s="183" t="s">
        <v>193</v>
      </c>
      <c r="H141" s="184">
        <v>78</v>
      </c>
      <c r="I141" s="5"/>
      <c r="J141" s="185">
        <f t="shared" si="30"/>
        <v>0</v>
      </c>
      <c r="K141" s="186"/>
      <c r="L141" s="111"/>
      <c r="M141" s="187" t="s">
        <v>3</v>
      </c>
      <c r="N141" s="188" t="s">
        <v>41</v>
      </c>
      <c r="O141" s="189"/>
      <c r="P141" s="190">
        <f t="shared" si="31"/>
        <v>0</v>
      </c>
      <c r="Q141" s="190">
        <v>0</v>
      </c>
      <c r="R141" s="190">
        <f t="shared" si="32"/>
        <v>0</v>
      </c>
      <c r="S141" s="190">
        <v>0</v>
      </c>
      <c r="T141" s="191">
        <f t="shared" si="33"/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R141" s="192" t="s">
        <v>162</v>
      </c>
      <c r="AT141" s="192" t="s">
        <v>158</v>
      </c>
      <c r="AU141" s="192" t="s">
        <v>77</v>
      </c>
      <c r="AY141" s="101" t="s">
        <v>157</v>
      </c>
      <c r="BE141" s="193">
        <f t="shared" si="34"/>
        <v>0</v>
      </c>
      <c r="BF141" s="193">
        <f t="shared" si="35"/>
        <v>0</v>
      </c>
      <c r="BG141" s="193">
        <f t="shared" si="36"/>
        <v>0</v>
      </c>
      <c r="BH141" s="193">
        <f t="shared" si="37"/>
        <v>0</v>
      </c>
      <c r="BI141" s="193">
        <f t="shared" si="38"/>
        <v>0</v>
      </c>
      <c r="BJ141" s="101" t="s">
        <v>163</v>
      </c>
      <c r="BK141" s="193">
        <f t="shared" si="39"/>
        <v>0</v>
      </c>
      <c r="BL141" s="101" t="s">
        <v>162</v>
      </c>
      <c r="BM141" s="192" t="s">
        <v>550</v>
      </c>
    </row>
    <row r="142" spans="1:65" s="113" customFormat="1" ht="16.5" customHeight="1">
      <c r="A142" s="110"/>
      <c r="B142" s="111"/>
      <c r="C142" s="180" t="s">
        <v>446</v>
      </c>
      <c r="D142" s="180" t="s">
        <v>158</v>
      </c>
      <c r="E142" s="181" t="s">
        <v>2136</v>
      </c>
      <c r="F142" s="182" t="s">
        <v>2137</v>
      </c>
      <c r="G142" s="183" t="s">
        <v>161</v>
      </c>
      <c r="H142" s="184">
        <v>195</v>
      </c>
      <c r="I142" s="5"/>
      <c r="J142" s="185">
        <f t="shared" si="30"/>
        <v>0</v>
      </c>
      <c r="K142" s="186"/>
      <c r="L142" s="111"/>
      <c r="M142" s="187" t="s">
        <v>3</v>
      </c>
      <c r="N142" s="188" t="s">
        <v>41</v>
      </c>
      <c r="O142" s="189"/>
      <c r="P142" s="190">
        <f t="shared" si="31"/>
        <v>0</v>
      </c>
      <c r="Q142" s="190">
        <v>0</v>
      </c>
      <c r="R142" s="190">
        <f t="shared" si="32"/>
        <v>0</v>
      </c>
      <c r="S142" s="190">
        <v>0</v>
      </c>
      <c r="T142" s="191">
        <f t="shared" si="33"/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 t="shared" si="34"/>
        <v>0</v>
      </c>
      <c r="BF142" s="193">
        <f t="shared" si="35"/>
        <v>0</v>
      </c>
      <c r="BG142" s="193">
        <f t="shared" si="36"/>
        <v>0</v>
      </c>
      <c r="BH142" s="193">
        <f t="shared" si="37"/>
        <v>0</v>
      </c>
      <c r="BI142" s="193">
        <f t="shared" si="38"/>
        <v>0</v>
      </c>
      <c r="BJ142" s="101" t="s">
        <v>163</v>
      </c>
      <c r="BK142" s="193">
        <f t="shared" si="39"/>
        <v>0</v>
      </c>
      <c r="BL142" s="101" t="s">
        <v>162</v>
      </c>
      <c r="BM142" s="192" t="s">
        <v>553</v>
      </c>
    </row>
    <row r="143" spans="1:65" s="113" customFormat="1" ht="16.5" customHeight="1">
      <c r="A143" s="110"/>
      <c r="B143" s="111"/>
      <c r="C143" s="180" t="s">
        <v>334</v>
      </c>
      <c r="D143" s="180" t="s">
        <v>158</v>
      </c>
      <c r="E143" s="181" t="s">
        <v>2138</v>
      </c>
      <c r="F143" s="182" t="s">
        <v>2139</v>
      </c>
      <c r="G143" s="183" t="s">
        <v>161</v>
      </c>
      <c r="H143" s="184">
        <v>50</v>
      </c>
      <c r="I143" s="5"/>
      <c r="J143" s="185">
        <f t="shared" si="30"/>
        <v>0</v>
      </c>
      <c r="K143" s="186"/>
      <c r="L143" s="111"/>
      <c r="M143" s="187" t="s">
        <v>3</v>
      </c>
      <c r="N143" s="188" t="s">
        <v>41</v>
      </c>
      <c r="O143" s="189"/>
      <c r="P143" s="190">
        <f t="shared" si="31"/>
        <v>0</v>
      </c>
      <c r="Q143" s="190">
        <v>0</v>
      </c>
      <c r="R143" s="190">
        <f t="shared" si="32"/>
        <v>0</v>
      </c>
      <c r="S143" s="190">
        <v>0</v>
      </c>
      <c r="T143" s="191">
        <f t="shared" si="33"/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R143" s="192" t="s">
        <v>162</v>
      </c>
      <c r="AT143" s="192" t="s">
        <v>158</v>
      </c>
      <c r="AU143" s="192" t="s">
        <v>77</v>
      </c>
      <c r="AY143" s="101" t="s">
        <v>157</v>
      </c>
      <c r="BE143" s="193">
        <f t="shared" si="34"/>
        <v>0</v>
      </c>
      <c r="BF143" s="193">
        <f t="shared" si="35"/>
        <v>0</v>
      </c>
      <c r="BG143" s="193">
        <f t="shared" si="36"/>
        <v>0</v>
      </c>
      <c r="BH143" s="193">
        <f t="shared" si="37"/>
        <v>0</v>
      </c>
      <c r="BI143" s="193">
        <f t="shared" si="38"/>
        <v>0</v>
      </c>
      <c r="BJ143" s="101" t="s">
        <v>163</v>
      </c>
      <c r="BK143" s="193">
        <f t="shared" si="39"/>
        <v>0</v>
      </c>
      <c r="BL143" s="101" t="s">
        <v>162</v>
      </c>
      <c r="BM143" s="192" t="s">
        <v>559</v>
      </c>
    </row>
    <row r="144" spans="1:65" s="113" customFormat="1" ht="16.5" customHeight="1">
      <c r="A144" s="110"/>
      <c r="B144" s="111"/>
      <c r="C144" s="180" t="s">
        <v>561</v>
      </c>
      <c r="D144" s="180" t="s">
        <v>158</v>
      </c>
      <c r="E144" s="181" t="s">
        <v>1855</v>
      </c>
      <c r="F144" s="182" t="s">
        <v>1856</v>
      </c>
      <c r="G144" s="183" t="s">
        <v>1783</v>
      </c>
      <c r="H144" s="6"/>
      <c r="I144" s="5"/>
      <c r="J144" s="185">
        <f t="shared" si="30"/>
        <v>0</v>
      </c>
      <c r="K144" s="186"/>
      <c r="L144" s="111"/>
      <c r="M144" s="187" t="s">
        <v>3</v>
      </c>
      <c r="N144" s="188" t="s">
        <v>41</v>
      </c>
      <c r="O144" s="189"/>
      <c r="P144" s="190">
        <f t="shared" si="31"/>
        <v>0</v>
      </c>
      <c r="Q144" s="190">
        <v>0</v>
      </c>
      <c r="R144" s="190">
        <f t="shared" si="32"/>
        <v>0</v>
      </c>
      <c r="S144" s="190">
        <v>0</v>
      </c>
      <c r="T144" s="191">
        <f t="shared" si="33"/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R144" s="192" t="s">
        <v>162</v>
      </c>
      <c r="AT144" s="192" t="s">
        <v>158</v>
      </c>
      <c r="AU144" s="192" t="s">
        <v>77</v>
      </c>
      <c r="AY144" s="101" t="s">
        <v>157</v>
      </c>
      <c r="BE144" s="193">
        <f t="shared" si="34"/>
        <v>0</v>
      </c>
      <c r="BF144" s="193">
        <f t="shared" si="35"/>
        <v>0</v>
      </c>
      <c r="BG144" s="193">
        <f t="shared" si="36"/>
        <v>0</v>
      </c>
      <c r="BH144" s="193">
        <f t="shared" si="37"/>
        <v>0</v>
      </c>
      <c r="BI144" s="193">
        <f t="shared" si="38"/>
        <v>0</v>
      </c>
      <c r="BJ144" s="101" t="s">
        <v>163</v>
      </c>
      <c r="BK144" s="193">
        <f t="shared" si="39"/>
        <v>0</v>
      </c>
      <c r="BL144" s="101" t="s">
        <v>162</v>
      </c>
      <c r="BM144" s="192" t="s">
        <v>564</v>
      </c>
    </row>
    <row r="145" spans="2:63" s="169" customFormat="1" ht="25.9" customHeight="1">
      <c r="B145" s="170"/>
      <c r="D145" s="171" t="s">
        <v>68</v>
      </c>
      <c r="E145" s="172" t="s">
        <v>1540</v>
      </c>
      <c r="F145" s="172" t="s">
        <v>1857</v>
      </c>
      <c r="J145" s="173">
        <f>BK145</f>
        <v>0</v>
      </c>
      <c r="L145" s="170"/>
      <c r="M145" s="174"/>
      <c r="N145" s="175"/>
      <c r="O145" s="175"/>
      <c r="P145" s="176">
        <f>SUM(P146:P157)</f>
        <v>0</v>
      </c>
      <c r="Q145" s="175"/>
      <c r="R145" s="176">
        <f>SUM(R146:R157)</f>
        <v>0</v>
      </c>
      <c r="S145" s="175"/>
      <c r="T145" s="177">
        <f>SUM(T146:T157)</f>
        <v>0</v>
      </c>
      <c r="AR145" s="171" t="s">
        <v>77</v>
      </c>
      <c r="AT145" s="178" t="s">
        <v>68</v>
      </c>
      <c r="AU145" s="178" t="s">
        <v>69</v>
      </c>
      <c r="AY145" s="171" t="s">
        <v>157</v>
      </c>
      <c r="BK145" s="179">
        <f>SUM(BK146:BK157)</f>
        <v>0</v>
      </c>
    </row>
    <row r="146" spans="1:65" s="113" customFormat="1" ht="21.75" customHeight="1">
      <c r="A146" s="110"/>
      <c r="B146" s="111"/>
      <c r="C146" s="180" t="s">
        <v>340</v>
      </c>
      <c r="D146" s="180" t="s">
        <v>158</v>
      </c>
      <c r="E146" s="181" t="s">
        <v>1869</v>
      </c>
      <c r="F146" s="182" t="s">
        <v>1870</v>
      </c>
      <c r="G146" s="183" t="s">
        <v>762</v>
      </c>
      <c r="H146" s="184">
        <v>1</v>
      </c>
      <c r="I146" s="5"/>
      <c r="J146" s="185">
        <f aca="true" t="shared" si="40" ref="J146:J157">ROUND(I146*H146,2)</f>
        <v>0</v>
      </c>
      <c r="K146" s="186"/>
      <c r="L146" s="111"/>
      <c r="M146" s="187" t="s">
        <v>3</v>
      </c>
      <c r="N146" s="188" t="s">
        <v>41</v>
      </c>
      <c r="O146" s="189"/>
      <c r="P146" s="190">
        <f aca="true" t="shared" si="41" ref="P146:P157">O146*H146</f>
        <v>0</v>
      </c>
      <c r="Q146" s="190">
        <v>0</v>
      </c>
      <c r="R146" s="190">
        <f aca="true" t="shared" si="42" ref="R146:R157">Q146*H146</f>
        <v>0</v>
      </c>
      <c r="S146" s="190">
        <v>0</v>
      </c>
      <c r="T146" s="191">
        <f aca="true" t="shared" si="43" ref="T146:T157">S146*H146</f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R146" s="192" t="s">
        <v>162</v>
      </c>
      <c r="AT146" s="192" t="s">
        <v>158</v>
      </c>
      <c r="AU146" s="192" t="s">
        <v>77</v>
      </c>
      <c r="AY146" s="101" t="s">
        <v>157</v>
      </c>
      <c r="BE146" s="193">
        <f aca="true" t="shared" si="44" ref="BE146:BE157">IF(N146="základní",J146,0)</f>
        <v>0</v>
      </c>
      <c r="BF146" s="193">
        <f aca="true" t="shared" si="45" ref="BF146:BF157">IF(N146="snížená",J146,0)</f>
        <v>0</v>
      </c>
      <c r="BG146" s="193">
        <f aca="true" t="shared" si="46" ref="BG146:BG157">IF(N146="zákl. přenesená",J146,0)</f>
        <v>0</v>
      </c>
      <c r="BH146" s="193">
        <f aca="true" t="shared" si="47" ref="BH146:BH157">IF(N146="sníž. přenesená",J146,0)</f>
        <v>0</v>
      </c>
      <c r="BI146" s="193">
        <f aca="true" t="shared" si="48" ref="BI146:BI157">IF(N146="nulová",J146,0)</f>
        <v>0</v>
      </c>
      <c r="BJ146" s="101" t="s">
        <v>163</v>
      </c>
      <c r="BK146" s="193">
        <f aca="true" t="shared" si="49" ref="BK146:BK157">ROUND(I146*H146,2)</f>
        <v>0</v>
      </c>
      <c r="BL146" s="101" t="s">
        <v>162</v>
      </c>
      <c r="BM146" s="192" t="s">
        <v>569</v>
      </c>
    </row>
    <row r="147" spans="1:65" s="113" customFormat="1" ht="16.5" customHeight="1">
      <c r="A147" s="110"/>
      <c r="B147" s="111"/>
      <c r="C147" s="180" t="s">
        <v>570</v>
      </c>
      <c r="D147" s="180" t="s">
        <v>158</v>
      </c>
      <c r="E147" s="181" t="s">
        <v>2140</v>
      </c>
      <c r="F147" s="182" t="s">
        <v>1868</v>
      </c>
      <c r="G147" s="183" t="s">
        <v>1860</v>
      </c>
      <c r="H147" s="184">
        <v>100</v>
      </c>
      <c r="I147" s="5"/>
      <c r="J147" s="185">
        <f t="shared" si="40"/>
        <v>0</v>
      </c>
      <c r="K147" s="186"/>
      <c r="L147" s="111"/>
      <c r="M147" s="187" t="s">
        <v>3</v>
      </c>
      <c r="N147" s="188" t="s">
        <v>41</v>
      </c>
      <c r="O147" s="189"/>
      <c r="P147" s="190">
        <f t="shared" si="41"/>
        <v>0</v>
      </c>
      <c r="Q147" s="190">
        <v>0</v>
      </c>
      <c r="R147" s="190">
        <f t="shared" si="42"/>
        <v>0</v>
      </c>
      <c r="S147" s="190">
        <v>0</v>
      </c>
      <c r="T147" s="191">
        <f t="shared" si="43"/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R147" s="192" t="s">
        <v>162</v>
      </c>
      <c r="AT147" s="192" t="s">
        <v>158</v>
      </c>
      <c r="AU147" s="192" t="s">
        <v>77</v>
      </c>
      <c r="AY147" s="101" t="s">
        <v>157</v>
      </c>
      <c r="BE147" s="193">
        <f t="shared" si="44"/>
        <v>0</v>
      </c>
      <c r="BF147" s="193">
        <f t="shared" si="45"/>
        <v>0</v>
      </c>
      <c r="BG147" s="193">
        <f t="shared" si="46"/>
        <v>0</v>
      </c>
      <c r="BH147" s="193">
        <f t="shared" si="47"/>
        <v>0</v>
      </c>
      <c r="BI147" s="193">
        <f t="shared" si="48"/>
        <v>0</v>
      </c>
      <c r="BJ147" s="101" t="s">
        <v>163</v>
      </c>
      <c r="BK147" s="193">
        <f t="shared" si="49"/>
        <v>0</v>
      </c>
      <c r="BL147" s="101" t="s">
        <v>162</v>
      </c>
      <c r="BM147" s="192" t="s">
        <v>573</v>
      </c>
    </row>
    <row r="148" spans="1:65" s="113" customFormat="1" ht="16.5" customHeight="1">
      <c r="A148" s="110"/>
      <c r="B148" s="111"/>
      <c r="C148" s="180" t="s">
        <v>344</v>
      </c>
      <c r="D148" s="180" t="s">
        <v>158</v>
      </c>
      <c r="E148" s="181" t="s">
        <v>2141</v>
      </c>
      <c r="F148" s="182" t="s">
        <v>2142</v>
      </c>
      <c r="G148" s="183" t="s">
        <v>1860</v>
      </c>
      <c r="H148" s="184">
        <v>20</v>
      </c>
      <c r="I148" s="5"/>
      <c r="J148" s="185">
        <f t="shared" si="40"/>
        <v>0</v>
      </c>
      <c r="K148" s="186"/>
      <c r="L148" s="111"/>
      <c r="M148" s="187" t="s">
        <v>3</v>
      </c>
      <c r="N148" s="188" t="s">
        <v>41</v>
      </c>
      <c r="O148" s="189"/>
      <c r="P148" s="190">
        <f t="shared" si="41"/>
        <v>0</v>
      </c>
      <c r="Q148" s="190">
        <v>0</v>
      </c>
      <c r="R148" s="190">
        <f t="shared" si="42"/>
        <v>0</v>
      </c>
      <c r="S148" s="190">
        <v>0</v>
      </c>
      <c r="T148" s="191">
        <f t="shared" si="43"/>
        <v>0</v>
      </c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R148" s="192" t="s">
        <v>162</v>
      </c>
      <c r="AT148" s="192" t="s">
        <v>158</v>
      </c>
      <c r="AU148" s="192" t="s">
        <v>77</v>
      </c>
      <c r="AY148" s="101" t="s">
        <v>157</v>
      </c>
      <c r="BE148" s="193">
        <f t="shared" si="44"/>
        <v>0</v>
      </c>
      <c r="BF148" s="193">
        <f t="shared" si="45"/>
        <v>0</v>
      </c>
      <c r="BG148" s="193">
        <f t="shared" si="46"/>
        <v>0</v>
      </c>
      <c r="BH148" s="193">
        <f t="shared" si="47"/>
        <v>0</v>
      </c>
      <c r="BI148" s="193">
        <f t="shared" si="48"/>
        <v>0</v>
      </c>
      <c r="BJ148" s="101" t="s">
        <v>163</v>
      </c>
      <c r="BK148" s="193">
        <f t="shared" si="49"/>
        <v>0</v>
      </c>
      <c r="BL148" s="101" t="s">
        <v>162</v>
      </c>
      <c r="BM148" s="192" t="s">
        <v>576</v>
      </c>
    </row>
    <row r="149" spans="1:65" s="113" customFormat="1" ht="16.5" customHeight="1">
      <c r="A149" s="110"/>
      <c r="B149" s="111"/>
      <c r="C149" s="180" t="s">
        <v>466</v>
      </c>
      <c r="D149" s="180" t="s">
        <v>158</v>
      </c>
      <c r="E149" s="181" t="s">
        <v>2143</v>
      </c>
      <c r="F149" s="182" t="s">
        <v>2144</v>
      </c>
      <c r="G149" s="183" t="s">
        <v>1860</v>
      </c>
      <c r="H149" s="184">
        <v>4</v>
      </c>
      <c r="I149" s="5"/>
      <c r="J149" s="185">
        <f t="shared" si="40"/>
        <v>0</v>
      </c>
      <c r="K149" s="186"/>
      <c r="L149" s="111"/>
      <c r="M149" s="187" t="s">
        <v>3</v>
      </c>
      <c r="N149" s="188" t="s">
        <v>41</v>
      </c>
      <c r="O149" s="189"/>
      <c r="P149" s="190">
        <f t="shared" si="41"/>
        <v>0</v>
      </c>
      <c r="Q149" s="190">
        <v>0</v>
      </c>
      <c r="R149" s="190">
        <f t="shared" si="42"/>
        <v>0</v>
      </c>
      <c r="S149" s="190">
        <v>0</v>
      </c>
      <c r="T149" s="191">
        <f t="shared" si="43"/>
        <v>0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R149" s="192" t="s">
        <v>162</v>
      </c>
      <c r="AT149" s="192" t="s">
        <v>158</v>
      </c>
      <c r="AU149" s="192" t="s">
        <v>77</v>
      </c>
      <c r="AY149" s="101" t="s">
        <v>157</v>
      </c>
      <c r="BE149" s="193">
        <f t="shared" si="44"/>
        <v>0</v>
      </c>
      <c r="BF149" s="193">
        <f t="shared" si="45"/>
        <v>0</v>
      </c>
      <c r="BG149" s="193">
        <f t="shared" si="46"/>
        <v>0</v>
      </c>
      <c r="BH149" s="193">
        <f t="shared" si="47"/>
        <v>0</v>
      </c>
      <c r="BI149" s="193">
        <f t="shared" si="48"/>
        <v>0</v>
      </c>
      <c r="BJ149" s="101" t="s">
        <v>163</v>
      </c>
      <c r="BK149" s="193">
        <f t="shared" si="49"/>
        <v>0</v>
      </c>
      <c r="BL149" s="101" t="s">
        <v>162</v>
      </c>
      <c r="BM149" s="192" t="s">
        <v>581</v>
      </c>
    </row>
    <row r="150" spans="1:65" s="113" customFormat="1" ht="16.5" customHeight="1">
      <c r="A150" s="110"/>
      <c r="B150" s="111"/>
      <c r="C150" s="180" t="s">
        <v>348</v>
      </c>
      <c r="D150" s="180" t="s">
        <v>158</v>
      </c>
      <c r="E150" s="181" t="s">
        <v>2145</v>
      </c>
      <c r="F150" s="182" t="s">
        <v>2146</v>
      </c>
      <c r="G150" s="183" t="s">
        <v>1860</v>
      </c>
      <c r="H150" s="184">
        <v>15</v>
      </c>
      <c r="I150" s="5"/>
      <c r="J150" s="185">
        <f t="shared" si="40"/>
        <v>0</v>
      </c>
      <c r="K150" s="186"/>
      <c r="L150" s="111"/>
      <c r="M150" s="187" t="s">
        <v>3</v>
      </c>
      <c r="N150" s="188" t="s">
        <v>41</v>
      </c>
      <c r="O150" s="189"/>
      <c r="P150" s="190">
        <f t="shared" si="41"/>
        <v>0</v>
      </c>
      <c r="Q150" s="190">
        <v>0</v>
      </c>
      <c r="R150" s="190">
        <f t="shared" si="42"/>
        <v>0</v>
      </c>
      <c r="S150" s="190">
        <v>0</v>
      </c>
      <c r="T150" s="191">
        <f t="shared" si="43"/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R150" s="192" t="s">
        <v>162</v>
      </c>
      <c r="AT150" s="192" t="s">
        <v>158</v>
      </c>
      <c r="AU150" s="192" t="s">
        <v>77</v>
      </c>
      <c r="AY150" s="101" t="s">
        <v>157</v>
      </c>
      <c r="BE150" s="193">
        <f t="shared" si="44"/>
        <v>0</v>
      </c>
      <c r="BF150" s="193">
        <f t="shared" si="45"/>
        <v>0</v>
      </c>
      <c r="BG150" s="193">
        <f t="shared" si="46"/>
        <v>0</v>
      </c>
      <c r="BH150" s="193">
        <f t="shared" si="47"/>
        <v>0</v>
      </c>
      <c r="BI150" s="193">
        <f t="shared" si="48"/>
        <v>0</v>
      </c>
      <c r="BJ150" s="101" t="s">
        <v>163</v>
      </c>
      <c r="BK150" s="193">
        <f t="shared" si="49"/>
        <v>0</v>
      </c>
      <c r="BL150" s="101" t="s">
        <v>162</v>
      </c>
      <c r="BM150" s="192" t="s">
        <v>587</v>
      </c>
    </row>
    <row r="151" spans="1:65" s="113" customFormat="1" ht="16.5" customHeight="1">
      <c r="A151" s="110"/>
      <c r="B151" s="111"/>
      <c r="C151" s="180" t="s">
        <v>603</v>
      </c>
      <c r="D151" s="180" t="s">
        <v>158</v>
      </c>
      <c r="E151" s="181" t="s">
        <v>1873</v>
      </c>
      <c r="F151" s="182" t="s">
        <v>1874</v>
      </c>
      <c r="G151" s="183" t="s">
        <v>1860</v>
      </c>
      <c r="H151" s="184">
        <v>20</v>
      </c>
      <c r="I151" s="5"/>
      <c r="J151" s="185">
        <f t="shared" si="40"/>
        <v>0</v>
      </c>
      <c r="K151" s="186"/>
      <c r="L151" s="111"/>
      <c r="M151" s="187" t="s">
        <v>3</v>
      </c>
      <c r="N151" s="188" t="s">
        <v>41</v>
      </c>
      <c r="O151" s="189"/>
      <c r="P151" s="190">
        <f t="shared" si="41"/>
        <v>0</v>
      </c>
      <c r="Q151" s="190">
        <v>0</v>
      </c>
      <c r="R151" s="190">
        <f t="shared" si="42"/>
        <v>0</v>
      </c>
      <c r="S151" s="190">
        <v>0</v>
      </c>
      <c r="T151" s="191">
        <f t="shared" si="43"/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R151" s="192" t="s">
        <v>162</v>
      </c>
      <c r="AT151" s="192" t="s">
        <v>158</v>
      </c>
      <c r="AU151" s="192" t="s">
        <v>77</v>
      </c>
      <c r="AY151" s="101" t="s">
        <v>157</v>
      </c>
      <c r="BE151" s="193">
        <f t="shared" si="44"/>
        <v>0</v>
      </c>
      <c r="BF151" s="193">
        <f t="shared" si="45"/>
        <v>0</v>
      </c>
      <c r="BG151" s="193">
        <f t="shared" si="46"/>
        <v>0</v>
      </c>
      <c r="BH151" s="193">
        <f t="shared" si="47"/>
        <v>0</v>
      </c>
      <c r="BI151" s="193">
        <f t="shared" si="48"/>
        <v>0</v>
      </c>
      <c r="BJ151" s="101" t="s">
        <v>163</v>
      </c>
      <c r="BK151" s="193">
        <f t="shared" si="49"/>
        <v>0</v>
      </c>
      <c r="BL151" s="101" t="s">
        <v>162</v>
      </c>
      <c r="BM151" s="192" t="s">
        <v>606</v>
      </c>
    </row>
    <row r="152" spans="1:65" s="113" customFormat="1" ht="16.5" customHeight="1">
      <c r="A152" s="110"/>
      <c r="B152" s="111"/>
      <c r="C152" s="180" t="s">
        <v>352</v>
      </c>
      <c r="D152" s="180" t="s">
        <v>158</v>
      </c>
      <c r="E152" s="181" t="s">
        <v>1871</v>
      </c>
      <c r="F152" s="182" t="s">
        <v>1872</v>
      </c>
      <c r="G152" s="183" t="s">
        <v>762</v>
      </c>
      <c r="H152" s="184">
        <v>1</v>
      </c>
      <c r="I152" s="5"/>
      <c r="J152" s="185">
        <f t="shared" si="40"/>
        <v>0</v>
      </c>
      <c r="K152" s="186"/>
      <c r="L152" s="111"/>
      <c r="M152" s="187" t="s">
        <v>3</v>
      </c>
      <c r="N152" s="188" t="s">
        <v>41</v>
      </c>
      <c r="O152" s="189"/>
      <c r="P152" s="190">
        <f t="shared" si="41"/>
        <v>0</v>
      </c>
      <c r="Q152" s="190">
        <v>0</v>
      </c>
      <c r="R152" s="190">
        <f t="shared" si="42"/>
        <v>0</v>
      </c>
      <c r="S152" s="190">
        <v>0</v>
      </c>
      <c r="T152" s="191">
        <f t="shared" si="43"/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R152" s="192" t="s">
        <v>162</v>
      </c>
      <c r="AT152" s="192" t="s">
        <v>158</v>
      </c>
      <c r="AU152" s="192" t="s">
        <v>77</v>
      </c>
      <c r="AY152" s="101" t="s">
        <v>157</v>
      </c>
      <c r="BE152" s="193">
        <f t="shared" si="44"/>
        <v>0</v>
      </c>
      <c r="BF152" s="193">
        <f t="shared" si="45"/>
        <v>0</v>
      </c>
      <c r="BG152" s="193">
        <f t="shared" si="46"/>
        <v>0</v>
      </c>
      <c r="BH152" s="193">
        <f t="shared" si="47"/>
        <v>0</v>
      </c>
      <c r="BI152" s="193">
        <f t="shared" si="48"/>
        <v>0</v>
      </c>
      <c r="BJ152" s="101" t="s">
        <v>163</v>
      </c>
      <c r="BK152" s="193">
        <f t="shared" si="49"/>
        <v>0</v>
      </c>
      <c r="BL152" s="101" t="s">
        <v>162</v>
      </c>
      <c r="BM152" s="192" t="s">
        <v>611</v>
      </c>
    </row>
    <row r="153" spans="1:65" s="113" customFormat="1" ht="16.5" customHeight="1">
      <c r="A153" s="110"/>
      <c r="B153" s="111"/>
      <c r="C153" s="180" t="s">
        <v>335</v>
      </c>
      <c r="D153" s="180" t="s">
        <v>158</v>
      </c>
      <c r="E153" s="181" t="s">
        <v>1858</v>
      </c>
      <c r="F153" s="182" t="s">
        <v>2147</v>
      </c>
      <c r="G153" s="183" t="s">
        <v>1860</v>
      </c>
      <c r="H153" s="184">
        <v>10</v>
      </c>
      <c r="I153" s="5"/>
      <c r="J153" s="185">
        <f t="shared" si="40"/>
        <v>0</v>
      </c>
      <c r="K153" s="186"/>
      <c r="L153" s="111"/>
      <c r="M153" s="187" t="s">
        <v>3</v>
      </c>
      <c r="N153" s="188" t="s">
        <v>41</v>
      </c>
      <c r="O153" s="189"/>
      <c r="P153" s="190">
        <f t="shared" si="41"/>
        <v>0</v>
      </c>
      <c r="Q153" s="190">
        <v>0</v>
      </c>
      <c r="R153" s="190">
        <f t="shared" si="42"/>
        <v>0</v>
      </c>
      <c r="S153" s="190">
        <v>0</v>
      </c>
      <c r="T153" s="191">
        <f t="shared" si="43"/>
        <v>0</v>
      </c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R153" s="192" t="s">
        <v>162</v>
      </c>
      <c r="AT153" s="192" t="s">
        <v>158</v>
      </c>
      <c r="AU153" s="192" t="s">
        <v>77</v>
      </c>
      <c r="AY153" s="101" t="s">
        <v>157</v>
      </c>
      <c r="BE153" s="193">
        <f t="shared" si="44"/>
        <v>0</v>
      </c>
      <c r="BF153" s="193">
        <f t="shared" si="45"/>
        <v>0</v>
      </c>
      <c r="BG153" s="193">
        <f t="shared" si="46"/>
        <v>0</v>
      </c>
      <c r="BH153" s="193">
        <f t="shared" si="47"/>
        <v>0</v>
      </c>
      <c r="BI153" s="193">
        <f t="shared" si="48"/>
        <v>0</v>
      </c>
      <c r="BJ153" s="101" t="s">
        <v>163</v>
      </c>
      <c r="BK153" s="193">
        <f t="shared" si="49"/>
        <v>0</v>
      </c>
      <c r="BL153" s="101" t="s">
        <v>162</v>
      </c>
      <c r="BM153" s="192" t="s">
        <v>616</v>
      </c>
    </row>
    <row r="154" spans="1:65" s="113" customFormat="1" ht="16.5" customHeight="1">
      <c r="A154" s="110"/>
      <c r="B154" s="111"/>
      <c r="C154" s="180" t="s">
        <v>390</v>
      </c>
      <c r="D154" s="180" t="s">
        <v>158</v>
      </c>
      <c r="E154" s="181" t="s">
        <v>2148</v>
      </c>
      <c r="F154" s="182" t="s">
        <v>2149</v>
      </c>
      <c r="G154" s="183" t="s">
        <v>1860</v>
      </c>
      <c r="H154" s="184">
        <v>9</v>
      </c>
      <c r="I154" s="5"/>
      <c r="J154" s="185">
        <f t="shared" si="40"/>
        <v>0</v>
      </c>
      <c r="K154" s="186"/>
      <c r="L154" s="111"/>
      <c r="M154" s="187" t="s">
        <v>3</v>
      </c>
      <c r="N154" s="188" t="s">
        <v>41</v>
      </c>
      <c r="O154" s="189"/>
      <c r="P154" s="190">
        <f t="shared" si="41"/>
        <v>0</v>
      </c>
      <c r="Q154" s="190">
        <v>0</v>
      </c>
      <c r="R154" s="190">
        <f t="shared" si="42"/>
        <v>0</v>
      </c>
      <c r="S154" s="190">
        <v>0</v>
      </c>
      <c r="T154" s="191">
        <f t="shared" si="43"/>
        <v>0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R154" s="192" t="s">
        <v>162</v>
      </c>
      <c r="AT154" s="192" t="s">
        <v>158</v>
      </c>
      <c r="AU154" s="192" t="s">
        <v>77</v>
      </c>
      <c r="AY154" s="101" t="s">
        <v>157</v>
      </c>
      <c r="BE154" s="193">
        <f t="shared" si="44"/>
        <v>0</v>
      </c>
      <c r="BF154" s="193">
        <f t="shared" si="45"/>
        <v>0</v>
      </c>
      <c r="BG154" s="193">
        <f t="shared" si="46"/>
        <v>0</v>
      </c>
      <c r="BH154" s="193">
        <f t="shared" si="47"/>
        <v>0</v>
      </c>
      <c r="BI154" s="193">
        <f t="shared" si="48"/>
        <v>0</v>
      </c>
      <c r="BJ154" s="101" t="s">
        <v>163</v>
      </c>
      <c r="BK154" s="193">
        <f t="shared" si="49"/>
        <v>0</v>
      </c>
      <c r="BL154" s="101" t="s">
        <v>162</v>
      </c>
      <c r="BM154" s="192" t="s">
        <v>620</v>
      </c>
    </row>
    <row r="155" spans="1:65" s="113" customFormat="1" ht="16.5" customHeight="1">
      <c r="A155" s="110"/>
      <c r="B155" s="111"/>
      <c r="C155" s="180" t="s">
        <v>577</v>
      </c>
      <c r="D155" s="180" t="s">
        <v>158</v>
      </c>
      <c r="E155" s="181" t="s">
        <v>2150</v>
      </c>
      <c r="F155" s="182" t="s">
        <v>2151</v>
      </c>
      <c r="G155" s="183" t="s">
        <v>1860</v>
      </c>
      <c r="H155" s="184">
        <v>8</v>
      </c>
      <c r="I155" s="5"/>
      <c r="J155" s="185">
        <f t="shared" si="40"/>
        <v>0</v>
      </c>
      <c r="K155" s="186"/>
      <c r="L155" s="111"/>
      <c r="M155" s="187" t="s">
        <v>3</v>
      </c>
      <c r="N155" s="188" t="s">
        <v>41</v>
      </c>
      <c r="O155" s="189"/>
      <c r="P155" s="190">
        <f t="shared" si="41"/>
        <v>0</v>
      </c>
      <c r="Q155" s="190">
        <v>0</v>
      </c>
      <c r="R155" s="190">
        <f t="shared" si="42"/>
        <v>0</v>
      </c>
      <c r="S155" s="190">
        <v>0</v>
      </c>
      <c r="T155" s="191">
        <f t="shared" si="43"/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R155" s="192" t="s">
        <v>162</v>
      </c>
      <c r="AT155" s="192" t="s">
        <v>158</v>
      </c>
      <c r="AU155" s="192" t="s">
        <v>77</v>
      </c>
      <c r="AY155" s="101" t="s">
        <v>157</v>
      </c>
      <c r="BE155" s="193">
        <f t="shared" si="44"/>
        <v>0</v>
      </c>
      <c r="BF155" s="193">
        <f t="shared" si="45"/>
        <v>0</v>
      </c>
      <c r="BG155" s="193">
        <f t="shared" si="46"/>
        <v>0</v>
      </c>
      <c r="BH155" s="193">
        <f t="shared" si="47"/>
        <v>0</v>
      </c>
      <c r="BI155" s="193">
        <f t="shared" si="48"/>
        <v>0</v>
      </c>
      <c r="BJ155" s="101" t="s">
        <v>163</v>
      </c>
      <c r="BK155" s="193">
        <f t="shared" si="49"/>
        <v>0</v>
      </c>
      <c r="BL155" s="101" t="s">
        <v>162</v>
      </c>
      <c r="BM155" s="192" t="s">
        <v>624</v>
      </c>
    </row>
    <row r="156" spans="1:65" s="113" customFormat="1" ht="16.5" customHeight="1">
      <c r="A156" s="110"/>
      <c r="B156" s="111"/>
      <c r="C156" s="180" t="s">
        <v>393</v>
      </c>
      <c r="D156" s="180" t="s">
        <v>158</v>
      </c>
      <c r="E156" s="181" t="s">
        <v>2152</v>
      </c>
      <c r="F156" s="182" t="s">
        <v>2153</v>
      </c>
      <c r="G156" s="183" t="s">
        <v>1860</v>
      </c>
      <c r="H156" s="184">
        <v>10</v>
      </c>
      <c r="I156" s="5"/>
      <c r="J156" s="185">
        <f t="shared" si="40"/>
        <v>0</v>
      </c>
      <c r="K156" s="186"/>
      <c r="L156" s="111"/>
      <c r="M156" s="187" t="s">
        <v>3</v>
      </c>
      <c r="N156" s="188" t="s">
        <v>41</v>
      </c>
      <c r="O156" s="189"/>
      <c r="P156" s="190">
        <f t="shared" si="41"/>
        <v>0</v>
      </c>
      <c r="Q156" s="190">
        <v>0</v>
      </c>
      <c r="R156" s="190">
        <f t="shared" si="42"/>
        <v>0</v>
      </c>
      <c r="S156" s="190">
        <v>0</v>
      </c>
      <c r="T156" s="191">
        <f t="shared" si="43"/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R156" s="192" t="s">
        <v>162</v>
      </c>
      <c r="AT156" s="192" t="s">
        <v>158</v>
      </c>
      <c r="AU156" s="192" t="s">
        <v>77</v>
      </c>
      <c r="AY156" s="101" t="s">
        <v>157</v>
      </c>
      <c r="BE156" s="193">
        <f t="shared" si="44"/>
        <v>0</v>
      </c>
      <c r="BF156" s="193">
        <f t="shared" si="45"/>
        <v>0</v>
      </c>
      <c r="BG156" s="193">
        <f t="shared" si="46"/>
        <v>0</v>
      </c>
      <c r="BH156" s="193">
        <f t="shared" si="47"/>
        <v>0</v>
      </c>
      <c r="BI156" s="193">
        <f t="shared" si="48"/>
        <v>0</v>
      </c>
      <c r="BJ156" s="101" t="s">
        <v>163</v>
      </c>
      <c r="BK156" s="193">
        <f t="shared" si="49"/>
        <v>0</v>
      </c>
      <c r="BL156" s="101" t="s">
        <v>162</v>
      </c>
      <c r="BM156" s="192" t="s">
        <v>632</v>
      </c>
    </row>
    <row r="157" spans="1:65" s="113" customFormat="1" ht="16.5" customHeight="1">
      <c r="A157" s="110"/>
      <c r="B157" s="111"/>
      <c r="C157" s="180" t="s">
        <v>635</v>
      </c>
      <c r="D157" s="180" t="s">
        <v>158</v>
      </c>
      <c r="E157" s="181" t="s">
        <v>2154</v>
      </c>
      <c r="F157" s="182" t="s">
        <v>2155</v>
      </c>
      <c r="G157" s="183" t="s">
        <v>1860</v>
      </c>
      <c r="H157" s="184">
        <v>8</v>
      </c>
      <c r="I157" s="5"/>
      <c r="J157" s="185">
        <f t="shared" si="40"/>
        <v>0</v>
      </c>
      <c r="K157" s="186"/>
      <c r="L157" s="111"/>
      <c r="M157" s="199" t="s">
        <v>3</v>
      </c>
      <c r="N157" s="200" t="s">
        <v>41</v>
      </c>
      <c r="O157" s="201"/>
      <c r="P157" s="202">
        <f t="shared" si="41"/>
        <v>0</v>
      </c>
      <c r="Q157" s="202">
        <v>0</v>
      </c>
      <c r="R157" s="202">
        <f t="shared" si="42"/>
        <v>0</v>
      </c>
      <c r="S157" s="202">
        <v>0</v>
      </c>
      <c r="T157" s="203">
        <f t="shared" si="43"/>
        <v>0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R157" s="192" t="s">
        <v>162</v>
      </c>
      <c r="AT157" s="192" t="s">
        <v>158</v>
      </c>
      <c r="AU157" s="192" t="s">
        <v>77</v>
      </c>
      <c r="AY157" s="101" t="s">
        <v>157</v>
      </c>
      <c r="BE157" s="193">
        <f t="shared" si="44"/>
        <v>0</v>
      </c>
      <c r="BF157" s="193">
        <f t="shared" si="45"/>
        <v>0</v>
      </c>
      <c r="BG157" s="193">
        <f t="shared" si="46"/>
        <v>0</v>
      </c>
      <c r="BH157" s="193">
        <f t="shared" si="47"/>
        <v>0</v>
      </c>
      <c r="BI157" s="193">
        <f t="shared" si="48"/>
        <v>0</v>
      </c>
      <c r="BJ157" s="101" t="s">
        <v>163</v>
      </c>
      <c r="BK157" s="193">
        <f t="shared" si="49"/>
        <v>0</v>
      </c>
      <c r="BL157" s="101" t="s">
        <v>162</v>
      </c>
      <c r="BM157" s="192" t="s">
        <v>639</v>
      </c>
    </row>
    <row r="158" spans="1:31" s="113" customFormat="1" ht="6.95" customHeight="1">
      <c r="A158" s="110"/>
      <c r="B158" s="138"/>
      <c r="C158" s="139"/>
      <c r="D158" s="139"/>
      <c r="E158" s="139"/>
      <c r="F158" s="139"/>
      <c r="G158" s="139"/>
      <c r="H158" s="139"/>
      <c r="I158" s="139"/>
      <c r="J158" s="139"/>
      <c r="K158" s="139"/>
      <c r="L158" s="111"/>
      <c r="M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</row>
  </sheetData>
  <sheetProtection algorithmName="SHA-512" hashValue="SanLcYSmMSn6a3DVZiP1HIwVxnIfFT4jwEl5yNa8R5TgpjWG9XWiFsl+vWLduWmRElyvK464/X6Iv1bwJKzx3g==" saltValue="M23FB8lM9cUBqQzqMU7w8w==" spinCount="100000" sheet="1" objects="1" scenarios="1"/>
  <autoFilter ref="C83:K15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218"/>
  <sheetViews>
    <sheetView showGridLines="0" zoomScale="110" zoomScaleNormal="110" workbookViewId="0" topLeftCell="A1">
      <selection activeCell="F21" sqref="F21:J21"/>
    </sheetView>
  </sheetViews>
  <sheetFormatPr defaultColWidth="9.140625" defaultRowHeight="12"/>
  <cols>
    <col min="1" max="1" width="8.28125" style="7" customWidth="1"/>
    <col min="2" max="2" width="1.7109375" style="7" customWidth="1"/>
    <col min="3" max="4" width="5.00390625" style="7" customWidth="1"/>
    <col min="5" max="5" width="11.7109375" style="7" customWidth="1"/>
    <col min="6" max="6" width="9.140625" style="7" customWidth="1"/>
    <col min="7" max="7" width="5.00390625" style="7" customWidth="1"/>
    <col min="8" max="8" width="77.8515625" style="7" customWidth="1"/>
    <col min="9" max="10" width="20.00390625" style="7" customWidth="1"/>
    <col min="11" max="11" width="1.7109375" style="7" customWidth="1"/>
    <col min="12" max="16384" width="9.28125" style="1" customWidth="1"/>
  </cols>
  <sheetData>
    <row r="1" s="1" customFormat="1" ht="37.5" customHeight="1"/>
    <row r="2" spans="2:11" s="1" customFormat="1" ht="7.5" customHeight="1">
      <c r="B2" s="8"/>
      <c r="C2" s="9"/>
      <c r="D2" s="9"/>
      <c r="E2" s="9"/>
      <c r="F2" s="9"/>
      <c r="G2" s="9"/>
      <c r="H2" s="9"/>
      <c r="I2" s="9"/>
      <c r="J2" s="9"/>
      <c r="K2" s="10"/>
    </row>
    <row r="3" spans="2:11" s="2" customFormat="1" ht="45" customHeight="1">
      <c r="B3" s="11"/>
      <c r="C3" s="91" t="s">
        <v>2156</v>
      </c>
      <c r="D3" s="91"/>
      <c r="E3" s="91"/>
      <c r="F3" s="91"/>
      <c r="G3" s="91"/>
      <c r="H3" s="91"/>
      <c r="I3" s="91"/>
      <c r="J3" s="91"/>
      <c r="K3" s="12"/>
    </row>
    <row r="4" spans="2:11" s="1" customFormat="1" ht="25.5" customHeight="1">
      <c r="B4" s="13"/>
      <c r="C4" s="96" t="s">
        <v>2157</v>
      </c>
      <c r="D4" s="96"/>
      <c r="E4" s="96"/>
      <c r="F4" s="96"/>
      <c r="G4" s="96"/>
      <c r="H4" s="96"/>
      <c r="I4" s="96"/>
      <c r="J4" s="96"/>
      <c r="K4" s="14"/>
    </row>
    <row r="5" spans="2:11" s="1" customFormat="1" ht="5.25" customHeight="1">
      <c r="B5" s="13"/>
      <c r="C5" s="15"/>
      <c r="D5" s="15"/>
      <c r="E5" s="15"/>
      <c r="F5" s="15"/>
      <c r="G5" s="15"/>
      <c r="H5" s="15"/>
      <c r="I5" s="15"/>
      <c r="J5" s="15"/>
      <c r="K5" s="14"/>
    </row>
    <row r="6" spans="2:11" s="1" customFormat="1" ht="15" customHeight="1">
      <c r="B6" s="13"/>
      <c r="C6" s="95" t="s">
        <v>2158</v>
      </c>
      <c r="D6" s="95"/>
      <c r="E6" s="95"/>
      <c r="F6" s="95"/>
      <c r="G6" s="95"/>
      <c r="H6" s="95"/>
      <c r="I6" s="95"/>
      <c r="J6" s="95"/>
      <c r="K6" s="14"/>
    </row>
    <row r="7" spans="2:11" s="1" customFormat="1" ht="15" customHeight="1">
      <c r="B7" s="17"/>
      <c r="C7" s="95" t="s">
        <v>2159</v>
      </c>
      <c r="D7" s="95"/>
      <c r="E7" s="95"/>
      <c r="F7" s="95"/>
      <c r="G7" s="95"/>
      <c r="H7" s="95"/>
      <c r="I7" s="95"/>
      <c r="J7" s="95"/>
      <c r="K7" s="14"/>
    </row>
    <row r="8" spans="2:11" s="1" customFormat="1" ht="12.75" customHeight="1">
      <c r="B8" s="17"/>
      <c r="C8" s="16"/>
      <c r="D8" s="16"/>
      <c r="E8" s="16"/>
      <c r="F8" s="16"/>
      <c r="G8" s="16"/>
      <c r="H8" s="16"/>
      <c r="I8" s="16"/>
      <c r="J8" s="16"/>
      <c r="K8" s="14"/>
    </row>
    <row r="9" spans="2:11" s="1" customFormat="1" ht="15" customHeight="1">
      <c r="B9" s="17"/>
      <c r="C9" s="95" t="s">
        <v>2160</v>
      </c>
      <c r="D9" s="95"/>
      <c r="E9" s="95"/>
      <c r="F9" s="95"/>
      <c r="G9" s="95"/>
      <c r="H9" s="95"/>
      <c r="I9" s="95"/>
      <c r="J9" s="95"/>
      <c r="K9" s="14"/>
    </row>
    <row r="10" spans="2:11" s="1" customFormat="1" ht="15" customHeight="1">
      <c r="B10" s="17"/>
      <c r="C10" s="16"/>
      <c r="D10" s="95" t="s">
        <v>2161</v>
      </c>
      <c r="E10" s="95"/>
      <c r="F10" s="95"/>
      <c r="G10" s="95"/>
      <c r="H10" s="95"/>
      <c r="I10" s="95"/>
      <c r="J10" s="95"/>
      <c r="K10" s="14"/>
    </row>
    <row r="11" spans="2:11" s="1" customFormat="1" ht="15" customHeight="1">
      <c r="B11" s="17"/>
      <c r="C11" s="18"/>
      <c r="D11" s="95" t="s">
        <v>2162</v>
      </c>
      <c r="E11" s="95"/>
      <c r="F11" s="95"/>
      <c r="G11" s="95"/>
      <c r="H11" s="95"/>
      <c r="I11" s="95"/>
      <c r="J11" s="95"/>
      <c r="K11" s="14"/>
    </row>
    <row r="12" spans="2:11" s="1" customFormat="1" ht="15" customHeight="1">
      <c r="B12" s="17"/>
      <c r="C12" s="18"/>
      <c r="D12" s="16"/>
      <c r="E12" s="16"/>
      <c r="F12" s="16"/>
      <c r="G12" s="16"/>
      <c r="H12" s="16"/>
      <c r="I12" s="16"/>
      <c r="J12" s="16"/>
      <c r="K12" s="14"/>
    </row>
    <row r="13" spans="2:11" s="1" customFormat="1" ht="15" customHeight="1">
      <c r="B13" s="17"/>
      <c r="C13" s="18"/>
      <c r="D13" s="19" t="s">
        <v>2163</v>
      </c>
      <c r="E13" s="16"/>
      <c r="F13" s="16"/>
      <c r="G13" s="16"/>
      <c r="H13" s="16"/>
      <c r="I13" s="16"/>
      <c r="J13" s="16"/>
      <c r="K13" s="14"/>
    </row>
    <row r="14" spans="2:11" s="1" customFormat="1" ht="12.75" customHeight="1">
      <c r="B14" s="17"/>
      <c r="C14" s="18"/>
      <c r="D14" s="18"/>
      <c r="E14" s="18"/>
      <c r="F14" s="18"/>
      <c r="G14" s="18"/>
      <c r="H14" s="18"/>
      <c r="I14" s="18"/>
      <c r="J14" s="18"/>
      <c r="K14" s="14"/>
    </row>
    <row r="15" spans="2:11" s="1" customFormat="1" ht="15" customHeight="1">
      <c r="B15" s="17"/>
      <c r="C15" s="18"/>
      <c r="D15" s="95" t="s">
        <v>2164</v>
      </c>
      <c r="E15" s="95"/>
      <c r="F15" s="95"/>
      <c r="G15" s="95"/>
      <c r="H15" s="95"/>
      <c r="I15" s="95"/>
      <c r="J15" s="95"/>
      <c r="K15" s="14"/>
    </row>
    <row r="16" spans="2:11" s="1" customFormat="1" ht="15" customHeight="1">
      <c r="B16" s="17"/>
      <c r="C16" s="18"/>
      <c r="D16" s="95" t="s">
        <v>2165</v>
      </c>
      <c r="E16" s="95"/>
      <c r="F16" s="95"/>
      <c r="G16" s="95"/>
      <c r="H16" s="95"/>
      <c r="I16" s="95"/>
      <c r="J16" s="95"/>
      <c r="K16" s="14"/>
    </row>
    <row r="17" spans="2:11" s="1" customFormat="1" ht="15" customHeight="1">
      <c r="B17" s="17"/>
      <c r="C17" s="18"/>
      <c r="D17" s="95" t="s">
        <v>2166</v>
      </c>
      <c r="E17" s="95"/>
      <c r="F17" s="95"/>
      <c r="G17" s="95"/>
      <c r="H17" s="95"/>
      <c r="I17" s="95"/>
      <c r="J17" s="95"/>
      <c r="K17" s="14"/>
    </row>
    <row r="18" spans="2:11" s="1" customFormat="1" ht="15" customHeight="1">
      <c r="B18" s="17"/>
      <c r="C18" s="18"/>
      <c r="D18" s="18"/>
      <c r="E18" s="20" t="s">
        <v>76</v>
      </c>
      <c r="F18" s="95" t="s">
        <v>2167</v>
      </c>
      <c r="G18" s="95"/>
      <c r="H18" s="95"/>
      <c r="I18" s="95"/>
      <c r="J18" s="95"/>
      <c r="K18" s="14"/>
    </row>
    <row r="19" spans="2:11" s="1" customFormat="1" ht="15" customHeight="1">
      <c r="B19" s="17"/>
      <c r="C19" s="18"/>
      <c r="D19" s="18"/>
      <c r="E19" s="20" t="s">
        <v>2168</v>
      </c>
      <c r="F19" s="95" t="s">
        <v>2169</v>
      </c>
      <c r="G19" s="95"/>
      <c r="H19" s="95"/>
      <c r="I19" s="95"/>
      <c r="J19" s="95"/>
      <c r="K19" s="14"/>
    </row>
    <row r="20" spans="2:11" s="1" customFormat="1" ht="15" customHeight="1">
      <c r="B20" s="17"/>
      <c r="C20" s="18"/>
      <c r="D20" s="18"/>
      <c r="E20" s="20" t="s">
        <v>2170</v>
      </c>
      <c r="F20" s="95" t="s">
        <v>2171</v>
      </c>
      <c r="G20" s="95"/>
      <c r="H20" s="95"/>
      <c r="I20" s="95"/>
      <c r="J20" s="95"/>
      <c r="K20" s="14"/>
    </row>
    <row r="21" spans="2:11" s="1" customFormat="1" ht="15" customHeight="1">
      <c r="B21" s="17"/>
      <c r="C21" s="18"/>
      <c r="D21" s="18"/>
      <c r="E21" s="20" t="s">
        <v>2172</v>
      </c>
      <c r="F21" s="95" t="s">
        <v>2173</v>
      </c>
      <c r="G21" s="95"/>
      <c r="H21" s="95"/>
      <c r="I21" s="95"/>
      <c r="J21" s="95"/>
      <c r="K21" s="14"/>
    </row>
    <row r="22" spans="2:11" s="1" customFormat="1" ht="15" customHeight="1">
      <c r="B22" s="17"/>
      <c r="C22" s="18"/>
      <c r="D22" s="18"/>
      <c r="E22" s="20" t="s">
        <v>2174</v>
      </c>
      <c r="F22" s="95" t="s">
        <v>1601</v>
      </c>
      <c r="G22" s="95"/>
      <c r="H22" s="95"/>
      <c r="I22" s="95"/>
      <c r="J22" s="95"/>
      <c r="K22" s="14"/>
    </row>
    <row r="23" spans="2:11" s="1" customFormat="1" ht="15" customHeight="1">
      <c r="B23" s="17"/>
      <c r="C23" s="18"/>
      <c r="D23" s="18"/>
      <c r="E23" s="20" t="s">
        <v>2175</v>
      </c>
      <c r="F23" s="95" t="s">
        <v>2176</v>
      </c>
      <c r="G23" s="95"/>
      <c r="H23" s="95"/>
      <c r="I23" s="95"/>
      <c r="J23" s="95"/>
      <c r="K23" s="14"/>
    </row>
    <row r="24" spans="2:11" s="1" customFormat="1" ht="12.75" customHeight="1">
      <c r="B24" s="17"/>
      <c r="C24" s="18"/>
      <c r="D24" s="18"/>
      <c r="E24" s="18"/>
      <c r="F24" s="18"/>
      <c r="G24" s="18"/>
      <c r="H24" s="18"/>
      <c r="I24" s="18"/>
      <c r="J24" s="18"/>
      <c r="K24" s="14"/>
    </row>
    <row r="25" spans="2:11" s="1" customFormat="1" ht="15" customHeight="1">
      <c r="B25" s="17"/>
      <c r="C25" s="95" t="s">
        <v>2177</v>
      </c>
      <c r="D25" s="95"/>
      <c r="E25" s="95"/>
      <c r="F25" s="95"/>
      <c r="G25" s="95"/>
      <c r="H25" s="95"/>
      <c r="I25" s="95"/>
      <c r="J25" s="95"/>
      <c r="K25" s="14"/>
    </row>
    <row r="26" spans="2:11" s="1" customFormat="1" ht="15" customHeight="1">
      <c r="B26" s="17"/>
      <c r="C26" s="95" t="s">
        <v>2178</v>
      </c>
      <c r="D26" s="95"/>
      <c r="E26" s="95"/>
      <c r="F26" s="95"/>
      <c r="G26" s="95"/>
      <c r="H26" s="95"/>
      <c r="I26" s="95"/>
      <c r="J26" s="95"/>
      <c r="K26" s="14"/>
    </row>
    <row r="27" spans="2:11" s="1" customFormat="1" ht="15" customHeight="1">
      <c r="B27" s="17"/>
      <c r="C27" s="16"/>
      <c r="D27" s="95" t="s">
        <v>2179</v>
      </c>
      <c r="E27" s="95"/>
      <c r="F27" s="95"/>
      <c r="G27" s="95"/>
      <c r="H27" s="95"/>
      <c r="I27" s="95"/>
      <c r="J27" s="95"/>
      <c r="K27" s="14"/>
    </row>
    <row r="28" spans="2:11" s="1" customFormat="1" ht="15" customHeight="1">
      <c r="B28" s="17"/>
      <c r="C28" s="18"/>
      <c r="D28" s="95" t="s">
        <v>2180</v>
      </c>
      <c r="E28" s="95"/>
      <c r="F28" s="95"/>
      <c r="G28" s="95"/>
      <c r="H28" s="95"/>
      <c r="I28" s="95"/>
      <c r="J28" s="95"/>
      <c r="K28" s="14"/>
    </row>
    <row r="29" spans="2:11" s="1" customFormat="1" ht="12.75" customHeight="1">
      <c r="B29" s="17"/>
      <c r="C29" s="18"/>
      <c r="D29" s="18"/>
      <c r="E29" s="18"/>
      <c r="F29" s="18"/>
      <c r="G29" s="18"/>
      <c r="H29" s="18"/>
      <c r="I29" s="18"/>
      <c r="J29" s="18"/>
      <c r="K29" s="14"/>
    </row>
    <row r="30" spans="2:11" s="1" customFormat="1" ht="15" customHeight="1">
      <c r="B30" s="17"/>
      <c r="C30" s="18"/>
      <c r="D30" s="95" t="s">
        <v>2181</v>
      </c>
      <c r="E30" s="95"/>
      <c r="F30" s="95"/>
      <c r="G30" s="95"/>
      <c r="H30" s="95"/>
      <c r="I30" s="95"/>
      <c r="J30" s="95"/>
      <c r="K30" s="14"/>
    </row>
    <row r="31" spans="2:11" s="1" customFormat="1" ht="15" customHeight="1">
      <c r="B31" s="17"/>
      <c r="C31" s="18"/>
      <c r="D31" s="95" t="s">
        <v>2182</v>
      </c>
      <c r="E31" s="95"/>
      <c r="F31" s="95"/>
      <c r="G31" s="95"/>
      <c r="H31" s="95"/>
      <c r="I31" s="95"/>
      <c r="J31" s="95"/>
      <c r="K31" s="14"/>
    </row>
    <row r="32" spans="2:11" s="1" customFormat="1" ht="12.75" customHeight="1">
      <c r="B32" s="17"/>
      <c r="C32" s="18"/>
      <c r="D32" s="18"/>
      <c r="E32" s="18"/>
      <c r="F32" s="18"/>
      <c r="G32" s="18"/>
      <c r="H32" s="18"/>
      <c r="I32" s="18"/>
      <c r="J32" s="18"/>
      <c r="K32" s="14"/>
    </row>
    <row r="33" spans="2:11" s="1" customFormat="1" ht="15" customHeight="1">
      <c r="B33" s="17"/>
      <c r="C33" s="18"/>
      <c r="D33" s="95" t="s">
        <v>2183</v>
      </c>
      <c r="E33" s="95"/>
      <c r="F33" s="95"/>
      <c r="G33" s="95"/>
      <c r="H33" s="95"/>
      <c r="I33" s="95"/>
      <c r="J33" s="95"/>
      <c r="K33" s="14"/>
    </row>
    <row r="34" spans="2:11" s="1" customFormat="1" ht="15" customHeight="1">
      <c r="B34" s="17"/>
      <c r="C34" s="18"/>
      <c r="D34" s="95" t="s">
        <v>2184</v>
      </c>
      <c r="E34" s="95"/>
      <c r="F34" s="95"/>
      <c r="G34" s="95"/>
      <c r="H34" s="95"/>
      <c r="I34" s="95"/>
      <c r="J34" s="95"/>
      <c r="K34" s="14"/>
    </row>
    <row r="35" spans="2:11" s="1" customFormat="1" ht="15" customHeight="1">
      <c r="B35" s="17"/>
      <c r="C35" s="18"/>
      <c r="D35" s="95" t="s">
        <v>2185</v>
      </c>
      <c r="E35" s="95"/>
      <c r="F35" s="95"/>
      <c r="G35" s="95"/>
      <c r="H35" s="95"/>
      <c r="I35" s="95"/>
      <c r="J35" s="95"/>
      <c r="K35" s="14"/>
    </row>
    <row r="36" spans="2:11" s="1" customFormat="1" ht="15" customHeight="1">
      <c r="B36" s="17"/>
      <c r="C36" s="18"/>
      <c r="D36" s="16"/>
      <c r="E36" s="19" t="s">
        <v>144</v>
      </c>
      <c r="F36" s="16"/>
      <c r="G36" s="95" t="s">
        <v>2186</v>
      </c>
      <c r="H36" s="95"/>
      <c r="I36" s="95"/>
      <c r="J36" s="95"/>
      <c r="K36" s="14"/>
    </row>
    <row r="37" spans="2:11" s="1" customFormat="1" ht="30.75" customHeight="1">
      <c r="B37" s="17"/>
      <c r="C37" s="18"/>
      <c r="D37" s="16"/>
      <c r="E37" s="19" t="s">
        <v>2187</v>
      </c>
      <c r="F37" s="16"/>
      <c r="G37" s="95" t="s">
        <v>2188</v>
      </c>
      <c r="H37" s="95"/>
      <c r="I37" s="95"/>
      <c r="J37" s="95"/>
      <c r="K37" s="14"/>
    </row>
    <row r="38" spans="2:11" s="1" customFormat="1" ht="15" customHeight="1">
      <c r="B38" s="17"/>
      <c r="C38" s="18"/>
      <c r="D38" s="16"/>
      <c r="E38" s="19" t="s">
        <v>50</v>
      </c>
      <c r="F38" s="16"/>
      <c r="G38" s="95" t="s">
        <v>2189</v>
      </c>
      <c r="H38" s="95"/>
      <c r="I38" s="95"/>
      <c r="J38" s="95"/>
      <c r="K38" s="14"/>
    </row>
    <row r="39" spans="2:11" s="1" customFormat="1" ht="15" customHeight="1">
      <c r="B39" s="17"/>
      <c r="C39" s="18"/>
      <c r="D39" s="16"/>
      <c r="E39" s="19" t="s">
        <v>51</v>
      </c>
      <c r="F39" s="16"/>
      <c r="G39" s="95" t="s">
        <v>2190</v>
      </c>
      <c r="H39" s="95"/>
      <c r="I39" s="95"/>
      <c r="J39" s="95"/>
      <c r="K39" s="14"/>
    </row>
    <row r="40" spans="2:11" s="1" customFormat="1" ht="15" customHeight="1">
      <c r="B40" s="17"/>
      <c r="C40" s="18"/>
      <c r="D40" s="16"/>
      <c r="E40" s="19" t="s">
        <v>145</v>
      </c>
      <c r="F40" s="16"/>
      <c r="G40" s="95" t="s">
        <v>2191</v>
      </c>
      <c r="H40" s="95"/>
      <c r="I40" s="95"/>
      <c r="J40" s="95"/>
      <c r="K40" s="14"/>
    </row>
    <row r="41" spans="2:11" s="1" customFormat="1" ht="15" customHeight="1">
      <c r="B41" s="17"/>
      <c r="C41" s="18"/>
      <c r="D41" s="16"/>
      <c r="E41" s="19" t="s">
        <v>146</v>
      </c>
      <c r="F41" s="16"/>
      <c r="G41" s="95" t="s">
        <v>2192</v>
      </c>
      <c r="H41" s="95"/>
      <c r="I41" s="95"/>
      <c r="J41" s="95"/>
      <c r="K41" s="14"/>
    </row>
    <row r="42" spans="2:11" s="1" customFormat="1" ht="15" customHeight="1">
      <c r="B42" s="17"/>
      <c r="C42" s="18"/>
      <c r="D42" s="16"/>
      <c r="E42" s="19" t="s">
        <v>2193</v>
      </c>
      <c r="F42" s="16"/>
      <c r="G42" s="95" t="s">
        <v>2194</v>
      </c>
      <c r="H42" s="95"/>
      <c r="I42" s="95"/>
      <c r="J42" s="95"/>
      <c r="K42" s="14"/>
    </row>
    <row r="43" spans="2:11" s="1" customFormat="1" ht="15" customHeight="1">
      <c r="B43" s="17"/>
      <c r="C43" s="18"/>
      <c r="D43" s="16"/>
      <c r="E43" s="19"/>
      <c r="F43" s="16"/>
      <c r="G43" s="95" t="s">
        <v>2195</v>
      </c>
      <c r="H43" s="95"/>
      <c r="I43" s="95"/>
      <c r="J43" s="95"/>
      <c r="K43" s="14"/>
    </row>
    <row r="44" spans="2:11" s="1" customFormat="1" ht="15" customHeight="1">
      <c r="B44" s="17"/>
      <c r="C44" s="18"/>
      <c r="D44" s="16"/>
      <c r="E44" s="19" t="s">
        <v>2196</v>
      </c>
      <c r="F44" s="16"/>
      <c r="G44" s="95" t="s">
        <v>2197</v>
      </c>
      <c r="H44" s="95"/>
      <c r="I44" s="95"/>
      <c r="J44" s="95"/>
      <c r="K44" s="14"/>
    </row>
    <row r="45" spans="2:11" s="1" customFormat="1" ht="15" customHeight="1">
      <c r="B45" s="17"/>
      <c r="C45" s="18"/>
      <c r="D45" s="16"/>
      <c r="E45" s="19" t="s">
        <v>148</v>
      </c>
      <c r="F45" s="16"/>
      <c r="G45" s="95" t="s">
        <v>2198</v>
      </c>
      <c r="H45" s="95"/>
      <c r="I45" s="95"/>
      <c r="J45" s="95"/>
      <c r="K45" s="14"/>
    </row>
    <row r="46" spans="2:11" s="1" customFormat="1" ht="12.75" customHeight="1">
      <c r="B46" s="17"/>
      <c r="C46" s="18"/>
      <c r="D46" s="16"/>
      <c r="E46" s="16"/>
      <c r="F46" s="16"/>
      <c r="G46" s="16"/>
      <c r="H46" s="16"/>
      <c r="I46" s="16"/>
      <c r="J46" s="16"/>
      <c r="K46" s="14"/>
    </row>
    <row r="47" spans="2:11" s="1" customFormat="1" ht="15" customHeight="1">
      <c r="B47" s="17"/>
      <c r="C47" s="18"/>
      <c r="D47" s="95" t="s">
        <v>2199</v>
      </c>
      <c r="E47" s="95"/>
      <c r="F47" s="95"/>
      <c r="G47" s="95"/>
      <c r="H47" s="95"/>
      <c r="I47" s="95"/>
      <c r="J47" s="95"/>
      <c r="K47" s="14"/>
    </row>
    <row r="48" spans="2:11" s="1" customFormat="1" ht="15" customHeight="1">
      <c r="B48" s="17"/>
      <c r="C48" s="18"/>
      <c r="D48" s="18"/>
      <c r="E48" s="95" t="s">
        <v>2200</v>
      </c>
      <c r="F48" s="95"/>
      <c r="G48" s="95"/>
      <c r="H48" s="95"/>
      <c r="I48" s="95"/>
      <c r="J48" s="95"/>
      <c r="K48" s="14"/>
    </row>
    <row r="49" spans="2:11" s="1" customFormat="1" ht="15" customHeight="1">
      <c r="B49" s="17"/>
      <c r="C49" s="18"/>
      <c r="D49" s="18"/>
      <c r="E49" s="95" t="s">
        <v>2201</v>
      </c>
      <c r="F49" s="95"/>
      <c r="G49" s="95"/>
      <c r="H49" s="95"/>
      <c r="I49" s="95"/>
      <c r="J49" s="95"/>
      <c r="K49" s="14"/>
    </row>
    <row r="50" spans="2:11" s="1" customFormat="1" ht="15" customHeight="1">
      <c r="B50" s="17"/>
      <c r="C50" s="18"/>
      <c r="D50" s="18"/>
      <c r="E50" s="95" t="s">
        <v>2202</v>
      </c>
      <c r="F50" s="95"/>
      <c r="G50" s="95"/>
      <c r="H50" s="95"/>
      <c r="I50" s="95"/>
      <c r="J50" s="95"/>
      <c r="K50" s="14"/>
    </row>
    <row r="51" spans="2:11" s="1" customFormat="1" ht="15" customHeight="1">
      <c r="B51" s="17"/>
      <c r="C51" s="18"/>
      <c r="D51" s="95" t="s">
        <v>2203</v>
      </c>
      <c r="E51" s="95"/>
      <c r="F51" s="95"/>
      <c r="G51" s="95"/>
      <c r="H51" s="95"/>
      <c r="I51" s="95"/>
      <c r="J51" s="95"/>
      <c r="K51" s="14"/>
    </row>
    <row r="52" spans="2:11" s="1" customFormat="1" ht="25.5" customHeight="1">
      <c r="B52" s="13"/>
      <c r="C52" s="96" t="s">
        <v>2204</v>
      </c>
      <c r="D52" s="96"/>
      <c r="E52" s="96"/>
      <c r="F52" s="96"/>
      <c r="G52" s="96"/>
      <c r="H52" s="96"/>
      <c r="I52" s="96"/>
      <c r="J52" s="96"/>
      <c r="K52" s="14"/>
    </row>
    <row r="53" spans="2:11" s="1" customFormat="1" ht="5.25" customHeight="1">
      <c r="B53" s="13"/>
      <c r="C53" s="15"/>
      <c r="D53" s="15"/>
      <c r="E53" s="15"/>
      <c r="F53" s="15"/>
      <c r="G53" s="15"/>
      <c r="H53" s="15"/>
      <c r="I53" s="15"/>
      <c r="J53" s="15"/>
      <c r="K53" s="14"/>
    </row>
    <row r="54" spans="2:11" s="1" customFormat="1" ht="15" customHeight="1">
      <c r="B54" s="13"/>
      <c r="C54" s="95" t="s">
        <v>2205</v>
      </c>
      <c r="D54" s="95"/>
      <c r="E54" s="95"/>
      <c r="F54" s="95"/>
      <c r="G54" s="95"/>
      <c r="H54" s="95"/>
      <c r="I54" s="95"/>
      <c r="J54" s="95"/>
      <c r="K54" s="14"/>
    </row>
    <row r="55" spans="2:11" s="1" customFormat="1" ht="15" customHeight="1">
      <c r="B55" s="13"/>
      <c r="C55" s="95" t="s">
        <v>2206</v>
      </c>
      <c r="D55" s="95"/>
      <c r="E55" s="95"/>
      <c r="F55" s="95"/>
      <c r="G55" s="95"/>
      <c r="H55" s="95"/>
      <c r="I55" s="95"/>
      <c r="J55" s="95"/>
      <c r="K55" s="14"/>
    </row>
    <row r="56" spans="2:11" s="1" customFormat="1" ht="12.75" customHeight="1">
      <c r="B56" s="13"/>
      <c r="C56" s="16"/>
      <c r="D56" s="16"/>
      <c r="E56" s="16"/>
      <c r="F56" s="16"/>
      <c r="G56" s="16"/>
      <c r="H56" s="16"/>
      <c r="I56" s="16"/>
      <c r="J56" s="16"/>
      <c r="K56" s="14"/>
    </row>
    <row r="57" spans="2:11" s="1" customFormat="1" ht="15" customHeight="1">
      <c r="B57" s="13"/>
      <c r="C57" s="95" t="s">
        <v>2207</v>
      </c>
      <c r="D57" s="95"/>
      <c r="E57" s="95"/>
      <c r="F57" s="95"/>
      <c r="G57" s="95"/>
      <c r="H57" s="95"/>
      <c r="I57" s="95"/>
      <c r="J57" s="95"/>
      <c r="K57" s="14"/>
    </row>
    <row r="58" spans="2:11" s="1" customFormat="1" ht="15" customHeight="1">
      <c r="B58" s="13"/>
      <c r="C58" s="18"/>
      <c r="D58" s="95" t="s">
        <v>2208</v>
      </c>
      <c r="E58" s="95"/>
      <c r="F58" s="95"/>
      <c r="G58" s="95"/>
      <c r="H58" s="95"/>
      <c r="I58" s="95"/>
      <c r="J58" s="95"/>
      <c r="K58" s="14"/>
    </row>
    <row r="59" spans="2:11" s="1" customFormat="1" ht="15" customHeight="1">
      <c r="B59" s="13"/>
      <c r="C59" s="18"/>
      <c r="D59" s="95" t="s">
        <v>2209</v>
      </c>
      <c r="E59" s="95"/>
      <c r="F59" s="95"/>
      <c r="G59" s="95"/>
      <c r="H59" s="95"/>
      <c r="I59" s="95"/>
      <c r="J59" s="95"/>
      <c r="K59" s="14"/>
    </row>
    <row r="60" spans="2:11" s="1" customFormat="1" ht="15" customHeight="1">
      <c r="B60" s="13"/>
      <c r="C60" s="18"/>
      <c r="D60" s="95" t="s">
        <v>2210</v>
      </c>
      <c r="E60" s="95"/>
      <c r="F60" s="95"/>
      <c r="G60" s="95"/>
      <c r="H60" s="95"/>
      <c r="I60" s="95"/>
      <c r="J60" s="95"/>
      <c r="K60" s="14"/>
    </row>
    <row r="61" spans="2:11" s="1" customFormat="1" ht="15" customHeight="1">
      <c r="B61" s="13"/>
      <c r="C61" s="18"/>
      <c r="D61" s="95" t="s">
        <v>2211</v>
      </c>
      <c r="E61" s="95"/>
      <c r="F61" s="95"/>
      <c r="G61" s="95"/>
      <c r="H61" s="95"/>
      <c r="I61" s="95"/>
      <c r="J61" s="95"/>
      <c r="K61" s="14"/>
    </row>
    <row r="62" spans="2:11" s="1" customFormat="1" ht="15" customHeight="1">
      <c r="B62" s="13"/>
      <c r="C62" s="18"/>
      <c r="D62" s="97" t="s">
        <v>2212</v>
      </c>
      <c r="E62" s="97"/>
      <c r="F62" s="97"/>
      <c r="G62" s="97"/>
      <c r="H62" s="97"/>
      <c r="I62" s="97"/>
      <c r="J62" s="97"/>
      <c r="K62" s="14"/>
    </row>
    <row r="63" spans="2:11" s="1" customFormat="1" ht="15" customHeight="1">
      <c r="B63" s="13"/>
      <c r="C63" s="18"/>
      <c r="D63" s="95" t="s">
        <v>2213</v>
      </c>
      <c r="E63" s="95"/>
      <c r="F63" s="95"/>
      <c r="G63" s="95"/>
      <c r="H63" s="95"/>
      <c r="I63" s="95"/>
      <c r="J63" s="95"/>
      <c r="K63" s="14"/>
    </row>
    <row r="64" spans="2:11" s="1" customFormat="1" ht="12.75" customHeight="1">
      <c r="B64" s="13"/>
      <c r="C64" s="18"/>
      <c r="D64" s="18"/>
      <c r="E64" s="21"/>
      <c r="F64" s="18"/>
      <c r="G64" s="18"/>
      <c r="H64" s="18"/>
      <c r="I64" s="18"/>
      <c r="J64" s="18"/>
      <c r="K64" s="14"/>
    </row>
    <row r="65" spans="2:11" s="1" customFormat="1" ht="15" customHeight="1">
      <c r="B65" s="13"/>
      <c r="C65" s="18"/>
      <c r="D65" s="95" t="s">
        <v>2214</v>
      </c>
      <c r="E65" s="95"/>
      <c r="F65" s="95"/>
      <c r="G65" s="95"/>
      <c r="H65" s="95"/>
      <c r="I65" s="95"/>
      <c r="J65" s="95"/>
      <c r="K65" s="14"/>
    </row>
    <row r="66" spans="2:11" s="1" customFormat="1" ht="15" customHeight="1">
      <c r="B66" s="13"/>
      <c r="C66" s="18"/>
      <c r="D66" s="97" t="s">
        <v>2215</v>
      </c>
      <c r="E66" s="97"/>
      <c r="F66" s="97"/>
      <c r="G66" s="97"/>
      <c r="H66" s="97"/>
      <c r="I66" s="97"/>
      <c r="J66" s="97"/>
      <c r="K66" s="14"/>
    </row>
    <row r="67" spans="2:11" s="1" customFormat="1" ht="15" customHeight="1">
      <c r="B67" s="13"/>
      <c r="C67" s="18"/>
      <c r="D67" s="95" t="s">
        <v>2216</v>
      </c>
      <c r="E67" s="95"/>
      <c r="F67" s="95"/>
      <c r="G67" s="95"/>
      <c r="H67" s="95"/>
      <c r="I67" s="95"/>
      <c r="J67" s="95"/>
      <c r="K67" s="14"/>
    </row>
    <row r="68" spans="2:11" s="1" customFormat="1" ht="15" customHeight="1">
      <c r="B68" s="13"/>
      <c r="C68" s="18"/>
      <c r="D68" s="95" t="s">
        <v>2217</v>
      </c>
      <c r="E68" s="95"/>
      <c r="F68" s="95"/>
      <c r="G68" s="95"/>
      <c r="H68" s="95"/>
      <c r="I68" s="95"/>
      <c r="J68" s="95"/>
      <c r="K68" s="14"/>
    </row>
    <row r="69" spans="2:11" s="1" customFormat="1" ht="15" customHeight="1">
      <c r="B69" s="13"/>
      <c r="C69" s="18"/>
      <c r="D69" s="95" t="s">
        <v>2218</v>
      </c>
      <c r="E69" s="95"/>
      <c r="F69" s="95"/>
      <c r="G69" s="95"/>
      <c r="H69" s="95"/>
      <c r="I69" s="95"/>
      <c r="J69" s="95"/>
      <c r="K69" s="14"/>
    </row>
    <row r="70" spans="2:11" s="1" customFormat="1" ht="15" customHeight="1">
      <c r="B70" s="13"/>
      <c r="C70" s="18"/>
      <c r="D70" s="95" t="s">
        <v>2219</v>
      </c>
      <c r="E70" s="95"/>
      <c r="F70" s="95"/>
      <c r="G70" s="95"/>
      <c r="H70" s="95"/>
      <c r="I70" s="95"/>
      <c r="J70" s="95"/>
      <c r="K70" s="14"/>
    </row>
    <row r="71" spans="2:11" s="1" customFormat="1" ht="12.75" customHeight="1"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2:11" s="1" customFormat="1" ht="18.75" customHeight="1">
      <c r="B72" s="25"/>
      <c r="C72" s="25"/>
      <c r="D72" s="25"/>
      <c r="E72" s="25"/>
      <c r="F72" s="25"/>
      <c r="G72" s="25"/>
      <c r="H72" s="25"/>
      <c r="I72" s="25"/>
      <c r="J72" s="25"/>
      <c r="K72" s="26"/>
    </row>
    <row r="73" spans="2:11" s="1" customFormat="1" ht="18.7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s="1" customFormat="1" ht="7.5" customHeight="1">
      <c r="B74" s="27"/>
      <c r="C74" s="28"/>
      <c r="D74" s="28"/>
      <c r="E74" s="28"/>
      <c r="F74" s="28"/>
      <c r="G74" s="28"/>
      <c r="H74" s="28"/>
      <c r="I74" s="28"/>
      <c r="J74" s="28"/>
      <c r="K74" s="29"/>
    </row>
    <row r="75" spans="2:11" s="1" customFormat="1" ht="45" customHeight="1">
      <c r="B75" s="30"/>
      <c r="C75" s="90" t="s">
        <v>2220</v>
      </c>
      <c r="D75" s="90"/>
      <c r="E75" s="90"/>
      <c r="F75" s="90"/>
      <c r="G75" s="90"/>
      <c r="H75" s="90"/>
      <c r="I75" s="90"/>
      <c r="J75" s="90"/>
      <c r="K75" s="31"/>
    </row>
    <row r="76" spans="2:11" s="1" customFormat="1" ht="17.25" customHeight="1">
      <c r="B76" s="30"/>
      <c r="C76" s="32" t="s">
        <v>2221</v>
      </c>
      <c r="D76" s="32"/>
      <c r="E76" s="32"/>
      <c r="F76" s="32" t="s">
        <v>2222</v>
      </c>
      <c r="G76" s="33"/>
      <c r="H76" s="32" t="s">
        <v>51</v>
      </c>
      <c r="I76" s="32" t="s">
        <v>54</v>
      </c>
      <c r="J76" s="32" t="s">
        <v>2223</v>
      </c>
      <c r="K76" s="31"/>
    </row>
    <row r="77" spans="2:11" s="1" customFormat="1" ht="17.25" customHeight="1">
      <c r="B77" s="30"/>
      <c r="C77" s="34" t="s">
        <v>2224</v>
      </c>
      <c r="D77" s="34"/>
      <c r="E77" s="34"/>
      <c r="F77" s="35" t="s">
        <v>2225</v>
      </c>
      <c r="G77" s="36"/>
      <c r="H77" s="34"/>
      <c r="I77" s="34"/>
      <c r="J77" s="34" t="s">
        <v>2226</v>
      </c>
      <c r="K77" s="31"/>
    </row>
    <row r="78" spans="2:11" s="1" customFormat="1" ht="5.25" customHeight="1">
      <c r="B78" s="30"/>
      <c r="C78" s="37"/>
      <c r="D78" s="37"/>
      <c r="E78" s="37"/>
      <c r="F78" s="37"/>
      <c r="G78" s="38"/>
      <c r="H78" s="37"/>
      <c r="I78" s="37"/>
      <c r="J78" s="37"/>
      <c r="K78" s="31"/>
    </row>
    <row r="79" spans="2:11" s="1" customFormat="1" ht="15" customHeight="1">
      <c r="B79" s="30"/>
      <c r="C79" s="19" t="s">
        <v>50</v>
      </c>
      <c r="D79" s="39"/>
      <c r="E79" s="39"/>
      <c r="F79" s="40" t="s">
        <v>2227</v>
      </c>
      <c r="G79" s="41"/>
      <c r="H79" s="19" t="s">
        <v>2228</v>
      </c>
      <c r="I79" s="19" t="s">
        <v>2229</v>
      </c>
      <c r="J79" s="19">
        <v>20</v>
      </c>
      <c r="K79" s="31"/>
    </row>
    <row r="80" spans="2:11" s="1" customFormat="1" ht="15" customHeight="1">
      <c r="B80" s="30"/>
      <c r="C80" s="19" t="s">
        <v>2230</v>
      </c>
      <c r="D80" s="19"/>
      <c r="E80" s="19"/>
      <c r="F80" s="40" t="s">
        <v>2227</v>
      </c>
      <c r="G80" s="41"/>
      <c r="H80" s="19" t="s">
        <v>2231</v>
      </c>
      <c r="I80" s="19" t="s">
        <v>2229</v>
      </c>
      <c r="J80" s="19">
        <v>120</v>
      </c>
      <c r="K80" s="31"/>
    </row>
    <row r="81" spans="2:11" s="1" customFormat="1" ht="15" customHeight="1">
      <c r="B81" s="42"/>
      <c r="C81" s="19" t="s">
        <v>2232</v>
      </c>
      <c r="D81" s="19"/>
      <c r="E81" s="19"/>
      <c r="F81" s="40" t="s">
        <v>2233</v>
      </c>
      <c r="G81" s="41"/>
      <c r="H81" s="19" t="s">
        <v>2234</v>
      </c>
      <c r="I81" s="19" t="s">
        <v>2229</v>
      </c>
      <c r="J81" s="19">
        <v>50</v>
      </c>
      <c r="K81" s="31"/>
    </row>
    <row r="82" spans="2:11" s="1" customFormat="1" ht="15" customHeight="1">
      <c r="B82" s="42"/>
      <c r="C82" s="19" t="s">
        <v>2235</v>
      </c>
      <c r="D82" s="19"/>
      <c r="E82" s="19"/>
      <c r="F82" s="40" t="s">
        <v>2227</v>
      </c>
      <c r="G82" s="41"/>
      <c r="H82" s="19" t="s">
        <v>2236</v>
      </c>
      <c r="I82" s="19" t="s">
        <v>2237</v>
      </c>
      <c r="J82" s="19"/>
      <c r="K82" s="31"/>
    </row>
    <row r="83" spans="2:11" s="1" customFormat="1" ht="15" customHeight="1">
      <c r="B83" s="42"/>
      <c r="C83" s="43" t="s">
        <v>2238</v>
      </c>
      <c r="D83" s="43"/>
      <c r="E83" s="43"/>
      <c r="F83" s="44" t="s">
        <v>2233</v>
      </c>
      <c r="G83" s="43"/>
      <c r="H83" s="43" t="s">
        <v>2239</v>
      </c>
      <c r="I83" s="43" t="s">
        <v>2229</v>
      </c>
      <c r="J83" s="43">
        <v>15</v>
      </c>
      <c r="K83" s="31"/>
    </row>
    <row r="84" spans="2:11" s="1" customFormat="1" ht="15" customHeight="1">
      <c r="B84" s="42"/>
      <c r="C84" s="43" t="s">
        <v>2240</v>
      </c>
      <c r="D84" s="43"/>
      <c r="E84" s="43"/>
      <c r="F84" s="44" t="s">
        <v>2233</v>
      </c>
      <c r="G84" s="43"/>
      <c r="H84" s="43" t="s">
        <v>2241</v>
      </c>
      <c r="I84" s="43" t="s">
        <v>2229</v>
      </c>
      <c r="J84" s="43">
        <v>15</v>
      </c>
      <c r="K84" s="31"/>
    </row>
    <row r="85" spans="2:11" s="1" customFormat="1" ht="15" customHeight="1">
      <c r="B85" s="42"/>
      <c r="C85" s="43" t="s">
        <v>2242</v>
      </c>
      <c r="D85" s="43"/>
      <c r="E85" s="43"/>
      <c r="F85" s="44" t="s">
        <v>2233</v>
      </c>
      <c r="G85" s="43"/>
      <c r="H85" s="43" t="s">
        <v>2243</v>
      </c>
      <c r="I85" s="43" t="s">
        <v>2229</v>
      </c>
      <c r="J85" s="43">
        <v>20</v>
      </c>
      <c r="K85" s="31"/>
    </row>
    <row r="86" spans="2:11" s="1" customFormat="1" ht="15" customHeight="1">
      <c r="B86" s="42"/>
      <c r="C86" s="43" t="s">
        <v>2244</v>
      </c>
      <c r="D86" s="43"/>
      <c r="E86" s="43"/>
      <c r="F86" s="44" t="s">
        <v>2233</v>
      </c>
      <c r="G86" s="43"/>
      <c r="H86" s="43" t="s">
        <v>2245</v>
      </c>
      <c r="I86" s="43" t="s">
        <v>2229</v>
      </c>
      <c r="J86" s="43">
        <v>20</v>
      </c>
      <c r="K86" s="31"/>
    </row>
    <row r="87" spans="2:11" s="1" customFormat="1" ht="15" customHeight="1">
      <c r="B87" s="42"/>
      <c r="C87" s="19" t="s">
        <v>2246</v>
      </c>
      <c r="D87" s="19"/>
      <c r="E87" s="19"/>
      <c r="F87" s="40" t="s">
        <v>2233</v>
      </c>
      <c r="G87" s="41"/>
      <c r="H87" s="19" t="s">
        <v>2247</v>
      </c>
      <c r="I87" s="19" t="s">
        <v>2229</v>
      </c>
      <c r="J87" s="19">
        <v>50</v>
      </c>
      <c r="K87" s="31"/>
    </row>
    <row r="88" spans="2:11" s="1" customFormat="1" ht="15" customHeight="1">
      <c r="B88" s="42"/>
      <c r="C88" s="19" t="s">
        <v>2248</v>
      </c>
      <c r="D88" s="19"/>
      <c r="E88" s="19"/>
      <c r="F88" s="40" t="s">
        <v>2233</v>
      </c>
      <c r="G88" s="41"/>
      <c r="H88" s="19" t="s">
        <v>2249</v>
      </c>
      <c r="I88" s="19" t="s">
        <v>2229</v>
      </c>
      <c r="J88" s="19">
        <v>20</v>
      </c>
      <c r="K88" s="31"/>
    </row>
    <row r="89" spans="2:11" s="1" customFormat="1" ht="15" customHeight="1">
      <c r="B89" s="42"/>
      <c r="C89" s="19" t="s">
        <v>2250</v>
      </c>
      <c r="D89" s="19"/>
      <c r="E89" s="19"/>
      <c r="F89" s="40" t="s">
        <v>2233</v>
      </c>
      <c r="G89" s="41"/>
      <c r="H89" s="19" t="s">
        <v>2251</v>
      </c>
      <c r="I89" s="19" t="s">
        <v>2229</v>
      </c>
      <c r="J89" s="19">
        <v>20</v>
      </c>
      <c r="K89" s="31"/>
    </row>
    <row r="90" spans="2:11" s="1" customFormat="1" ht="15" customHeight="1">
      <c r="B90" s="42"/>
      <c r="C90" s="19" t="s">
        <v>2252</v>
      </c>
      <c r="D90" s="19"/>
      <c r="E90" s="19"/>
      <c r="F90" s="40" t="s">
        <v>2233</v>
      </c>
      <c r="G90" s="41"/>
      <c r="H90" s="19" t="s">
        <v>2253</v>
      </c>
      <c r="I90" s="19" t="s">
        <v>2229</v>
      </c>
      <c r="J90" s="19">
        <v>50</v>
      </c>
      <c r="K90" s="31"/>
    </row>
    <row r="91" spans="2:11" s="1" customFormat="1" ht="15" customHeight="1">
      <c r="B91" s="42"/>
      <c r="C91" s="19" t="s">
        <v>2254</v>
      </c>
      <c r="D91" s="19"/>
      <c r="E91" s="19"/>
      <c r="F91" s="40" t="s">
        <v>2233</v>
      </c>
      <c r="G91" s="41"/>
      <c r="H91" s="19" t="s">
        <v>2254</v>
      </c>
      <c r="I91" s="19" t="s">
        <v>2229</v>
      </c>
      <c r="J91" s="19">
        <v>50</v>
      </c>
      <c r="K91" s="31"/>
    </row>
    <row r="92" spans="2:11" s="1" customFormat="1" ht="15" customHeight="1">
      <c r="B92" s="42"/>
      <c r="C92" s="19" t="s">
        <v>2255</v>
      </c>
      <c r="D92" s="19"/>
      <c r="E92" s="19"/>
      <c r="F92" s="40" t="s">
        <v>2233</v>
      </c>
      <c r="G92" s="41"/>
      <c r="H92" s="19" t="s">
        <v>2256</v>
      </c>
      <c r="I92" s="19" t="s">
        <v>2229</v>
      </c>
      <c r="J92" s="19">
        <v>255</v>
      </c>
      <c r="K92" s="31"/>
    </row>
    <row r="93" spans="2:11" s="1" customFormat="1" ht="15" customHeight="1">
      <c r="B93" s="42"/>
      <c r="C93" s="19" t="s">
        <v>2257</v>
      </c>
      <c r="D93" s="19"/>
      <c r="E93" s="19"/>
      <c r="F93" s="40" t="s">
        <v>2227</v>
      </c>
      <c r="G93" s="41"/>
      <c r="H93" s="19" t="s">
        <v>2258</v>
      </c>
      <c r="I93" s="19" t="s">
        <v>2259</v>
      </c>
      <c r="J93" s="19"/>
      <c r="K93" s="31"/>
    </row>
    <row r="94" spans="2:11" s="1" customFormat="1" ht="15" customHeight="1">
      <c r="B94" s="42"/>
      <c r="C94" s="19" t="s">
        <v>2260</v>
      </c>
      <c r="D94" s="19"/>
      <c r="E94" s="19"/>
      <c r="F94" s="40" t="s">
        <v>2227</v>
      </c>
      <c r="G94" s="41"/>
      <c r="H94" s="19" t="s">
        <v>2261</v>
      </c>
      <c r="I94" s="19" t="s">
        <v>2262</v>
      </c>
      <c r="J94" s="19"/>
      <c r="K94" s="31"/>
    </row>
    <row r="95" spans="2:11" s="1" customFormat="1" ht="15" customHeight="1">
      <c r="B95" s="42"/>
      <c r="C95" s="19" t="s">
        <v>2263</v>
      </c>
      <c r="D95" s="19"/>
      <c r="E95" s="19"/>
      <c r="F95" s="40" t="s">
        <v>2227</v>
      </c>
      <c r="G95" s="41"/>
      <c r="H95" s="19" t="s">
        <v>2263</v>
      </c>
      <c r="I95" s="19" t="s">
        <v>2262</v>
      </c>
      <c r="J95" s="19"/>
      <c r="K95" s="31"/>
    </row>
    <row r="96" spans="2:11" s="1" customFormat="1" ht="15" customHeight="1">
      <c r="B96" s="42"/>
      <c r="C96" s="19" t="s">
        <v>35</v>
      </c>
      <c r="D96" s="19"/>
      <c r="E96" s="19"/>
      <c r="F96" s="40" t="s">
        <v>2227</v>
      </c>
      <c r="G96" s="41"/>
      <c r="H96" s="19" t="s">
        <v>2264</v>
      </c>
      <c r="I96" s="19" t="s">
        <v>2262</v>
      </c>
      <c r="J96" s="19"/>
      <c r="K96" s="31"/>
    </row>
    <row r="97" spans="2:11" s="1" customFormat="1" ht="15" customHeight="1">
      <c r="B97" s="42"/>
      <c r="C97" s="19" t="s">
        <v>45</v>
      </c>
      <c r="D97" s="19"/>
      <c r="E97" s="19"/>
      <c r="F97" s="40" t="s">
        <v>2227</v>
      </c>
      <c r="G97" s="41"/>
      <c r="H97" s="19" t="s">
        <v>2265</v>
      </c>
      <c r="I97" s="19" t="s">
        <v>2262</v>
      </c>
      <c r="J97" s="19"/>
      <c r="K97" s="31"/>
    </row>
    <row r="98" spans="2:11" s="1" customFormat="1" ht="15" customHeight="1">
      <c r="B98" s="45"/>
      <c r="C98" s="46"/>
      <c r="D98" s="46"/>
      <c r="E98" s="46"/>
      <c r="F98" s="46"/>
      <c r="G98" s="46"/>
      <c r="H98" s="46"/>
      <c r="I98" s="46"/>
      <c r="J98" s="46"/>
      <c r="K98" s="47"/>
    </row>
    <row r="99" spans="2:11" s="1" customFormat="1" ht="18.75" customHeight="1">
      <c r="B99" s="48"/>
      <c r="C99" s="49"/>
      <c r="D99" s="49"/>
      <c r="E99" s="49"/>
      <c r="F99" s="49"/>
      <c r="G99" s="49"/>
      <c r="H99" s="49"/>
      <c r="I99" s="49"/>
      <c r="J99" s="49"/>
      <c r="K99" s="48"/>
    </row>
    <row r="100" spans="2:11" s="1" customFormat="1" ht="18.75" customHeigh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s="1" customFormat="1" ht="7.5" customHeight="1">
      <c r="B101" s="27"/>
      <c r="C101" s="28"/>
      <c r="D101" s="28"/>
      <c r="E101" s="28"/>
      <c r="F101" s="28"/>
      <c r="G101" s="28"/>
      <c r="H101" s="28"/>
      <c r="I101" s="28"/>
      <c r="J101" s="28"/>
      <c r="K101" s="29"/>
    </row>
    <row r="102" spans="2:11" s="1" customFormat="1" ht="45" customHeight="1">
      <c r="B102" s="30"/>
      <c r="C102" s="90" t="s">
        <v>2266</v>
      </c>
      <c r="D102" s="90"/>
      <c r="E102" s="90"/>
      <c r="F102" s="90"/>
      <c r="G102" s="90"/>
      <c r="H102" s="90"/>
      <c r="I102" s="90"/>
      <c r="J102" s="90"/>
      <c r="K102" s="31"/>
    </row>
    <row r="103" spans="2:11" s="1" customFormat="1" ht="17.25" customHeight="1">
      <c r="B103" s="30"/>
      <c r="C103" s="32" t="s">
        <v>2221</v>
      </c>
      <c r="D103" s="32"/>
      <c r="E103" s="32"/>
      <c r="F103" s="32" t="s">
        <v>2222</v>
      </c>
      <c r="G103" s="33"/>
      <c r="H103" s="32" t="s">
        <v>51</v>
      </c>
      <c r="I103" s="32" t="s">
        <v>54</v>
      </c>
      <c r="J103" s="32" t="s">
        <v>2223</v>
      </c>
      <c r="K103" s="31"/>
    </row>
    <row r="104" spans="2:11" s="1" customFormat="1" ht="17.25" customHeight="1">
      <c r="B104" s="30"/>
      <c r="C104" s="34" t="s">
        <v>2224</v>
      </c>
      <c r="D104" s="34"/>
      <c r="E104" s="34"/>
      <c r="F104" s="35" t="s">
        <v>2225</v>
      </c>
      <c r="G104" s="36"/>
      <c r="H104" s="34"/>
      <c r="I104" s="34"/>
      <c r="J104" s="34" t="s">
        <v>2226</v>
      </c>
      <c r="K104" s="31"/>
    </row>
    <row r="105" spans="2:11" s="1" customFormat="1" ht="5.25" customHeight="1">
      <c r="B105" s="30"/>
      <c r="C105" s="32"/>
      <c r="D105" s="32"/>
      <c r="E105" s="32"/>
      <c r="F105" s="32"/>
      <c r="G105" s="50"/>
      <c r="H105" s="32"/>
      <c r="I105" s="32"/>
      <c r="J105" s="32"/>
      <c r="K105" s="31"/>
    </row>
    <row r="106" spans="2:11" s="1" customFormat="1" ht="15" customHeight="1">
      <c r="B106" s="30"/>
      <c r="C106" s="19" t="s">
        <v>50</v>
      </c>
      <c r="D106" s="39"/>
      <c r="E106" s="39"/>
      <c r="F106" s="40" t="s">
        <v>2227</v>
      </c>
      <c r="G106" s="19"/>
      <c r="H106" s="19" t="s">
        <v>2267</v>
      </c>
      <c r="I106" s="19" t="s">
        <v>2229</v>
      </c>
      <c r="J106" s="19">
        <v>20</v>
      </c>
      <c r="K106" s="31"/>
    </row>
    <row r="107" spans="2:11" s="1" customFormat="1" ht="15" customHeight="1">
      <c r="B107" s="30"/>
      <c r="C107" s="19" t="s">
        <v>2230</v>
      </c>
      <c r="D107" s="19"/>
      <c r="E107" s="19"/>
      <c r="F107" s="40" t="s">
        <v>2227</v>
      </c>
      <c r="G107" s="19"/>
      <c r="H107" s="19" t="s">
        <v>2267</v>
      </c>
      <c r="I107" s="19" t="s">
        <v>2229</v>
      </c>
      <c r="J107" s="19">
        <v>120</v>
      </c>
      <c r="K107" s="31"/>
    </row>
    <row r="108" spans="2:11" s="1" customFormat="1" ht="15" customHeight="1">
      <c r="B108" s="42"/>
      <c r="C108" s="19" t="s">
        <v>2232</v>
      </c>
      <c r="D108" s="19"/>
      <c r="E108" s="19"/>
      <c r="F108" s="40" t="s">
        <v>2233</v>
      </c>
      <c r="G108" s="19"/>
      <c r="H108" s="19" t="s">
        <v>2267</v>
      </c>
      <c r="I108" s="19" t="s">
        <v>2229</v>
      </c>
      <c r="J108" s="19">
        <v>50</v>
      </c>
      <c r="K108" s="31"/>
    </row>
    <row r="109" spans="2:11" s="1" customFormat="1" ht="15" customHeight="1">
      <c r="B109" s="42"/>
      <c r="C109" s="19" t="s">
        <v>2235</v>
      </c>
      <c r="D109" s="19"/>
      <c r="E109" s="19"/>
      <c r="F109" s="40" t="s">
        <v>2227</v>
      </c>
      <c r="G109" s="19"/>
      <c r="H109" s="19" t="s">
        <v>2267</v>
      </c>
      <c r="I109" s="19" t="s">
        <v>2237</v>
      </c>
      <c r="J109" s="19"/>
      <c r="K109" s="31"/>
    </row>
    <row r="110" spans="2:11" s="1" customFormat="1" ht="15" customHeight="1">
      <c r="B110" s="42"/>
      <c r="C110" s="19" t="s">
        <v>2246</v>
      </c>
      <c r="D110" s="19"/>
      <c r="E110" s="19"/>
      <c r="F110" s="40" t="s">
        <v>2233</v>
      </c>
      <c r="G110" s="19"/>
      <c r="H110" s="19" t="s">
        <v>2267</v>
      </c>
      <c r="I110" s="19" t="s">
        <v>2229</v>
      </c>
      <c r="J110" s="19">
        <v>50</v>
      </c>
      <c r="K110" s="31"/>
    </row>
    <row r="111" spans="2:11" s="1" customFormat="1" ht="15" customHeight="1">
      <c r="B111" s="42"/>
      <c r="C111" s="19" t="s">
        <v>2254</v>
      </c>
      <c r="D111" s="19"/>
      <c r="E111" s="19"/>
      <c r="F111" s="40" t="s">
        <v>2233</v>
      </c>
      <c r="G111" s="19"/>
      <c r="H111" s="19" t="s">
        <v>2267</v>
      </c>
      <c r="I111" s="19" t="s">
        <v>2229</v>
      </c>
      <c r="J111" s="19">
        <v>50</v>
      </c>
      <c r="K111" s="31"/>
    </row>
    <row r="112" spans="2:11" s="1" customFormat="1" ht="15" customHeight="1">
      <c r="B112" s="42"/>
      <c r="C112" s="19" t="s">
        <v>2252</v>
      </c>
      <c r="D112" s="19"/>
      <c r="E112" s="19"/>
      <c r="F112" s="40" t="s">
        <v>2233</v>
      </c>
      <c r="G112" s="19"/>
      <c r="H112" s="19" t="s">
        <v>2267</v>
      </c>
      <c r="I112" s="19" t="s">
        <v>2229</v>
      </c>
      <c r="J112" s="19">
        <v>50</v>
      </c>
      <c r="K112" s="31"/>
    </row>
    <row r="113" spans="2:11" s="1" customFormat="1" ht="15" customHeight="1">
      <c r="B113" s="42"/>
      <c r="C113" s="19" t="s">
        <v>50</v>
      </c>
      <c r="D113" s="19"/>
      <c r="E113" s="19"/>
      <c r="F113" s="40" t="s">
        <v>2227</v>
      </c>
      <c r="G113" s="19"/>
      <c r="H113" s="19" t="s">
        <v>2268</v>
      </c>
      <c r="I113" s="19" t="s">
        <v>2229</v>
      </c>
      <c r="J113" s="19">
        <v>20</v>
      </c>
      <c r="K113" s="31"/>
    </row>
    <row r="114" spans="2:11" s="1" customFormat="1" ht="15" customHeight="1">
      <c r="B114" s="42"/>
      <c r="C114" s="19" t="s">
        <v>2269</v>
      </c>
      <c r="D114" s="19"/>
      <c r="E114" s="19"/>
      <c r="F114" s="40" t="s">
        <v>2227</v>
      </c>
      <c r="G114" s="19"/>
      <c r="H114" s="19" t="s">
        <v>2270</v>
      </c>
      <c r="I114" s="19" t="s">
        <v>2229</v>
      </c>
      <c r="J114" s="19">
        <v>120</v>
      </c>
      <c r="K114" s="31"/>
    </row>
    <row r="115" spans="2:11" s="1" customFormat="1" ht="15" customHeight="1">
      <c r="B115" s="42"/>
      <c r="C115" s="19" t="s">
        <v>35</v>
      </c>
      <c r="D115" s="19"/>
      <c r="E115" s="19"/>
      <c r="F115" s="40" t="s">
        <v>2227</v>
      </c>
      <c r="G115" s="19"/>
      <c r="H115" s="19" t="s">
        <v>2271</v>
      </c>
      <c r="I115" s="19" t="s">
        <v>2262</v>
      </c>
      <c r="J115" s="19"/>
      <c r="K115" s="31"/>
    </row>
    <row r="116" spans="2:11" s="1" customFormat="1" ht="15" customHeight="1">
      <c r="B116" s="42"/>
      <c r="C116" s="19" t="s">
        <v>45</v>
      </c>
      <c r="D116" s="19"/>
      <c r="E116" s="19"/>
      <c r="F116" s="40" t="s">
        <v>2227</v>
      </c>
      <c r="G116" s="19"/>
      <c r="H116" s="19" t="s">
        <v>2272</v>
      </c>
      <c r="I116" s="19" t="s">
        <v>2262</v>
      </c>
      <c r="J116" s="19"/>
      <c r="K116" s="31"/>
    </row>
    <row r="117" spans="2:11" s="1" customFormat="1" ht="15" customHeight="1">
      <c r="B117" s="42"/>
      <c r="C117" s="19" t="s">
        <v>54</v>
      </c>
      <c r="D117" s="19"/>
      <c r="E117" s="19"/>
      <c r="F117" s="40" t="s">
        <v>2227</v>
      </c>
      <c r="G117" s="19"/>
      <c r="H117" s="19" t="s">
        <v>2273</v>
      </c>
      <c r="I117" s="19" t="s">
        <v>2274</v>
      </c>
      <c r="J117" s="19"/>
      <c r="K117" s="31"/>
    </row>
    <row r="118" spans="2:11" s="1" customFormat="1" ht="15" customHeight="1">
      <c r="B118" s="45"/>
      <c r="C118" s="51"/>
      <c r="D118" s="51"/>
      <c r="E118" s="51"/>
      <c r="F118" s="51"/>
      <c r="G118" s="51"/>
      <c r="H118" s="51"/>
      <c r="I118" s="51"/>
      <c r="J118" s="51"/>
      <c r="K118" s="47"/>
    </row>
    <row r="119" spans="2:11" s="1" customFormat="1" ht="18.75" customHeight="1">
      <c r="B119" s="52"/>
      <c r="C119" s="53"/>
      <c r="D119" s="53"/>
      <c r="E119" s="53"/>
      <c r="F119" s="54"/>
      <c r="G119" s="53"/>
      <c r="H119" s="53"/>
      <c r="I119" s="53"/>
      <c r="J119" s="53"/>
      <c r="K119" s="52"/>
    </row>
    <row r="120" spans="2:11" s="1" customFormat="1" ht="18.75" customHeight="1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s="1" customFormat="1" ht="7.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7"/>
    </row>
    <row r="122" spans="2:11" s="1" customFormat="1" ht="45" customHeight="1">
      <c r="B122" s="58"/>
      <c r="C122" s="91" t="s">
        <v>2275</v>
      </c>
      <c r="D122" s="91"/>
      <c r="E122" s="91"/>
      <c r="F122" s="91"/>
      <c r="G122" s="91"/>
      <c r="H122" s="91"/>
      <c r="I122" s="91"/>
      <c r="J122" s="91"/>
      <c r="K122" s="59"/>
    </row>
    <row r="123" spans="2:11" s="1" customFormat="1" ht="17.25" customHeight="1">
      <c r="B123" s="60"/>
      <c r="C123" s="32" t="s">
        <v>2221</v>
      </c>
      <c r="D123" s="32"/>
      <c r="E123" s="32"/>
      <c r="F123" s="32" t="s">
        <v>2222</v>
      </c>
      <c r="G123" s="33"/>
      <c r="H123" s="32" t="s">
        <v>51</v>
      </c>
      <c r="I123" s="32" t="s">
        <v>54</v>
      </c>
      <c r="J123" s="32" t="s">
        <v>2223</v>
      </c>
      <c r="K123" s="61"/>
    </row>
    <row r="124" spans="2:11" s="1" customFormat="1" ht="17.25" customHeight="1">
      <c r="B124" s="60"/>
      <c r="C124" s="34" t="s">
        <v>2224</v>
      </c>
      <c r="D124" s="34"/>
      <c r="E124" s="34"/>
      <c r="F124" s="35" t="s">
        <v>2225</v>
      </c>
      <c r="G124" s="36"/>
      <c r="H124" s="34"/>
      <c r="I124" s="34"/>
      <c r="J124" s="34" t="s">
        <v>2226</v>
      </c>
      <c r="K124" s="61"/>
    </row>
    <row r="125" spans="2:11" s="1" customFormat="1" ht="5.25" customHeight="1">
      <c r="B125" s="62"/>
      <c r="C125" s="37"/>
      <c r="D125" s="37"/>
      <c r="E125" s="37"/>
      <c r="F125" s="37"/>
      <c r="G125" s="63"/>
      <c r="H125" s="37"/>
      <c r="I125" s="37"/>
      <c r="J125" s="37"/>
      <c r="K125" s="64"/>
    </row>
    <row r="126" spans="2:11" s="1" customFormat="1" ht="15" customHeight="1">
      <c r="B126" s="62"/>
      <c r="C126" s="19" t="s">
        <v>2230</v>
      </c>
      <c r="D126" s="39"/>
      <c r="E126" s="39"/>
      <c r="F126" s="40" t="s">
        <v>2227</v>
      </c>
      <c r="G126" s="19"/>
      <c r="H126" s="19" t="s">
        <v>2267</v>
      </c>
      <c r="I126" s="19" t="s">
        <v>2229</v>
      </c>
      <c r="J126" s="19">
        <v>120</v>
      </c>
      <c r="K126" s="65"/>
    </row>
    <row r="127" spans="2:11" s="1" customFormat="1" ht="15" customHeight="1">
      <c r="B127" s="62"/>
      <c r="C127" s="19" t="s">
        <v>2276</v>
      </c>
      <c r="D127" s="19"/>
      <c r="E127" s="19"/>
      <c r="F127" s="40" t="s">
        <v>2227</v>
      </c>
      <c r="G127" s="19"/>
      <c r="H127" s="19" t="s">
        <v>2277</v>
      </c>
      <c r="I127" s="19" t="s">
        <v>2229</v>
      </c>
      <c r="J127" s="19" t="s">
        <v>2278</v>
      </c>
      <c r="K127" s="65"/>
    </row>
    <row r="128" spans="2:11" s="1" customFormat="1" ht="15" customHeight="1">
      <c r="B128" s="62"/>
      <c r="C128" s="19" t="s">
        <v>2175</v>
      </c>
      <c r="D128" s="19"/>
      <c r="E128" s="19"/>
      <c r="F128" s="40" t="s">
        <v>2227</v>
      </c>
      <c r="G128" s="19"/>
      <c r="H128" s="19" t="s">
        <v>2279</v>
      </c>
      <c r="I128" s="19" t="s">
        <v>2229</v>
      </c>
      <c r="J128" s="19" t="s">
        <v>2278</v>
      </c>
      <c r="K128" s="65"/>
    </row>
    <row r="129" spans="2:11" s="1" customFormat="1" ht="15" customHeight="1">
      <c r="B129" s="62"/>
      <c r="C129" s="19" t="s">
        <v>2238</v>
      </c>
      <c r="D129" s="19"/>
      <c r="E129" s="19"/>
      <c r="F129" s="40" t="s">
        <v>2233</v>
      </c>
      <c r="G129" s="19"/>
      <c r="H129" s="19" t="s">
        <v>2239</v>
      </c>
      <c r="I129" s="19" t="s">
        <v>2229</v>
      </c>
      <c r="J129" s="19">
        <v>15</v>
      </c>
      <c r="K129" s="65"/>
    </row>
    <row r="130" spans="2:11" s="1" customFormat="1" ht="15" customHeight="1">
      <c r="B130" s="62"/>
      <c r="C130" s="43" t="s">
        <v>2240</v>
      </c>
      <c r="D130" s="43"/>
      <c r="E130" s="43"/>
      <c r="F130" s="44" t="s">
        <v>2233</v>
      </c>
      <c r="G130" s="43"/>
      <c r="H130" s="43" t="s">
        <v>2241</v>
      </c>
      <c r="I130" s="43" t="s">
        <v>2229</v>
      </c>
      <c r="J130" s="43">
        <v>15</v>
      </c>
      <c r="K130" s="65"/>
    </row>
    <row r="131" spans="2:11" s="1" customFormat="1" ht="15" customHeight="1">
      <c r="B131" s="62"/>
      <c r="C131" s="43" t="s">
        <v>2242</v>
      </c>
      <c r="D131" s="43"/>
      <c r="E131" s="43"/>
      <c r="F131" s="44" t="s">
        <v>2233</v>
      </c>
      <c r="G131" s="43"/>
      <c r="H131" s="43" t="s">
        <v>2243</v>
      </c>
      <c r="I131" s="43" t="s">
        <v>2229</v>
      </c>
      <c r="J131" s="43">
        <v>20</v>
      </c>
      <c r="K131" s="65"/>
    </row>
    <row r="132" spans="2:11" s="1" customFormat="1" ht="15" customHeight="1">
      <c r="B132" s="62"/>
      <c r="C132" s="43" t="s">
        <v>2244</v>
      </c>
      <c r="D132" s="43"/>
      <c r="E132" s="43"/>
      <c r="F132" s="44" t="s">
        <v>2233</v>
      </c>
      <c r="G132" s="43"/>
      <c r="H132" s="43" t="s">
        <v>2245</v>
      </c>
      <c r="I132" s="43" t="s">
        <v>2229</v>
      </c>
      <c r="J132" s="43">
        <v>20</v>
      </c>
      <c r="K132" s="65"/>
    </row>
    <row r="133" spans="2:11" s="1" customFormat="1" ht="15" customHeight="1">
      <c r="B133" s="62"/>
      <c r="C133" s="19" t="s">
        <v>2232</v>
      </c>
      <c r="D133" s="19"/>
      <c r="E133" s="19"/>
      <c r="F133" s="40" t="s">
        <v>2233</v>
      </c>
      <c r="G133" s="19"/>
      <c r="H133" s="19" t="s">
        <v>2267</v>
      </c>
      <c r="I133" s="19" t="s">
        <v>2229</v>
      </c>
      <c r="J133" s="19">
        <v>50</v>
      </c>
      <c r="K133" s="65"/>
    </row>
    <row r="134" spans="2:11" s="1" customFormat="1" ht="15" customHeight="1">
      <c r="B134" s="62"/>
      <c r="C134" s="19" t="s">
        <v>2246</v>
      </c>
      <c r="D134" s="19"/>
      <c r="E134" s="19"/>
      <c r="F134" s="40" t="s">
        <v>2233</v>
      </c>
      <c r="G134" s="19"/>
      <c r="H134" s="19" t="s">
        <v>2267</v>
      </c>
      <c r="I134" s="19" t="s">
        <v>2229</v>
      </c>
      <c r="J134" s="19">
        <v>50</v>
      </c>
      <c r="K134" s="65"/>
    </row>
    <row r="135" spans="2:11" s="1" customFormat="1" ht="15" customHeight="1">
      <c r="B135" s="62"/>
      <c r="C135" s="19" t="s">
        <v>2252</v>
      </c>
      <c r="D135" s="19"/>
      <c r="E135" s="19"/>
      <c r="F135" s="40" t="s">
        <v>2233</v>
      </c>
      <c r="G135" s="19"/>
      <c r="H135" s="19" t="s">
        <v>2267</v>
      </c>
      <c r="I135" s="19" t="s">
        <v>2229</v>
      </c>
      <c r="J135" s="19">
        <v>50</v>
      </c>
      <c r="K135" s="65"/>
    </row>
    <row r="136" spans="2:11" s="1" customFormat="1" ht="15" customHeight="1">
      <c r="B136" s="62"/>
      <c r="C136" s="19" t="s">
        <v>2254</v>
      </c>
      <c r="D136" s="19"/>
      <c r="E136" s="19"/>
      <c r="F136" s="40" t="s">
        <v>2233</v>
      </c>
      <c r="G136" s="19"/>
      <c r="H136" s="19" t="s">
        <v>2267</v>
      </c>
      <c r="I136" s="19" t="s">
        <v>2229</v>
      </c>
      <c r="J136" s="19">
        <v>50</v>
      </c>
      <c r="K136" s="65"/>
    </row>
    <row r="137" spans="2:11" s="1" customFormat="1" ht="15" customHeight="1">
      <c r="B137" s="62"/>
      <c r="C137" s="19" t="s">
        <v>2255</v>
      </c>
      <c r="D137" s="19"/>
      <c r="E137" s="19"/>
      <c r="F137" s="40" t="s">
        <v>2233</v>
      </c>
      <c r="G137" s="19"/>
      <c r="H137" s="19" t="s">
        <v>2280</v>
      </c>
      <c r="I137" s="19" t="s">
        <v>2229</v>
      </c>
      <c r="J137" s="19">
        <v>255</v>
      </c>
      <c r="K137" s="65"/>
    </row>
    <row r="138" spans="2:11" s="1" customFormat="1" ht="15" customHeight="1">
      <c r="B138" s="62"/>
      <c r="C138" s="19" t="s">
        <v>2257</v>
      </c>
      <c r="D138" s="19"/>
      <c r="E138" s="19"/>
      <c r="F138" s="40" t="s">
        <v>2227</v>
      </c>
      <c r="G138" s="19"/>
      <c r="H138" s="19" t="s">
        <v>2281</v>
      </c>
      <c r="I138" s="19" t="s">
        <v>2259</v>
      </c>
      <c r="J138" s="19"/>
      <c r="K138" s="65"/>
    </row>
    <row r="139" spans="2:11" s="1" customFormat="1" ht="15" customHeight="1">
      <c r="B139" s="62"/>
      <c r="C139" s="19" t="s">
        <v>2260</v>
      </c>
      <c r="D139" s="19"/>
      <c r="E139" s="19"/>
      <c r="F139" s="40" t="s">
        <v>2227</v>
      </c>
      <c r="G139" s="19"/>
      <c r="H139" s="19" t="s">
        <v>2282</v>
      </c>
      <c r="I139" s="19" t="s">
        <v>2262</v>
      </c>
      <c r="J139" s="19"/>
      <c r="K139" s="65"/>
    </row>
    <row r="140" spans="2:11" s="1" customFormat="1" ht="15" customHeight="1">
      <c r="B140" s="62"/>
      <c r="C140" s="19" t="s">
        <v>2263</v>
      </c>
      <c r="D140" s="19"/>
      <c r="E140" s="19"/>
      <c r="F140" s="40" t="s">
        <v>2227</v>
      </c>
      <c r="G140" s="19"/>
      <c r="H140" s="19" t="s">
        <v>2263</v>
      </c>
      <c r="I140" s="19" t="s">
        <v>2262</v>
      </c>
      <c r="J140" s="19"/>
      <c r="K140" s="65"/>
    </row>
    <row r="141" spans="2:11" s="1" customFormat="1" ht="15" customHeight="1">
      <c r="B141" s="62"/>
      <c r="C141" s="19" t="s">
        <v>35</v>
      </c>
      <c r="D141" s="19"/>
      <c r="E141" s="19"/>
      <c r="F141" s="40" t="s">
        <v>2227</v>
      </c>
      <c r="G141" s="19"/>
      <c r="H141" s="19" t="s">
        <v>2283</v>
      </c>
      <c r="I141" s="19" t="s">
        <v>2262</v>
      </c>
      <c r="J141" s="19"/>
      <c r="K141" s="65"/>
    </row>
    <row r="142" spans="2:11" s="1" customFormat="1" ht="15" customHeight="1">
      <c r="B142" s="62"/>
      <c r="C142" s="19" t="s">
        <v>2284</v>
      </c>
      <c r="D142" s="19"/>
      <c r="E142" s="19"/>
      <c r="F142" s="40" t="s">
        <v>2227</v>
      </c>
      <c r="G142" s="19"/>
      <c r="H142" s="19" t="s">
        <v>2285</v>
      </c>
      <c r="I142" s="19" t="s">
        <v>2262</v>
      </c>
      <c r="J142" s="19"/>
      <c r="K142" s="65"/>
    </row>
    <row r="143" spans="2:11" s="1" customFormat="1" ht="15" customHeight="1">
      <c r="B143" s="66"/>
      <c r="C143" s="67"/>
      <c r="D143" s="67"/>
      <c r="E143" s="67"/>
      <c r="F143" s="67"/>
      <c r="G143" s="67"/>
      <c r="H143" s="67"/>
      <c r="I143" s="67"/>
      <c r="J143" s="67"/>
      <c r="K143" s="68"/>
    </row>
    <row r="144" spans="2:11" s="1" customFormat="1" ht="18.75" customHeight="1">
      <c r="B144" s="53"/>
      <c r="C144" s="53"/>
      <c r="D144" s="53"/>
      <c r="E144" s="53"/>
      <c r="F144" s="54"/>
      <c r="G144" s="53"/>
      <c r="H144" s="53"/>
      <c r="I144" s="53"/>
      <c r="J144" s="53"/>
      <c r="K144" s="53"/>
    </row>
    <row r="145" spans="2:11" s="1" customFormat="1" ht="18.75" customHeight="1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s="1" customFormat="1" ht="7.5" customHeight="1">
      <c r="B146" s="27"/>
      <c r="C146" s="28"/>
      <c r="D146" s="28"/>
      <c r="E146" s="28"/>
      <c r="F146" s="28"/>
      <c r="G146" s="28"/>
      <c r="H146" s="28"/>
      <c r="I146" s="28"/>
      <c r="J146" s="28"/>
      <c r="K146" s="29"/>
    </row>
    <row r="147" spans="2:11" s="1" customFormat="1" ht="45" customHeight="1">
      <c r="B147" s="30"/>
      <c r="C147" s="90" t="s">
        <v>2286</v>
      </c>
      <c r="D147" s="90"/>
      <c r="E147" s="90"/>
      <c r="F147" s="90"/>
      <c r="G147" s="90"/>
      <c r="H147" s="90"/>
      <c r="I147" s="90"/>
      <c r="J147" s="90"/>
      <c r="K147" s="31"/>
    </row>
    <row r="148" spans="2:11" s="1" customFormat="1" ht="17.25" customHeight="1">
      <c r="B148" s="30"/>
      <c r="C148" s="32" t="s">
        <v>2221</v>
      </c>
      <c r="D148" s="32"/>
      <c r="E148" s="32"/>
      <c r="F148" s="32" t="s">
        <v>2222</v>
      </c>
      <c r="G148" s="33"/>
      <c r="H148" s="32" t="s">
        <v>51</v>
      </c>
      <c r="I148" s="32" t="s">
        <v>54</v>
      </c>
      <c r="J148" s="32" t="s">
        <v>2223</v>
      </c>
      <c r="K148" s="31"/>
    </row>
    <row r="149" spans="2:11" s="1" customFormat="1" ht="17.25" customHeight="1">
      <c r="B149" s="30"/>
      <c r="C149" s="34" t="s">
        <v>2224</v>
      </c>
      <c r="D149" s="34"/>
      <c r="E149" s="34"/>
      <c r="F149" s="35" t="s">
        <v>2225</v>
      </c>
      <c r="G149" s="36"/>
      <c r="H149" s="34"/>
      <c r="I149" s="34"/>
      <c r="J149" s="34" t="s">
        <v>2226</v>
      </c>
      <c r="K149" s="31"/>
    </row>
    <row r="150" spans="2:11" s="1" customFormat="1" ht="5.25" customHeight="1">
      <c r="B150" s="42"/>
      <c r="C150" s="37"/>
      <c r="D150" s="37"/>
      <c r="E150" s="37"/>
      <c r="F150" s="37"/>
      <c r="G150" s="38"/>
      <c r="H150" s="37"/>
      <c r="I150" s="37"/>
      <c r="J150" s="37"/>
      <c r="K150" s="65"/>
    </row>
    <row r="151" spans="2:11" s="1" customFormat="1" ht="15" customHeight="1">
      <c r="B151" s="42"/>
      <c r="C151" s="69" t="s">
        <v>2230</v>
      </c>
      <c r="D151" s="19"/>
      <c r="E151" s="19"/>
      <c r="F151" s="70" t="s">
        <v>2227</v>
      </c>
      <c r="G151" s="19"/>
      <c r="H151" s="69" t="s">
        <v>2267</v>
      </c>
      <c r="I151" s="69" t="s">
        <v>2229</v>
      </c>
      <c r="J151" s="69">
        <v>120</v>
      </c>
      <c r="K151" s="65"/>
    </row>
    <row r="152" spans="2:11" s="1" customFormat="1" ht="15" customHeight="1">
      <c r="B152" s="42"/>
      <c r="C152" s="69" t="s">
        <v>2276</v>
      </c>
      <c r="D152" s="19"/>
      <c r="E152" s="19"/>
      <c r="F152" s="70" t="s">
        <v>2227</v>
      </c>
      <c r="G152" s="19"/>
      <c r="H152" s="69" t="s">
        <v>2287</v>
      </c>
      <c r="I152" s="69" t="s">
        <v>2229</v>
      </c>
      <c r="J152" s="69" t="s">
        <v>2278</v>
      </c>
      <c r="K152" s="65"/>
    </row>
    <row r="153" spans="2:11" s="1" customFormat="1" ht="15" customHeight="1">
      <c r="B153" s="42"/>
      <c r="C153" s="69" t="s">
        <v>2175</v>
      </c>
      <c r="D153" s="19"/>
      <c r="E153" s="19"/>
      <c r="F153" s="70" t="s">
        <v>2227</v>
      </c>
      <c r="G153" s="19"/>
      <c r="H153" s="69" t="s">
        <v>2288</v>
      </c>
      <c r="I153" s="69" t="s">
        <v>2229</v>
      </c>
      <c r="J153" s="69" t="s">
        <v>2278</v>
      </c>
      <c r="K153" s="65"/>
    </row>
    <row r="154" spans="2:11" s="1" customFormat="1" ht="15" customHeight="1">
      <c r="B154" s="42"/>
      <c r="C154" s="69" t="s">
        <v>2232</v>
      </c>
      <c r="D154" s="19"/>
      <c r="E154" s="19"/>
      <c r="F154" s="70" t="s">
        <v>2233</v>
      </c>
      <c r="G154" s="19"/>
      <c r="H154" s="69" t="s">
        <v>2267</v>
      </c>
      <c r="I154" s="69" t="s">
        <v>2229</v>
      </c>
      <c r="J154" s="69">
        <v>50</v>
      </c>
      <c r="K154" s="65"/>
    </row>
    <row r="155" spans="2:11" s="1" customFormat="1" ht="15" customHeight="1">
      <c r="B155" s="42"/>
      <c r="C155" s="69" t="s">
        <v>2235</v>
      </c>
      <c r="D155" s="19"/>
      <c r="E155" s="19"/>
      <c r="F155" s="70" t="s">
        <v>2227</v>
      </c>
      <c r="G155" s="19"/>
      <c r="H155" s="69" t="s">
        <v>2267</v>
      </c>
      <c r="I155" s="69" t="s">
        <v>2237</v>
      </c>
      <c r="J155" s="69"/>
      <c r="K155" s="65"/>
    </row>
    <row r="156" spans="2:11" s="1" customFormat="1" ht="15" customHeight="1">
      <c r="B156" s="42"/>
      <c r="C156" s="69" t="s">
        <v>2246</v>
      </c>
      <c r="D156" s="19"/>
      <c r="E156" s="19"/>
      <c r="F156" s="70" t="s">
        <v>2233</v>
      </c>
      <c r="G156" s="19"/>
      <c r="H156" s="69" t="s">
        <v>2267</v>
      </c>
      <c r="I156" s="69" t="s">
        <v>2229</v>
      </c>
      <c r="J156" s="69">
        <v>50</v>
      </c>
      <c r="K156" s="65"/>
    </row>
    <row r="157" spans="2:11" s="1" customFormat="1" ht="15" customHeight="1">
      <c r="B157" s="42"/>
      <c r="C157" s="69" t="s">
        <v>2254</v>
      </c>
      <c r="D157" s="19"/>
      <c r="E157" s="19"/>
      <c r="F157" s="70" t="s">
        <v>2233</v>
      </c>
      <c r="G157" s="19"/>
      <c r="H157" s="69" t="s">
        <v>2267</v>
      </c>
      <c r="I157" s="69" t="s">
        <v>2229</v>
      </c>
      <c r="J157" s="69">
        <v>50</v>
      </c>
      <c r="K157" s="65"/>
    </row>
    <row r="158" spans="2:11" s="1" customFormat="1" ht="15" customHeight="1">
      <c r="B158" s="42"/>
      <c r="C158" s="69" t="s">
        <v>2252</v>
      </c>
      <c r="D158" s="19"/>
      <c r="E158" s="19"/>
      <c r="F158" s="70" t="s">
        <v>2233</v>
      </c>
      <c r="G158" s="19"/>
      <c r="H158" s="69" t="s">
        <v>2267</v>
      </c>
      <c r="I158" s="69" t="s">
        <v>2229</v>
      </c>
      <c r="J158" s="69">
        <v>50</v>
      </c>
      <c r="K158" s="65"/>
    </row>
    <row r="159" spans="2:11" s="1" customFormat="1" ht="15" customHeight="1">
      <c r="B159" s="42"/>
      <c r="C159" s="69" t="s">
        <v>110</v>
      </c>
      <c r="D159" s="19"/>
      <c r="E159" s="19"/>
      <c r="F159" s="70" t="s">
        <v>2227</v>
      </c>
      <c r="G159" s="19"/>
      <c r="H159" s="69" t="s">
        <v>2289</v>
      </c>
      <c r="I159" s="69" t="s">
        <v>2229</v>
      </c>
      <c r="J159" s="69" t="s">
        <v>2290</v>
      </c>
      <c r="K159" s="65"/>
    </row>
    <row r="160" spans="2:11" s="1" customFormat="1" ht="15" customHeight="1">
      <c r="B160" s="42"/>
      <c r="C160" s="69" t="s">
        <v>2291</v>
      </c>
      <c r="D160" s="19"/>
      <c r="E160" s="19"/>
      <c r="F160" s="70" t="s">
        <v>2227</v>
      </c>
      <c r="G160" s="19"/>
      <c r="H160" s="69" t="s">
        <v>2292</v>
      </c>
      <c r="I160" s="69" t="s">
        <v>2262</v>
      </c>
      <c r="J160" s="69"/>
      <c r="K160" s="65"/>
    </row>
    <row r="161" spans="2:11" s="1" customFormat="1" ht="15" customHeight="1">
      <c r="B161" s="71"/>
      <c r="C161" s="51"/>
      <c r="D161" s="51"/>
      <c r="E161" s="51"/>
      <c r="F161" s="51"/>
      <c r="G161" s="51"/>
      <c r="H161" s="51"/>
      <c r="I161" s="51"/>
      <c r="J161" s="51"/>
      <c r="K161" s="72"/>
    </row>
    <row r="162" spans="2:11" s="1" customFormat="1" ht="18.75" customHeight="1">
      <c r="B162" s="53"/>
      <c r="C162" s="63"/>
      <c r="D162" s="63"/>
      <c r="E162" s="63"/>
      <c r="F162" s="73"/>
      <c r="G162" s="63"/>
      <c r="H162" s="63"/>
      <c r="I162" s="63"/>
      <c r="J162" s="63"/>
      <c r="K162" s="53"/>
    </row>
    <row r="163" spans="2:11" s="1" customFormat="1" ht="18.75" customHeight="1"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2:11" s="1" customFormat="1" ht="7.5" customHeight="1">
      <c r="B164" s="8"/>
      <c r="C164" s="9"/>
      <c r="D164" s="9"/>
      <c r="E164" s="9"/>
      <c r="F164" s="9"/>
      <c r="G164" s="9"/>
      <c r="H164" s="9"/>
      <c r="I164" s="9"/>
      <c r="J164" s="9"/>
      <c r="K164" s="10"/>
    </row>
    <row r="165" spans="2:11" s="1" customFormat="1" ht="45" customHeight="1">
      <c r="B165" s="11"/>
      <c r="C165" s="91" t="s">
        <v>2293</v>
      </c>
      <c r="D165" s="91"/>
      <c r="E165" s="91"/>
      <c r="F165" s="91"/>
      <c r="G165" s="91"/>
      <c r="H165" s="91"/>
      <c r="I165" s="91"/>
      <c r="J165" s="91"/>
      <c r="K165" s="12"/>
    </row>
    <row r="166" spans="2:11" s="1" customFormat="1" ht="17.25" customHeight="1">
      <c r="B166" s="11"/>
      <c r="C166" s="32" t="s">
        <v>2221</v>
      </c>
      <c r="D166" s="32"/>
      <c r="E166" s="32"/>
      <c r="F166" s="32" t="s">
        <v>2222</v>
      </c>
      <c r="G166" s="74"/>
      <c r="H166" s="75" t="s">
        <v>51</v>
      </c>
      <c r="I166" s="75" t="s">
        <v>54</v>
      </c>
      <c r="J166" s="32" t="s">
        <v>2223</v>
      </c>
      <c r="K166" s="12"/>
    </row>
    <row r="167" spans="2:11" s="1" customFormat="1" ht="17.25" customHeight="1">
      <c r="B167" s="13"/>
      <c r="C167" s="34" t="s">
        <v>2224</v>
      </c>
      <c r="D167" s="34"/>
      <c r="E167" s="34"/>
      <c r="F167" s="35" t="s">
        <v>2225</v>
      </c>
      <c r="G167" s="76"/>
      <c r="H167" s="77"/>
      <c r="I167" s="77"/>
      <c r="J167" s="34" t="s">
        <v>2226</v>
      </c>
      <c r="K167" s="14"/>
    </row>
    <row r="168" spans="2:11" s="1" customFormat="1" ht="5.25" customHeight="1">
      <c r="B168" s="42"/>
      <c r="C168" s="37"/>
      <c r="D168" s="37"/>
      <c r="E168" s="37"/>
      <c r="F168" s="37"/>
      <c r="G168" s="38"/>
      <c r="H168" s="37"/>
      <c r="I168" s="37"/>
      <c r="J168" s="37"/>
      <c r="K168" s="65"/>
    </row>
    <row r="169" spans="2:11" s="1" customFormat="1" ht="15" customHeight="1">
      <c r="B169" s="42"/>
      <c r="C169" s="19" t="s">
        <v>2230</v>
      </c>
      <c r="D169" s="19"/>
      <c r="E169" s="19"/>
      <c r="F169" s="40" t="s">
        <v>2227</v>
      </c>
      <c r="G169" s="19"/>
      <c r="H169" s="19" t="s">
        <v>2267</v>
      </c>
      <c r="I169" s="19" t="s">
        <v>2229</v>
      </c>
      <c r="J169" s="19">
        <v>120</v>
      </c>
      <c r="K169" s="65"/>
    </row>
    <row r="170" spans="2:11" s="1" customFormat="1" ht="15" customHeight="1">
      <c r="B170" s="42"/>
      <c r="C170" s="19" t="s">
        <v>2276</v>
      </c>
      <c r="D170" s="19"/>
      <c r="E170" s="19"/>
      <c r="F170" s="40" t="s">
        <v>2227</v>
      </c>
      <c r="G170" s="19"/>
      <c r="H170" s="19" t="s">
        <v>2277</v>
      </c>
      <c r="I170" s="19" t="s">
        <v>2229</v>
      </c>
      <c r="J170" s="19" t="s">
        <v>2278</v>
      </c>
      <c r="K170" s="65"/>
    </row>
    <row r="171" spans="2:11" s="1" customFormat="1" ht="15" customHeight="1">
      <c r="B171" s="42"/>
      <c r="C171" s="19" t="s">
        <v>2175</v>
      </c>
      <c r="D171" s="19"/>
      <c r="E171" s="19"/>
      <c r="F171" s="40" t="s">
        <v>2227</v>
      </c>
      <c r="G171" s="19"/>
      <c r="H171" s="19" t="s">
        <v>2294</v>
      </c>
      <c r="I171" s="19" t="s">
        <v>2229</v>
      </c>
      <c r="J171" s="19" t="s">
        <v>2278</v>
      </c>
      <c r="K171" s="65"/>
    </row>
    <row r="172" spans="2:11" s="1" customFormat="1" ht="15" customHeight="1">
      <c r="B172" s="42"/>
      <c r="C172" s="19" t="s">
        <v>2232</v>
      </c>
      <c r="D172" s="19"/>
      <c r="E172" s="19"/>
      <c r="F172" s="40" t="s">
        <v>2233</v>
      </c>
      <c r="G172" s="19"/>
      <c r="H172" s="19" t="s">
        <v>2294</v>
      </c>
      <c r="I172" s="19" t="s">
        <v>2229</v>
      </c>
      <c r="J172" s="19">
        <v>50</v>
      </c>
      <c r="K172" s="65"/>
    </row>
    <row r="173" spans="2:11" s="1" customFormat="1" ht="15" customHeight="1">
      <c r="B173" s="42"/>
      <c r="C173" s="19" t="s">
        <v>2235</v>
      </c>
      <c r="D173" s="19"/>
      <c r="E173" s="19"/>
      <c r="F173" s="40" t="s">
        <v>2227</v>
      </c>
      <c r="G173" s="19"/>
      <c r="H173" s="19" t="s">
        <v>2294</v>
      </c>
      <c r="I173" s="19" t="s">
        <v>2237</v>
      </c>
      <c r="J173" s="19"/>
      <c r="K173" s="65"/>
    </row>
    <row r="174" spans="2:11" s="1" customFormat="1" ht="15" customHeight="1">
      <c r="B174" s="42"/>
      <c r="C174" s="19" t="s">
        <v>2246</v>
      </c>
      <c r="D174" s="19"/>
      <c r="E174" s="19"/>
      <c r="F174" s="40" t="s">
        <v>2233</v>
      </c>
      <c r="G174" s="19"/>
      <c r="H174" s="19" t="s">
        <v>2294</v>
      </c>
      <c r="I174" s="19" t="s">
        <v>2229</v>
      </c>
      <c r="J174" s="19">
        <v>50</v>
      </c>
      <c r="K174" s="65"/>
    </row>
    <row r="175" spans="2:11" s="1" customFormat="1" ht="15" customHeight="1">
      <c r="B175" s="42"/>
      <c r="C175" s="19" t="s">
        <v>2254</v>
      </c>
      <c r="D175" s="19"/>
      <c r="E175" s="19"/>
      <c r="F175" s="40" t="s">
        <v>2233</v>
      </c>
      <c r="G175" s="19"/>
      <c r="H175" s="19" t="s">
        <v>2294</v>
      </c>
      <c r="I175" s="19" t="s">
        <v>2229</v>
      </c>
      <c r="J175" s="19">
        <v>50</v>
      </c>
      <c r="K175" s="65"/>
    </row>
    <row r="176" spans="2:11" s="1" customFormat="1" ht="15" customHeight="1">
      <c r="B176" s="42"/>
      <c r="C176" s="19" t="s">
        <v>2252</v>
      </c>
      <c r="D176" s="19"/>
      <c r="E176" s="19"/>
      <c r="F176" s="40" t="s">
        <v>2233</v>
      </c>
      <c r="G176" s="19"/>
      <c r="H176" s="19" t="s">
        <v>2294</v>
      </c>
      <c r="I176" s="19" t="s">
        <v>2229</v>
      </c>
      <c r="J176" s="19">
        <v>50</v>
      </c>
      <c r="K176" s="65"/>
    </row>
    <row r="177" spans="2:11" s="1" customFormat="1" ht="15" customHeight="1">
      <c r="B177" s="42"/>
      <c r="C177" s="19" t="s">
        <v>144</v>
      </c>
      <c r="D177" s="19"/>
      <c r="E177" s="19"/>
      <c r="F177" s="40" t="s">
        <v>2227</v>
      </c>
      <c r="G177" s="19"/>
      <c r="H177" s="19" t="s">
        <v>2295</v>
      </c>
      <c r="I177" s="19" t="s">
        <v>2296</v>
      </c>
      <c r="J177" s="19"/>
      <c r="K177" s="65"/>
    </row>
    <row r="178" spans="2:11" s="1" customFormat="1" ht="15" customHeight="1">
      <c r="B178" s="42"/>
      <c r="C178" s="19" t="s">
        <v>54</v>
      </c>
      <c r="D178" s="19"/>
      <c r="E178" s="19"/>
      <c r="F178" s="40" t="s">
        <v>2227</v>
      </c>
      <c r="G178" s="19"/>
      <c r="H178" s="19" t="s">
        <v>2297</v>
      </c>
      <c r="I178" s="19" t="s">
        <v>2298</v>
      </c>
      <c r="J178" s="19">
        <v>1</v>
      </c>
      <c r="K178" s="65"/>
    </row>
    <row r="179" spans="2:11" s="1" customFormat="1" ht="15" customHeight="1">
      <c r="B179" s="42"/>
      <c r="C179" s="19" t="s">
        <v>50</v>
      </c>
      <c r="D179" s="19"/>
      <c r="E179" s="19"/>
      <c r="F179" s="40" t="s">
        <v>2227</v>
      </c>
      <c r="G179" s="19"/>
      <c r="H179" s="19" t="s">
        <v>2299</v>
      </c>
      <c r="I179" s="19" t="s">
        <v>2229</v>
      </c>
      <c r="J179" s="19">
        <v>20</v>
      </c>
      <c r="K179" s="65"/>
    </row>
    <row r="180" spans="2:11" s="1" customFormat="1" ht="15" customHeight="1">
      <c r="B180" s="42"/>
      <c r="C180" s="19" t="s">
        <v>51</v>
      </c>
      <c r="D180" s="19"/>
      <c r="E180" s="19"/>
      <c r="F180" s="40" t="s">
        <v>2227</v>
      </c>
      <c r="G180" s="19"/>
      <c r="H180" s="19" t="s">
        <v>2300</v>
      </c>
      <c r="I180" s="19" t="s">
        <v>2229</v>
      </c>
      <c r="J180" s="19">
        <v>255</v>
      </c>
      <c r="K180" s="65"/>
    </row>
    <row r="181" spans="2:11" s="1" customFormat="1" ht="15" customHeight="1">
      <c r="B181" s="42"/>
      <c r="C181" s="19" t="s">
        <v>145</v>
      </c>
      <c r="D181" s="19"/>
      <c r="E181" s="19"/>
      <c r="F181" s="40" t="s">
        <v>2227</v>
      </c>
      <c r="G181" s="19"/>
      <c r="H181" s="19" t="s">
        <v>2191</v>
      </c>
      <c r="I181" s="19" t="s">
        <v>2229</v>
      </c>
      <c r="J181" s="19">
        <v>10</v>
      </c>
      <c r="K181" s="65"/>
    </row>
    <row r="182" spans="2:11" s="1" customFormat="1" ht="15" customHeight="1">
      <c r="B182" s="42"/>
      <c r="C182" s="19" t="s">
        <v>146</v>
      </c>
      <c r="D182" s="19"/>
      <c r="E182" s="19"/>
      <c r="F182" s="40" t="s">
        <v>2227</v>
      </c>
      <c r="G182" s="19"/>
      <c r="H182" s="19" t="s">
        <v>2301</v>
      </c>
      <c r="I182" s="19" t="s">
        <v>2262</v>
      </c>
      <c r="J182" s="19"/>
      <c r="K182" s="65"/>
    </row>
    <row r="183" spans="2:11" s="1" customFormat="1" ht="15" customHeight="1">
      <c r="B183" s="42"/>
      <c r="C183" s="19" t="s">
        <v>2302</v>
      </c>
      <c r="D183" s="19"/>
      <c r="E183" s="19"/>
      <c r="F183" s="40" t="s">
        <v>2227</v>
      </c>
      <c r="G183" s="19"/>
      <c r="H183" s="19" t="s">
        <v>2303</v>
      </c>
      <c r="I183" s="19" t="s">
        <v>2262</v>
      </c>
      <c r="J183" s="19"/>
      <c r="K183" s="65"/>
    </row>
    <row r="184" spans="2:11" s="1" customFormat="1" ht="15" customHeight="1">
      <c r="B184" s="42"/>
      <c r="C184" s="19" t="s">
        <v>2291</v>
      </c>
      <c r="D184" s="19"/>
      <c r="E184" s="19"/>
      <c r="F184" s="40" t="s">
        <v>2227</v>
      </c>
      <c r="G184" s="19"/>
      <c r="H184" s="19" t="s">
        <v>2304</v>
      </c>
      <c r="I184" s="19" t="s">
        <v>2262</v>
      </c>
      <c r="J184" s="19"/>
      <c r="K184" s="65"/>
    </row>
    <row r="185" spans="2:11" s="1" customFormat="1" ht="15" customHeight="1">
      <c r="B185" s="42"/>
      <c r="C185" s="19" t="s">
        <v>148</v>
      </c>
      <c r="D185" s="19"/>
      <c r="E185" s="19"/>
      <c r="F185" s="40" t="s">
        <v>2233</v>
      </c>
      <c r="G185" s="19"/>
      <c r="H185" s="19" t="s">
        <v>2305</v>
      </c>
      <c r="I185" s="19" t="s">
        <v>2229</v>
      </c>
      <c r="J185" s="19">
        <v>50</v>
      </c>
      <c r="K185" s="65"/>
    </row>
    <row r="186" spans="2:11" s="1" customFormat="1" ht="15" customHeight="1">
      <c r="B186" s="42"/>
      <c r="C186" s="19" t="s">
        <v>2306</v>
      </c>
      <c r="D186" s="19"/>
      <c r="E186" s="19"/>
      <c r="F186" s="40" t="s">
        <v>2233</v>
      </c>
      <c r="G186" s="19"/>
      <c r="H186" s="19" t="s">
        <v>2307</v>
      </c>
      <c r="I186" s="19" t="s">
        <v>2308</v>
      </c>
      <c r="J186" s="19"/>
      <c r="K186" s="65"/>
    </row>
    <row r="187" spans="2:11" s="1" customFormat="1" ht="15" customHeight="1">
      <c r="B187" s="42"/>
      <c r="C187" s="19" t="s">
        <v>2309</v>
      </c>
      <c r="D187" s="19"/>
      <c r="E187" s="19"/>
      <c r="F187" s="40" t="s">
        <v>2233</v>
      </c>
      <c r="G187" s="19"/>
      <c r="H187" s="19" t="s">
        <v>2310</v>
      </c>
      <c r="I187" s="19" t="s">
        <v>2308</v>
      </c>
      <c r="J187" s="19"/>
      <c r="K187" s="65"/>
    </row>
    <row r="188" spans="2:11" s="1" customFormat="1" ht="15" customHeight="1">
      <c r="B188" s="42"/>
      <c r="C188" s="19" t="s">
        <v>2311</v>
      </c>
      <c r="D188" s="19"/>
      <c r="E188" s="19"/>
      <c r="F188" s="40" t="s">
        <v>2233</v>
      </c>
      <c r="G188" s="19"/>
      <c r="H188" s="19" t="s">
        <v>2312</v>
      </c>
      <c r="I188" s="19" t="s">
        <v>2308</v>
      </c>
      <c r="J188" s="19"/>
      <c r="K188" s="65"/>
    </row>
    <row r="189" spans="2:11" s="1" customFormat="1" ht="15" customHeight="1">
      <c r="B189" s="42"/>
      <c r="C189" s="78" t="s">
        <v>2313</v>
      </c>
      <c r="D189" s="19"/>
      <c r="E189" s="19"/>
      <c r="F189" s="40" t="s">
        <v>2233</v>
      </c>
      <c r="G189" s="19"/>
      <c r="H189" s="19" t="s">
        <v>2314</v>
      </c>
      <c r="I189" s="19" t="s">
        <v>2315</v>
      </c>
      <c r="J189" s="79" t="s">
        <v>2316</v>
      </c>
      <c r="K189" s="65"/>
    </row>
    <row r="190" spans="2:11" s="1" customFormat="1" ht="15" customHeight="1">
      <c r="B190" s="42"/>
      <c r="C190" s="78" t="s">
        <v>39</v>
      </c>
      <c r="D190" s="19"/>
      <c r="E190" s="19"/>
      <c r="F190" s="40" t="s">
        <v>2227</v>
      </c>
      <c r="G190" s="19"/>
      <c r="H190" s="16" t="s">
        <v>2317</v>
      </c>
      <c r="I190" s="19" t="s">
        <v>2318</v>
      </c>
      <c r="J190" s="19"/>
      <c r="K190" s="65"/>
    </row>
    <row r="191" spans="2:11" s="1" customFormat="1" ht="15" customHeight="1">
      <c r="B191" s="42"/>
      <c r="C191" s="78" t="s">
        <v>2319</v>
      </c>
      <c r="D191" s="19"/>
      <c r="E191" s="19"/>
      <c r="F191" s="40" t="s">
        <v>2227</v>
      </c>
      <c r="G191" s="19"/>
      <c r="H191" s="19" t="s">
        <v>2320</v>
      </c>
      <c r="I191" s="19" t="s">
        <v>2262</v>
      </c>
      <c r="J191" s="19"/>
      <c r="K191" s="65"/>
    </row>
    <row r="192" spans="2:11" s="1" customFormat="1" ht="15" customHeight="1">
      <c r="B192" s="42"/>
      <c r="C192" s="78" t="s">
        <v>2321</v>
      </c>
      <c r="D192" s="19"/>
      <c r="E192" s="19"/>
      <c r="F192" s="40" t="s">
        <v>2227</v>
      </c>
      <c r="G192" s="19"/>
      <c r="H192" s="19" t="s">
        <v>2322</v>
      </c>
      <c r="I192" s="19" t="s">
        <v>2262</v>
      </c>
      <c r="J192" s="19"/>
      <c r="K192" s="65"/>
    </row>
    <row r="193" spans="2:11" s="1" customFormat="1" ht="15" customHeight="1">
      <c r="B193" s="42"/>
      <c r="C193" s="78" t="s">
        <v>2323</v>
      </c>
      <c r="D193" s="19"/>
      <c r="E193" s="19"/>
      <c r="F193" s="40" t="s">
        <v>2233</v>
      </c>
      <c r="G193" s="19"/>
      <c r="H193" s="19" t="s">
        <v>2324</v>
      </c>
      <c r="I193" s="19" t="s">
        <v>2262</v>
      </c>
      <c r="J193" s="19"/>
      <c r="K193" s="65"/>
    </row>
    <row r="194" spans="2:11" s="1" customFormat="1" ht="15" customHeight="1">
      <c r="B194" s="71"/>
      <c r="C194" s="80"/>
      <c r="D194" s="51"/>
      <c r="E194" s="51"/>
      <c r="F194" s="51"/>
      <c r="G194" s="51"/>
      <c r="H194" s="51"/>
      <c r="I194" s="51"/>
      <c r="J194" s="51"/>
      <c r="K194" s="72"/>
    </row>
    <row r="195" spans="2:11" s="1" customFormat="1" ht="18.75" customHeight="1">
      <c r="B195" s="53"/>
      <c r="C195" s="63"/>
      <c r="D195" s="63"/>
      <c r="E195" s="63"/>
      <c r="F195" s="73"/>
      <c r="G195" s="63"/>
      <c r="H195" s="63"/>
      <c r="I195" s="63"/>
      <c r="J195" s="63"/>
      <c r="K195" s="53"/>
    </row>
    <row r="196" spans="2:11" s="1" customFormat="1" ht="18.75" customHeight="1">
      <c r="B196" s="53"/>
      <c r="C196" s="63"/>
      <c r="D196" s="63"/>
      <c r="E196" s="63"/>
      <c r="F196" s="73"/>
      <c r="G196" s="63"/>
      <c r="H196" s="63"/>
      <c r="I196" s="63"/>
      <c r="J196" s="63"/>
      <c r="K196" s="53"/>
    </row>
    <row r="197" spans="2:11" s="1" customFormat="1" ht="18.75" customHeight="1"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2:11" s="1" customFormat="1" ht="13.5">
      <c r="B198" s="8"/>
      <c r="C198" s="9"/>
      <c r="D198" s="9"/>
      <c r="E198" s="9"/>
      <c r="F198" s="9"/>
      <c r="G198" s="9"/>
      <c r="H198" s="9"/>
      <c r="I198" s="9"/>
      <c r="J198" s="9"/>
      <c r="K198" s="10"/>
    </row>
    <row r="199" spans="2:11" s="1" customFormat="1" ht="21">
      <c r="B199" s="11"/>
      <c r="C199" s="91" t="s">
        <v>2325</v>
      </c>
      <c r="D199" s="91"/>
      <c r="E199" s="91"/>
      <c r="F199" s="91"/>
      <c r="G199" s="91"/>
      <c r="H199" s="91"/>
      <c r="I199" s="91"/>
      <c r="J199" s="91"/>
      <c r="K199" s="12"/>
    </row>
    <row r="200" spans="2:11" s="1" customFormat="1" ht="25.5" customHeight="1">
      <c r="B200" s="11"/>
      <c r="C200" s="81" t="s">
        <v>2326</v>
      </c>
      <c r="D200" s="81"/>
      <c r="E200" s="81"/>
      <c r="F200" s="81" t="s">
        <v>2327</v>
      </c>
      <c r="G200" s="82"/>
      <c r="H200" s="92" t="s">
        <v>2328</v>
      </c>
      <c r="I200" s="92"/>
      <c r="J200" s="92"/>
      <c r="K200" s="12"/>
    </row>
    <row r="201" spans="2:11" s="1" customFormat="1" ht="5.25" customHeight="1">
      <c r="B201" s="42"/>
      <c r="C201" s="37"/>
      <c r="D201" s="37"/>
      <c r="E201" s="37"/>
      <c r="F201" s="37"/>
      <c r="G201" s="63"/>
      <c r="H201" s="37"/>
      <c r="I201" s="37"/>
      <c r="J201" s="37"/>
      <c r="K201" s="65"/>
    </row>
    <row r="202" spans="2:11" s="1" customFormat="1" ht="15" customHeight="1">
      <c r="B202" s="42"/>
      <c r="C202" s="19" t="s">
        <v>2318</v>
      </c>
      <c r="D202" s="19"/>
      <c r="E202" s="19"/>
      <c r="F202" s="40" t="s">
        <v>40</v>
      </c>
      <c r="G202" s="19"/>
      <c r="H202" s="93" t="s">
        <v>2329</v>
      </c>
      <c r="I202" s="93"/>
      <c r="J202" s="93"/>
      <c r="K202" s="65"/>
    </row>
    <row r="203" spans="2:11" s="1" customFormat="1" ht="15" customHeight="1">
      <c r="B203" s="42"/>
      <c r="C203" s="19"/>
      <c r="D203" s="19"/>
      <c r="E203" s="19"/>
      <c r="F203" s="40" t="s">
        <v>41</v>
      </c>
      <c r="G203" s="19"/>
      <c r="H203" s="93" t="s">
        <v>2330</v>
      </c>
      <c r="I203" s="93"/>
      <c r="J203" s="93"/>
      <c r="K203" s="65"/>
    </row>
    <row r="204" spans="2:11" s="1" customFormat="1" ht="15" customHeight="1">
      <c r="B204" s="42"/>
      <c r="C204" s="19"/>
      <c r="D204" s="19"/>
      <c r="E204" s="19"/>
      <c r="F204" s="40" t="s">
        <v>44</v>
      </c>
      <c r="G204" s="19"/>
      <c r="H204" s="93" t="s">
        <v>2331</v>
      </c>
      <c r="I204" s="93"/>
      <c r="J204" s="93"/>
      <c r="K204" s="65"/>
    </row>
    <row r="205" spans="2:11" s="1" customFormat="1" ht="15" customHeight="1">
      <c r="B205" s="42"/>
      <c r="C205" s="19"/>
      <c r="D205" s="19"/>
      <c r="E205" s="19"/>
      <c r="F205" s="40" t="s">
        <v>42</v>
      </c>
      <c r="G205" s="19"/>
      <c r="H205" s="93" t="s">
        <v>2332</v>
      </c>
      <c r="I205" s="93"/>
      <c r="J205" s="93"/>
      <c r="K205" s="65"/>
    </row>
    <row r="206" spans="2:11" s="1" customFormat="1" ht="15" customHeight="1">
      <c r="B206" s="42"/>
      <c r="C206" s="19"/>
      <c r="D206" s="19"/>
      <c r="E206" s="19"/>
      <c r="F206" s="40" t="s">
        <v>43</v>
      </c>
      <c r="G206" s="19"/>
      <c r="H206" s="93" t="s">
        <v>2333</v>
      </c>
      <c r="I206" s="93"/>
      <c r="J206" s="93"/>
      <c r="K206" s="65"/>
    </row>
    <row r="207" spans="2:11" s="1" customFormat="1" ht="15" customHeight="1">
      <c r="B207" s="42"/>
      <c r="C207" s="19"/>
      <c r="D207" s="19"/>
      <c r="E207" s="19"/>
      <c r="F207" s="40"/>
      <c r="G207" s="19"/>
      <c r="H207" s="19"/>
      <c r="I207" s="19"/>
      <c r="J207" s="19"/>
      <c r="K207" s="65"/>
    </row>
    <row r="208" spans="2:11" s="1" customFormat="1" ht="15" customHeight="1">
      <c r="B208" s="42"/>
      <c r="C208" s="19" t="s">
        <v>2274</v>
      </c>
      <c r="D208" s="19"/>
      <c r="E208" s="19"/>
      <c r="F208" s="40" t="s">
        <v>76</v>
      </c>
      <c r="G208" s="19"/>
      <c r="H208" s="93" t="s">
        <v>2334</v>
      </c>
      <c r="I208" s="93"/>
      <c r="J208" s="93"/>
      <c r="K208" s="65"/>
    </row>
    <row r="209" spans="2:11" s="1" customFormat="1" ht="15" customHeight="1">
      <c r="B209" s="42"/>
      <c r="C209" s="19"/>
      <c r="D209" s="19"/>
      <c r="E209" s="19"/>
      <c r="F209" s="40" t="s">
        <v>2170</v>
      </c>
      <c r="G209" s="19"/>
      <c r="H209" s="93" t="s">
        <v>2171</v>
      </c>
      <c r="I209" s="93"/>
      <c r="J209" s="93"/>
      <c r="K209" s="65"/>
    </row>
    <row r="210" spans="2:11" s="1" customFormat="1" ht="15" customHeight="1">
      <c r="B210" s="42"/>
      <c r="C210" s="19"/>
      <c r="D210" s="19"/>
      <c r="E210" s="19"/>
      <c r="F210" s="40" t="s">
        <v>2168</v>
      </c>
      <c r="G210" s="19"/>
      <c r="H210" s="93" t="s">
        <v>2335</v>
      </c>
      <c r="I210" s="93"/>
      <c r="J210" s="93"/>
      <c r="K210" s="65"/>
    </row>
    <row r="211" spans="2:11" s="1" customFormat="1" ht="15" customHeight="1">
      <c r="B211" s="83"/>
      <c r="C211" s="19"/>
      <c r="D211" s="19"/>
      <c r="E211" s="19"/>
      <c r="F211" s="40" t="s">
        <v>2172</v>
      </c>
      <c r="G211" s="78"/>
      <c r="H211" s="94" t="s">
        <v>2173</v>
      </c>
      <c r="I211" s="94"/>
      <c r="J211" s="94"/>
      <c r="K211" s="84"/>
    </row>
    <row r="212" spans="2:11" s="1" customFormat="1" ht="15" customHeight="1">
      <c r="B212" s="83"/>
      <c r="C212" s="19"/>
      <c r="D212" s="19"/>
      <c r="E212" s="19"/>
      <c r="F212" s="40" t="s">
        <v>2174</v>
      </c>
      <c r="G212" s="78"/>
      <c r="H212" s="94" t="s">
        <v>1857</v>
      </c>
      <c r="I212" s="94"/>
      <c r="J212" s="94"/>
      <c r="K212" s="84"/>
    </row>
    <row r="213" spans="2:11" s="1" customFormat="1" ht="15" customHeight="1">
      <c r="B213" s="83"/>
      <c r="C213" s="19"/>
      <c r="D213" s="19"/>
      <c r="E213" s="19"/>
      <c r="F213" s="40"/>
      <c r="G213" s="78"/>
      <c r="H213" s="69"/>
      <c r="I213" s="69"/>
      <c r="J213" s="69"/>
      <c r="K213" s="84"/>
    </row>
    <row r="214" spans="2:11" s="1" customFormat="1" ht="15" customHeight="1">
      <c r="B214" s="83"/>
      <c r="C214" s="19" t="s">
        <v>2298</v>
      </c>
      <c r="D214" s="19"/>
      <c r="E214" s="19"/>
      <c r="F214" s="40">
        <v>1</v>
      </c>
      <c r="G214" s="78"/>
      <c r="H214" s="94" t="s">
        <v>2336</v>
      </c>
      <c r="I214" s="94"/>
      <c r="J214" s="94"/>
      <c r="K214" s="84"/>
    </row>
    <row r="215" spans="2:11" s="1" customFormat="1" ht="15" customHeight="1">
      <c r="B215" s="83"/>
      <c r="C215" s="19"/>
      <c r="D215" s="19"/>
      <c r="E215" s="19"/>
      <c r="F215" s="40">
        <v>2</v>
      </c>
      <c r="G215" s="78"/>
      <c r="H215" s="94" t="s">
        <v>2337</v>
      </c>
      <c r="I215" s="94"/>
      <c r="J215" s="94"/>
      <c r="K215" s="84"/>
    </row>
    <row r="216" spans="2:11" s="1" customFormat="1" ht="15" customHeight="1">
      <c r="B216" s="83"/>
      <c r="C216" s="19"/>
      <c r="D216" s="19"/>
      <c r="E216" s="19"/>
      <c r="F216" s="40">
        <v>3</v>
      </c>
      <c r="G216" s="78"/>
      <c r="H216" s="94" t="s">
        <v>2338</v>
      </c>
      <c r="I216" s="94"/>
      <c r="J216" s="94"/>
      <c r="K216" s="84"/>
    </row>
    <row r="217" spans="2:11" s="1" customFormat="1" ht="15" customHeight="1">
      <c r="B217" s="83"/>
      <c r="C217" s="19"/>
      <c r="D217" s="19"/>
      <c r="E217" s="19"/>
      <c r="F217" s="40">
        <v>4</v>
      </c>
      <c r="G217" s="78"/>
      <c r="H217" s="94" t="s">
        <v>2339</v>
      </c>
      <c r="I217" s="94"/>
      <c r="J217" s="94"/>
      <c r="K217" s="84"/>
    </row>
    <row r="218" spans="2:11" s="1" customFormat="1" ht="12.75" customHeight="1">
      <c r="B218" s="85"/>
      <c r="C218" s="86"/>
      <c r="D218" s="86"/>
      <c r="E218" s="86"/>
      <c r="F218" s="86"/>
      <c r="G218" s="86"/>
      <c r="H218" s="86"/>
      <c r="I218" s="86"/>
      <c r="J218" s="86"/>
      <c r="K218" s="87"/>
    </row>
  </sheetData>
  <sheetProtection algorithmName="SHA-512" hashValue="+UlSLvBqjuOp/VqR+MdyRCtc798AnL3O1IzCUzNSg/IYIhUw1CiOZv+PnneMyQsQ+OO8t8fZ3PE9MmcQKWPAWg==" saltValue="bhMpVH7Rdlu6YOk+flATdg==" spinCount="100000" sheet="1"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44"/>
  <sheetViews>
    <sheetView showGridLines="0" workbookViewId="0" topLeftCell="A1811">
      <selection activeCell="I1823" sqref="I1823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78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108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ROUND(J109,2)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ROUND((SUM(BE109:BE1843)),2)</f>
        <v>0</v>
      </c>
      <c r="G33" s="110"/>
      <c r="H33" s="110"/>
      <c r="I33" s="130">
        <v>0.21</v>
      </c>
      <c r="J33" s="129">
        <f>ROUND(((SUM(BE109:BE1843))*I33),2)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ROUND((SUM(BF109:BF1843)),2)</f>
        <v>0</v>
      </c>
      <c r="G34" s="110"/>
      <c r="H34" s="110"/>
      <c r="I34" s="130">
        <v>0.15</v>
      </c>
      <c r="J34" s="129">
        <f>ROUND(((SUM(BF109:BF1843))*I34),2)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ROUND((SUM(BG109:BG1843)),2)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ROUND((SUM(BH109:BH1843)),2)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ROUND((SUM(BI109:BI1843)),2)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01-1 - ARCHOTEKTONICKO-STAVEBNÍ ŘEŠENÍ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J109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113</v>
      </c>
      <c r="E60" s="149"/>
      <c r="F60" s="149"/>
      <c r="G60" s="149"/>
      <c r="H60" s="149"/>
      <c r="I60" s="149"/>
      <c r="J60" s="150">
        <f>J110</f>
        <v>0</v>
      </c>
      <c r="L60" s="147"/>
    </row>
    <row r="61" spans="2:12" s="146" customFormat="1" ht="24.95" customHeight="1">
      <c r="B61" s="147"/>
      <c r="D61" s="148" t="s">
        <v>114</v>
      </c>
      <c r="E61" s="149"/>
      <c r="F61" s="149"/>
      <c r="G61" s="149"/>
      <c r="H61" s="149"/>
      <c r="I61" s="149"/>
      <c r="J61" s="150">
        <f>J208</f>
        <v>0</v>
      </c>
      <c r="L61" s="147"/>
    </row>
    <row r="62" spans="2:12" s="146" customFormat="1" ht="24.95" customHeight="1">
      <c r="B62" s="147"/>
      <c r="D62" s="148" t="s">
        <v>115</v>
      </c>
      <c r="E62" s="149"/>
      <c r="F62" s="149"/>
      <c r="G62" s="149"/>
      <c r="H62" s="149"/>
      <c r="I62" s="149"/>
      <c r="J62" s="150">
        <f>J214</f>
        <v>0</v>
      </c>
      <c r="L62" s="147"/>
    </row>
    <row r="63" spans="2:12" s="146" customFormat="1" ht="24.95" customHeight="1">
      <c r="B63" s="147"/>
      <c r="D63" s="148" t="s">
        <v>116</v>
      </c>
      <c r="E63" s="149"/>
      <c r="F63" s="149"/>
      <c r="G63" s="149"/>
      <c r="H63" s="149"/>
      <c r="I63" s="149"/>
      <c r="J63" s="150">
        <f>J280</f>
        <v>0</v>
      </c>
      <c r="L63" s="147"/>
    </row>
    <row r="64" spans="2:12" s="146" customFormat="1" ht="24.95" customHeight="1">
      <c r="B64" s="147"/>
      <c r="D64" s="148" t="s">
        <v>117</v>
      </c>
      <c r="E64" s="149"/>
      <c r="F64" s="149"/>
      <c r="G64" s="149"/>
      <c r="H64" s="149"/>
      <c r="I64" s="149"/>
      <c r="J64" s="150">
        <f>J317</f>
        <v>0</v>
      </c>
      <c r="L64" s="147"/>
    </row>
    <row r="65" spans="2:12" s="146" customFormat="1" ht="24.95" customHeight="1">
      <c r="B65" s="147"/>
      <c r="D65" s="148" t="s">
        <v>118</v>
      </c>
      <c r="E65" s="149"/>
      <c r="F65" s="149"/>
      <c r="G65" s="149"/>
      <c r="H65" s="149"/>
      <c r="I65" s="149"/>
      <c r="J65" s="150">
        <f>J430</f>
        <v>0</v>
      </c>
      <c r="L65" s="147"/>
    </row>
    <row r="66" spans="2:12" s="146" customFormat="1" ht="24.95" customHeight="1">
      <c r="B66" s="147"/>
      <c r="D66" s="148" t="s">
        <v>119</v>
      </c>
      <c r="E66" s="149"/>
      <c r="F66" s="149"/>
      <c r="G66" s="149"/>
      <c r="H66" s="149"/>
      <c r="I66" s="149"/>
      <c r="J66" s="150">
        <f>J726</f>
        <v>0</v>
      </c>
      <c r="L66" s="147"/>
    </row>
    <row r="67" spans="2:12" s="146" customFormat="1" ht="24.95" customHeight="1">
      <c r="B67" s="147"/>
      <c r="D67" s="148" t="s">
        <v>120</v>
      </c>
      <c r="E67" s="149"/>
      <c r="F67" s="149"/>
      <c r="G67" s="149"/>
      <c r="H67" s="149"/>
      <c r="I67" s="149"/>
      <c r="J67" s="150">
        <f>J730</f>
        <v>0</v>
      </c>
      <c r="L67" s="147"/>
    </row>
    <row r="68" spans="2:12" s="146" customFormat="1" ht="24.95" customHeight="1">
      <c r="B68" s="147"/>
      <c r="D68" s="148" t="s">
        <v>121</v>
      </c>
      <c r="E68" s="149"/>
      <c r="F68" s="149"/>
      <c r="G68" s="149"/>
      <c r="H68" s="149"/>
      <c r="I68" s="149"/>
      <c r="J68" s="150">
        <f>J765</f>
        <v>0</v>
      </c>
      <c r="L68" s="147"/>
    </row>
    <row r="69" spans="2:12" s="146" customFormat="1" ht="24.95" customHeight="1">
      <c r="B69" s="147"/>
      <c r="D69" s="148" t="s">
        <v>122</v>
      </c>
      <c r="E69" s="149"/>
      <c r="F69" s="149"/>
      <c r="G69" s="149"/>
      <c r="H69" s="149"/>
      <c r="I69" s="149"/>
      <c r="J69" s="150">
        <f>J804</f>
        <v>0</v>
      </c>
      <c r="L69" s="147"/>
    </row>
    <row r="70" spans="2:12" s="146" customFormat="1" ht="24.95" customHeight="1">
      <c r="B70" s="147"/>
      <c r="D70" s="148" t="s">
        <v>123</v>
      </c>
      <c r="E70" s="149"/>
      <c r="F70" s="149"/>
      <c r="G70" s="149"/>
      <c r="H70" s="149"/>
      <c r="I70" s="149"/>
      <c r="J70" s="150">
        <f>J829</f>
        <v>0</v>
      </c>
      <c r="L70" s="147"/>
    </row>
    <row r="71" spans="2:12" s="146" customFormat="1" ht="24.95" customHeight="1">
      <c r="B71" s="147"/>
      <c r="D71" s="148" t="s">
        <v>124</v>
      </c>
      <c r="E71" s="149"/>
      <c r="F71" s="149"/>
      <c r="G71" s="149"/>
      <c r="H71" s="149"/>
      <c r="I71" s="149"/>
      <c r="J71" s="150">
        <f>J847</f>
        <v>0</v>
      </c>
      <c r="L71" s="147"/>
    </row>
    <row r="72" spans="2:12" s="146" customFormat="1" ht="24.95" customHeight="1">
      <c r="B72" s="147"/>
      <c r="D72" s="148" t="s">
        <v>125</v>
      </c>
      <c r="E72" s="149"/>
      <c r="F72" s="149"/>
      <c r="G72" s="149"/>
      <c r="H72" s="149"/>
      <c r="I72" s="149"/>
      <c r="J72" s="150">
        <f>J995</f>
        <v>0</v>
      </c>
      <c r="L72" s="147"/>
    </row>
    <row r="73" spans="2:12" s="146" customFormat="1" ht="24.95" customHeight="1">
      <c r="B73" s="147"/>
      <c r="D73" s="148" t="s">
        <v>126</v>
      </c>
      <c r="E73" s="149"/>
      <c r="F73" s="149"/>
      <c r="G73" s="149"/>
      <c r="H73" s="149"/>
      <c r="I73" s="149"/>
      <c r="J73" s="150">
        <f>J1030</f>
        <v>0</v>
      </c>
      <c r="L73" s="147"/>
    </row>
    <row r="74" spans="2:12" s="146" customFormat="1" ht="24.95" customHeight="1">
      <c r="B74" s="147"/>
      <c r="D74" s="148" t="s">
        <v>127</v>
      </c>
      <c r="E74" s="149"/>
      <c r="F74" s="149"/>
      <c r="G74" s="149"/>
      <c r="H74" s="149"/>
      <c r="I74" s="149"/>
      <c r="J74" s="150">
        <f>J1032</f>
        <v>0</v>
      </c>
      <c r="L74" s="147"/>
    </row>
    <row r="75" spans="2:12" s="146" customFormat="1" ht="24.95" customHeight="1">
      <c r="B75" s="147"/>
      <c r="D75" s="148" t="s">
        <v>128</v>
      </c>
      <c r="E75" s="149"/>
      <c r="F75" s="149"/>
      <c r="G75" s="149"/>
      <c r="H75" s="149"/>
      <c r="I75" s="149"/>
      <c r="J75" s="150">
        <f>J1064</f>
        <v>0</v>
      </c>
      <c r="L75" s="147"/>
    </row>
    <row r="76" spans="2:12" s="146" customFormat="1" ht="24.95" customHeight="1">
      <c r="B76" s="147"/>
      <c r="D76" s="148" t="s">
        <v>129</v>
      </c>
      <c r="E76" s="149"/>
      <c r="F76" s="149"/>
      <c r="G76" s="149"/>
      <c r="H76" s="149"/>
      <c r="I76" s="149"/>
      <c r="J76" s="150">
        <f>J1147</f>
        <v>0</v>
      </c>
      <c r="L76" s="147"/>
    </row>
    <row r="77" spans="2:12" s="146" customFormat="1" ht="24.95" customHeight="1">
      <c r="B77" s="147"/>
      <c r="D77" s="148" t="s">
        <v>130</v>
      </c>
      <c r="E77" s="149"/>
      <c r="F77" s="149"/>
      <c r="G77" s="149"/>
      <c r="H77" s="149"/>
      <c r="I77" s="149"/>
      <c r="J77" s="150">
        <f>J1214</f>
        <v>0</v>
      </c>
      <c r="L77" s="147"/>
    </row>
    <row r="78" spans="2:12" s="146" customFormat="1" ht="24.95" customHeight="1">
      <c r="B78" s="147"/>
      <c r="D78" s="148" t="s">
        <v>131</v>
      </c>
      <c r="E78" s="149"/>
      <c r="F78" s="149"/>
      <c r="G78" s="149"/>
      <c r="H78" s="149"/>
      <c r="I78" s="149"/>
      <c r="J78" s="150">
        <f>J1392</f>
        <v>0</v>
      </c>
      <c r="L78" s="147"/>
    </row>
    <row r="79" spans="2:12" s="146" customFormat="1" ht="24.95" customHeight="1">
      <c r="B79" s="147"/>
      <c r="D79" s="148" t="s">
        <v>132</v>
      </c>
      <c r="E79" s="149"/>
      <c r="F79" s="149"/>
      <c r="G79" s="149"/>
      <c r="H79" s="149"/>
      <c r="I79" s="149"/>
      <c r="J79" s="150">
        <f>J1483</f>
        <v>0</v>
      </c>
      <c r="L79" s="147"/>
    </row>
    <row r="80" spans="2:12" s="146" customFormat="1" ht="24.95" customHeight="1">
      <c r="B80" s="147"/>
      <c r="D80" s="148" t="s">
        <v>133</v>
      </c>
      <c r="E80" s="149"/>
      <c r="F80" s="149"/>
      <c r="G80" s="149"/>
      <c r="H80" s="149"/>
      <c r="I80" s="149"/>
      <c r="J80" s="150">
        <f>J1587</f>
        <v>0</v>
      </c>
      <c r="L80" s="147"/>
    </row>
    <row r="81" spans="2:12" s="146" customFormat="1" ht="24.95" customHeight="1">
      <c r="B81" s="147"/>
      <c r="D81" s="148" t="s">
        <v>134</v>
      </c>
      <c r="E81" s="149"/>
      <c r="F81" s="149"/>
      <c r="G81" s="149"/>
      <c r="H81" s="149"/>
      <c r="I81" s="149"/>
      <c r="J81" s="150">
        <f>J1645</f>
        <v>0</v>
      </c>
      <c r="L81" s="147"/>
    </row>
    <row r="82" spans="2:12" s="146" customFormat="1" ht="24.95" customHeight="1">
      <c r="B82" s="147"/>
      <c r="D82" s="148" t="s">
        <v>135</v>
      </c>
      <c r="E82" s="149"/>
      <c r="F82" s="149"/>
      <c r="G82" s="149"/>
      <c r="H82" s="149"/>
      <c r="I82" s="149"/>
      <c r="J82" s="150">
        <f>J1704</f>
        <v>0</v>
      </c>
      <c r="L82" s="147"/>
    </row>
    <row r="83" spans="2:12" s="146" customFormat="1" ht="24.95" customHeight="1">
      <c r="B83" s="147"/>
      <c r="D83" s="148" t="s">
        <v>136</v>
      </c>
      <c r="E83" s="149"/>
      <c r="F83" s="149"/>
      <c r="G83" s="149"/>
      <c r="H83" s="149"/>
      <c r="I83" s="149"/>
      <c r="J83" s="150">
        <f>J1720</f>
        <v>0</v>
      </c>
      <c r="L83" s="147"/>
    </row>
    <row r="84" spans="2:12" s="146" customFormat="1" ht="24.95" customHeight="1">
      <c r="B84" s="147"/>
      <c r="D84" s="148" t="s">
        <v>137</v>
      </c>
      <c r="E84" s="149"/>
      <c r="F84" s="149"/>
      <c r="G84" s="149"/>
      <c r="H84" s="149"/>
      <c r="I84" s="149"/>
      <c r="J84" s="150">
        <f>J1722</f>
        <v>0</v>
      </c>
      <c r="L84" s="147"/>
    </row>
    <row r="85" spans="2:12" s="146" customFormat="1" ht="24.95" customHeight="1">
      <c r="B85" s="147"/>
      <c r="D85" s="148" t="s">
        <v>138</v>
      </c>
      <c r="E85" s="149"/>
      <c r="F85" s="149"/>
      <c r="G85" s="149"/>
      <c r="H85" s="149"/>
      <c r="I85" s="149"/>
      <c r="J85" s="150">
        <f>J1743</f>
        <v>0</v>
      </c>
      <c r="L85" s="147"/>
    </row>
    <row r="86" spans="2:12" s="146" customFormat="1" ht="24.95" customHeight="1">
      <c r="B86" s="147"/>
      <c r="D86" s="148" t="s">
        <v>139</v>
      </c>
      <c r="E86" s="149"/>
      <c r="F86" s="149"/>
      <c r="G86" s="149"/>
      <c r="H86" s="149"/>
      <c r="I86" s="149"/>
      <c r="J86" s="150">
        <f>J1772</f>
        <v>0</v>
      </c>
      <c r="L86" s="147"/>
    </row>
    <row r="87" spans="2:12" s="146" customFormat="1" ht="24.95" customHeight="1">
      <c r="B87" s="147"/>
      <c r="D87" s="148" t="s">
        <v>140</v>
      </c>
      <c r="E87" s="149"/>
      <c r="F87" s="149"/>
      <c r="G87" s="149"/>
      <c r="H87" s="149"/>
      <c r="I87" s="149"/>
      <c r="J87" s="150">
        <f>J1794</f>
        <v>0</v>
      </c>
      <c r="L87" s="147"/>
    </row>
    <row r="88" spans="2:12" s="146" customFormat="1" ht="24.95" customHeight="1">
      <c r="B88" s="147"/>
      <c r="D88" s="148" t="s">
        <v>141</v>
      </c>
      <c r="E88" s="149"/>
      <c r="F88" s="149"/>
      <c r="G88" s="149"/>
      <c r="H88" s="149"/>
      <c r="I88" s="149"/>
      <c r="J88" s="150">
        <f>J1822</f>
        <v>0</v>
      </c>
      <c r="L88" s="147"/>
    </row>
    <row r="89" spans="2:12" s="146" customFormat="1" ht="24.95" customHeight="1">
      <c r="B89" s="147"/>
      <c r="D89" s="148" t="s">
        <v>142</v>
      </c>
      <c r="E89" s="149"/>
      <c r="F89" s="149"/>
      <c r="G89" s="149"/>
      <c r="H89" s="149"/>
      <c r="I89" s="149"/>
      <c r="J89" s="150">
        <f>J1828</f>
        <v>0</v>
      </c>
      <c r="L89" s="147"/>
    </row>
    <row r="90" spans="1:31" s="113" customFormat="1" ht="21.75" customHeight="1">
      <c r="A90" s="110"/>
      <c r="B90" s="111"/>
      <c r="C90" s="110"/>
      <c r="D90" s="110"/>
      <c r="E90" s="110"/>
      <c r="F90" s="110"/>
      <c r="G90" s="110"/>
      <c r="H90" s="110"/>
      <c r="I90" s="110"/>
      <c r="J90" s="110"/>
      <c r="K90" s="110"/>
      <c r="L90" s="112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</row>
    <row r="91" spans="1:31" s="113" customFormat="1" ht="6.95" customHeight="1">
      <c r="A91" s="110"/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12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</row>
    <row r="95" spans="1:31" s="113" customFormat="1" ht="6.95" customHeight="1">
      <c r="A95" s="110"/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12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</row>
    <row r="96" spans="1:31" s="113" customFormat="1" ht="24.95" customHeight="1">
      <c r="A96" s="110"/>
      <c r="B96" s="111"/>
      <c r="C96" s="105" t="s">
        <v>143</v>
      </c>
      <c r="D96" s="110"/>
      <c r="E96" s="110"/>
      <c r="F96" s="110"/>
      <c r="G96" s="110"/>
      <c r="H96" s="110"/>
      <c r="I96" s="110"/>
      <c r="J96" s="110"/>
      <c r="K96" s="110"/>
      <c r="L96" s="112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</row>
    <row r="97" spans="1:31" s="113" customFormat="1" ht="6.95" customHeight="1">
      <c r="A97" s="110"/>
      <c r="B97" s="111"/>
      <c r="C97" s="110"/>
      <c r="D97" s="110"/>
      <c r="E97" s="110"/>
      <c r="F97" s="110"/>
      <c r="G97" s="110"/>
      <c r="H97" s="110"/>
      <c r="I97" s="110"/>
      <c r="J97" s="110"/>
      <c r="K97" s="110"/>
      <c r="L97" s="112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</row>
    <row r="98" spans="1:31" s="113" customFormat="1" ht="12" customHeight="1">
      <c r="A98" s="110"/>
      <c r="B98" s="111"/>
      <c r="C98" s="107" t="s">
        <v>17</v>
      </c>
      <c r="D98" s="110"/>
      <c r="E98" s="110"/>
      <c r="F98" s="110"/>
      <c r="G98" s="110"/>
      <c r="H98" s="110"/>
      <c r="I98" s="110"/>
      <c r="J98" s="110"/>
      <c r="K98" s="110"/>
      <c r="L98" s="112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</row>
    <row r="99" spans="1:31" s="113" customFormat="1" ht="16.5" customHeight="1">
      <c r="A99" s="110"/>
      <c r="B99" s="111"/>
      <c r="C99" s="110"/>
      <c r="D99" s="110"/>
      <c r="E99" s="108" t="str">
        <f>E7</f>
        <v>Domov Domino Zavidov</v>
      </c>
      <c r="F99" s="109"/>
      <c r="G99" s="109"/>
      <c r="H99" s="109"/>
      <c r="I99" s="110"/>
      <c r="J99" s="110"/>
      <c r="K99" s="110"/>
      <c r="L99" s="112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</row>
    <row r="100" spans="1:31" s="113" customFormat="1" ht="12" customHeight="1">
      <c r="A100" s="110"/>
      <c r="B100" s="111"/>
      <c r="C100" s="107" t="s">
        <v>107</v>
      </c>
      <c r="D100" s="110"/>
      <c r="E100" s="110"/>
      <c r="F100" s="110"/>
      <c r="G100" s="110"/>
      <c r="H100" s="110"/>
      <c r="I100" s="110"/>
      <c r="J100" s="110"/>
      <c r="K100" s="110"/>
      <c r="L100" s="112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</row>
    <row r="101" spans="1:31" s="113" customFormat="1" ht="16.5" customHeight="1">
      <c r="A101" s="110"/>
      <c r="B101" s="111"/>
      <c r="C101" s="110"/>
      <c r="D101" s="110"/>
      <c r="E101" s="114" t="str">
        <f>E9</f>
        <v>01-1 - ARCHOTEKTONICKO-STAVEBNÍ ŘEŠENÍ</v>
      </c>
      <c r="F101" s="115"/>
      <c r="G101" s="115"/>
      <c r="H101" s="115"/>
      <c r="I101" s="110"/>
      <c r="J101" s="110"/>
      <c r="K101" s="110"/>
      <c r="L101" s="112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</row>
    <row r="102" spans="1:31" s="113" customFormat="1" ht="6.95" customHeight="1">
      <c r="A102" s="110"/>
      <c r="B102" s="111"/>
      <c r="C102" s="110"/>
      <c r="D102" s="110"/>
      <c r="E102" s="110"/>
      <c r="F102" s="110"/>
      <c r="G102" s="110"/>
      <c r="H102" s="110"/>
      <c r="I102" s="110"/>
      <c r="J102" s="110"/>
      <c r="K102" s="110"/>
      <c r="L102" s="112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</row>
    <row r="103" spans="1:31" s="113" customFormat="1" ht="12" customHeight="1">
      <c r="A103" s="110"/>
      <c r="B103" s="111"/>
      <c r="C103" s="107" t="s">
        <v>21</v>
      </c>
      <c r="D103" s="110"/>
      <c r="E103" s="110"/>
      <c r="F103" s="116" t="str">
        <f>F12</f>
        <v xml:space="preserve"> </v>
      </c>
      <c r="G103" s="110"/>
      <c r="H103" s="110"/>
      <c r="I103" s="107" t="s">
        <v>23</v>
      </c>
      <c r="J103" s="117" t="str">
        <f>IF(J12="","",J12)</f>
        <v>4. 1. 2022</v>
      </c>
      <c r="K103" s="110"/>
      <c r="L103" s="112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</row>
    <row r="104" spans="1:31" s="113" customFormat="1" ht="6.95" customHeight="1">
      <c r="A104" s="110"/>
      <c r="B104" s="111"/>
      <c r="C104" s="110"/>
      <c r="D104" s="110"/>
      <c r="E104" s="110"/>
      <c r="F104" s="110"/>
      <c r="G104" s="110"/>
      <c r="H104" s="110"/>
      <c r="I104" s="110"/>
      <c r="J104" s="110"/>
      <c r="K104" s="110"/>
      <c r="L104" s="112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</row>
    <row r="105" spans="1:31" s="113" customFormat="1" ht="15.2" customHeight="1">
      <c r="A105" s="110"/>
      <c r="B105" s="111"/>
      <c r="C105" s="107" t="s">
        <v>25</v>
      </c>
      <c r="D105" s="110"/>
      <c r="E105" s="110"/>
      <c r="F105" s="116" t="str">
        <f>E15</f>
        <v xml:space="preserve"> </v>
      </c>
      <c r="G105" s="110"/>
      <c r="H105" s="110"/>
      <c r="I105" s="107" t="s">
        <v>30</v>
      </c>
      <c r="J105" s="142" t="str">
        <f>E21</f>
        <v xml:space="preserve"> </v>
      </c>
      <c r="K105" s="110"/>
      <c r="L105" s="112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1:31" s="113" customFormat="1" ht="15.2" customHeight="1">
      <c r="A106" s="110"/>
      <c r="B106" s="111"/>
      <c r="C106" s="107" t="s">
        <v>28</v>
      </c>
      <c r="D106" s="110"/>
      <c r="E106" s="110"/>
      <c r="F106" s="116" t="str">
        <f>IF(E18="","",E18)</f>
        <v>Vyplň údaj</v>
      </c>
      <c r="G106" s="110"/>
      <c r="H106" s="110"/>
      <c r="I106" s="107" t="s">
        <v>32</v>
      </c>
      <c r="J106" s="142" t="str">
        <f>E24</f>
        <v xml:space="preserve"> </v>
      </c>
      <c r="K106" s="110"/>
      <c r="L106" s="112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</row>
    <row r="107" spans="1:31" s="113" customFormat="1" ht="10.35" customHeight="1">
      <c r="A107" s="110"/>
      <c r="B107" s="111"/>
      <c r="C107" s="110"/>
      <c r="D107" s="110"/>
      <c r="E107" s="110"/>
      <c r="F107" s="110"/>
      <c r="G107" s="110"/>
      <c r="H107" s="110"/>
      <c r="I107" s="110"/>
      <c r="J107" s="110"/>
      <c r="K107" s="110"/>
      <c r="L107" s="112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</row>
    <row r="108" spans="1:31" s="161" customFormat="1" ht="29.25" customHeight="1">
      <c r="A108" s="151"/>
      <c r="B108" s="152"/>
      <c r="C108" s="153" t="s">
        <v>144</v>
      </c>
      <c r="D108" s="154" t="s">
        <v>54</v>
      </c>
      <c r="E108" s="154" t="s">
        <v>50</v>
      </c>
      <c r="F108" s="154" t="s">
        <v>51</v>
      </c>
      <c r="G108" s="154" t="s">
        <v>145</v>
      </c>
      <c r="H108" s="154" t="s">
        <v>146</v>
      </c>
      <c r="I108" s="154" t="s">
        <v>147</v>
      </c>
      <c r="J108" s="155" t="s">
        <v>111</v>
      </c>
      <c r="K108" s="156" t="s">
        <v>148</v>
      </c>
      <c r="L108" s="157"/>
      <c r="M108" s="158" t="s">
        <v>3</v>
      </c>
      <c r="N108" s="159" t="s">
        <v>39</v>
      </c>
      <c r="O108" s="159" t="s">
        <v>149</v>
      </c>
      <c r="P108" s="159" t="s">
        <v>150</v>
      </c>
      <c r="Q108" s="159" t="s">
        <v>151</v>
      </c>
      <c r="R108" s="159" t="s">
        <v>152</v>
      </c>
      <c r="S108" s="159" t="s">
        <v>153</v>
      </c>
      <c r="T108" s="160" t="s">
        <v>154</v>
      </c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</row>
    <row r="109" spans="1:63" s="113" customFormat="1" ht="22.9" customHeight="1">
      <c r="A109" s="110"/>
      <c r="B109" s="111"/>
      <c r="C109" s="162" t="s">
        <v>155</v>
      </c>
      <c r="D109" s="110"/>
      <c r="E109" s="110"/>
      <c r="F109" s="110"/>
      <c r="G109" s="110"/>
      <c r="H109" s="110"/>
      <c r="I109" s="110"/>
      <c r="J109" s="163">
        <f>BK109</f>
        <v>0</v>
      </c>
      <c r="K109" s="110"/>
      <c r="L109" s="111"/>
      <c r="M109" s="164"/>
      <c r="N109" s="165"/>
      <c r="O109" s="124"/>
      <c r="P109" s="166">
        <f>P110+P208+P214+P280+P317+P430+P726+P730+P765+P804+P829+P847+P995+P1030+P1032+P1064+P1147+P1214+P1392+P1483+P1587+P1645+P1704+P1720+P1722+P1743+P1772+P1794+P1822+P1828</f>
        <v>0</v>
      </c>
      <c r="Q109" s="124"/>
      <c r="R109" s="166">
        <f>R110+R208+R214+R280+R317+R430+R726+R730+R765+R804+R829+R847+R995+R1030+R1032+R1064+R1147+R1214+R1392+R1483+R1587+R1645+R1704+R1720+R1722+R1743+R1772+R1794+R1822+R1828</f>
        <v>0</v>
      </c>
      <c r="S109" s="124"/>
      <c r="T109" s="167">
        <f>T110+T208+T214+T280+T317+T430+T726+T730+T765+T804+T829+T847+T995+T1030+T1032+T1064+T1147+T1214+T1392+T1483+T1587+T1645+T1704+T1720+T1722+T1743+T1772+T1794+T1822+T1828</f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T109" s="101" t="s">
        <v>68</v>
      </c>
      <c r="AU109" s="101" t="s">
        <v>112</v>
      </c>
      <c r="BK109" s="168">
        <f>BK110+BK208+BK214+BK280+BK317+BK430+BK726+BK730+BK765+BK804+BK829+BK847+BK995+BK1030+BK1032+BK1064+BK1147+BK1214+BK1392+BK1483+BK1587+BK1645+BK1704+BK1720+BK1722+BK1743+BK1772+BK1794+BK1822+BK1828</f>
        <v>0</v>
      </c>
    </row>
    <row r="110" spans="2:63" s="169" customFormat="1" ht="25.9" customHeight="1">
      <c r="B110" s="170"/>
      <c r="D110" s="171" t="s">
        <v>68</v>
      </c>
      <c r="E110" s="172" t="s">
        <v>77</v>
      </c>
      <c r="F110" s="172" t="s">
        <v>156</v>
      </c>
      <c r="J110" s="173">
        <f>BK110</f>
        <v>0</v>
      </c>
      <c r="L110" s="170"/>
      <c r="M110" s="174"/>
      <c r="N110" s="175"/>
      <c r="O110" s="175"/>
      <c r="P110" s="176">
        <f>SUM(P111:P207)</f>
        <v>0</v>
      </c>
      <c r="Q110" s="175"/>
      <c r="R110" s="176">
        <f>SUM(R111:R207)</f>
        <v>0</v>
      </c>
      <c r="S110" s="175"/>
      <c r="T110" s="177">
        <f>SUM(T111:T207)</f>
        <v>0</v>
      </c>
      <c r="AR110" s="171" t="s">
        <v>77</v>
      </c>
      <c r="AT110" s="178" t="s">
        <v>68</v>
      </c>
      <c r="AU110" s="178" t="s">
        <v>69</v>
      </c>
      <c r="AY110" s="171" t="s">
        <v>157</v>
      </c>
      <c r="BK110" s="179">
        <f>SUM(BK111:BK207)</f>
        <v>0</v>
      </c>
    </row>
    <row r="111" spans="1:65" s="113" customFormat="1" ht="16.5" customHeight="1">
      <c r="A111" s="110"/>
      <c r="B111" s="111"/>
      <c r="C111" s="180" t="s">
        <v>77</v>
      </c>
      <c r="D111" s="180" t="s">
        <v>158</v>
      </c>
      <c r="E111" s="181" t="s">
        <v>159</v>
      </c>
      <c r="F111" s="182" t="s">
        <v>160</v>
      </c>
      <c r="G111" s="183" t="s">
        <v>161</v>
      </c>
      <c r="H111" s="184">
        <v>224.6</v>
      </c>
      <c r="I111" s="5"/>
      <c r="J111" s="185">
        <f>ROUND(I111*H111,2)</f>
        <v>0</v>
      </c>
      <c r="K111" s="186"/>
      <c r="L111" s="111"/>
      <c r="M111" s="187" t="s">
        <v>3</v>
      </c>
      <c r="N111" s="188" t="s">
        <v>41</v>
      </c>
      <c r="O111" s="189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162</v>
      </c>
      <c r="AT111" s="192" t="s">
        <v>158</v>
      </c>
      <c r="AU111" s="192" t="s">
        <v>77</v>
      </c>
      <c r="AY111" s="101" t="s">
        <v>157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01" t="s">
        <v>163</v>
      </c>
      <c r="BK111" s="193">
        <f>ROUND(I111*H111,2)</f>
        <v>0</v>
      </c>
      <c r="BL111" s="101" t="s">
        <v>162</v>
      </c>
      <c r="BM111" s="192" t="s">
        <v>163</v>
      </c>
    </row>
    <row r="112" spans="2:51" s="205" customFormat="1" ht="11.25">
      <c r="B112" s="206"/>
      <c r="D112" s="194" t="s">
        <v>164</v>
      </c>
      <c r="E112" s="207" t="s">
        <v>3</v>
      </c>
      <c r="F112" s="208" t="s">
        <v>165</v>
      </c>
      <c r="H112" s="207" t="s">
        <v>3</v>
      </c>
      <c r="L112" s="206"/>
      <c r="M112" s="209"/>
      <c r="N112" s="210"/>
      <c r="O112" s="210"/>
      <c r="P112" s="210"/>
      <c r="Q112" s="210"/>
      <c r="R112" s="210"/>
      <c r="S112" s="210"/>
      <c r="T112" s="211"/>
      <c r="AT112" s="207" t="s">
        <v>164</v>
      </c>
      <c r="AU112" s="207" t="s">
        <v>77</v>
      </c>
      <c r="AV112" s="205" t="s">
        <v>77</v>
      </c>
      <c r="AW112" s="205" t="s">
        <v>31</v>
      </c>
      <c r="AX112" s="205" t="s">
        <v>69</v>
      </c>
      <c r="AY112" s="207" t="s">
        <v>157</v>
      </c>
    </row>
    <row r="113" spans="2:51" s="205" customFormat="1" ht="11.25">
      <c r="B113" s="206"/>
      <c r="D113" s="194" t="s">
        <v>164</v>
      </c>
      <c r="E113" s="207" t="s">
        <v>3</v>
      </c>
      <c r="F113" s="208" t="s">
        <v>166</v>
      </c>
      <c r="H113" s="207" t="s">
        <v>3</v>
      </c>
      <c r="L113" s="206"/>
      <c r="M113" s="209"/>
      <c r="N113" s="210"/>
      <c r="O113" s="210"/>
      <c r="P113" s="210"/>
      <c r="Q113" s="210"/>
      <c r="R113" s="210"/>
      <c r="S113" s="210"/>
      <c r="T113" s="211"/>
      <c r="AT113" s="207" t="s">
        <v>164</v>
      </c>
      <c r="AU113" s="207" t="s">
        <v>77</v>
      </c>
      <c r="AV113" s="205" t="s">
        <v>77</v>
      </c>
      <c r="AW113" s="205" t="s">
        <v>31</v>
      </c>
      <c r="AX113" s="205" t="s">
        <v>69</v>
      </c>
      <c r="AY113" s="207" t="s">
        <v>157</v>
      </c>
    </row>
    <row r="114" spans="2:51" s="205" customFormat="1" ht="11.25">
      <c r="B114" s="206"/>
      <c r="D114" s="194" t="s">
        <v>164</v>
      </c>
      <c r="E114" s="207" t="s">
        <v>3</v>
      </c>
      <c r="F114" s="208" t="s">
        <v>167</v>
      </c>
      <c r="H114" s="207" t="s">
        <v>3</v>
      </c>
      <c r="L114" s="206"/>
      <c r="M114" s="209"/>
      <c r="N114" s="210"/>
      <c r="O114" s="210"/>
      <c r="P114" s="210"/>
      <c r="Q114" s="210"/>
      <c r="R114" s="210"/>
      <c r="S114" s="210"/>
      <c r="T114" s="211"/>
      <c r="AT114" s="207" t="s">
        <v>164</v>
      </c>
      <c r="AU114" s="207" t="s">
        <v>77</v>
      </c>
      <c r="AV114" s="205" t="s">
        <v>77</v>
      </c>
      <c r="AW114" s="205" t="s">
        <v>31</v>
      </c>
      <c r="AX114" s="205" t="s">
        <v>69</v>
      </c>
      <c r="AY114" s="207" t="s">
        <v>157</v>
      </c>
    </row>
    <row r="115" spans="2:51" s="205" customFormat="1" ht="11.25">
      <c r="B115" s="206"/>
      <c r="D115" s="194" t="s">
        <v>164</v>
      </c>
      <c r="E115" s="207" t="s">
        <v>3</v>
      </c>
      <c r="F115" s="208" t="s">
        <v>168</v>
      </c>
      <c r="H115" s="207" t="s">
        <v>3</v>
      </c>
      <c r="L115" s="206"/>
      <c r="M115" s="209"/>
      <c r="N115" s="210"/>
      <c r="O115" s="210"/>
      <c r="P115" s="210"/>
      <c r="Q115" s="210"/>
      <c r="R115" s="210"/>
      <c r="S115" s="210"/>
      <c r="T115" s="211"/>
      <c r="AT115" s="207" t="s">
        <v>164</v>
      </c>
      <c r="AU115" s="207" t="s">
        <v>77</v>
      </c>
      <c r="AV115" s="205" t="s">
        <v>77</v>
      </c>
      <c r="AW115" s="205" t="s">
        <v>31</v>
      </c>
      <c r="AX115" s="205" t="s">
        <v>69</v>
      </c>
      <c r="AY115" s="207" t="s">
        <v>157</v>
      </c>
    </row>
    <row r="116" spans="2:51" s="205" customFormat="1" ht="11.25">
      <c r="B116" s="206"/>
      <c r="D116" s="194" t="s">
        <v>164</v>
      </c>
      <c r="E116" s="207" t="s">
        <v>3</v>
      </c>
      <c r="F116" s="208" t="s">
        <v>169</v>
      </c>
      <c r="H116" s="207" t="s">
        <v>3</v>
      </c>
      <c r="L116" s="206"/>
      <c r="M116" s="209"/>
      <c r="N116" s="210"/>
      <c r="O116" s="210"/>
      <c r="P116" s="210"/>
      <c r="Q116" s="210"/>
      <c r="R116" s="210"/>
      <c r="S116" s="210"/>
      <c r="T116" s="211"/>
      <c r="AT116" s="207" t="s">
        <v>164</v>
      </c>
      <c r="AU116" s="207" t="s">
        <v>77</v>
      </c>
      <c r="AV116" s="205" t="s">
        <v>77</v>
      </c>
      <c r="AW116" s="205" t="s">
        <v>31</v>
      </c>
      <c r="AX116" s="205" t="s">
        <v>69</v>
      </c>
      <c r="AY116" s="207" t="s">
        <v>157</v>
      </c>
    </row>
    <row r="117" spans="2:51" s="212" customFormat="1" ht="11.25">
      <c r="B117" s="213"/>
      <c r="D117" s="194" t="s">
        <v>164</v>
      </c>
      <c r="E117" s="214" t="s">
        <v>3</v>
      </c>
      <c r="F117" s="215" t="s">
        <v>170</v>
      </c>
      <c r="H117" s="216">
        <v>224.6</v>
      </c>
      <c r="L117" s="213"/>
      <c r="M117" s="217"/>
      <c r="N117" s="218"/>
      <c r="O117" s="218"/>
      <c r="P117" s="218"/>
      <c r="Q117" s="218"/>
      <c r="R117" s="218"/>
      <c r="S117" s="218"/>
      <c r="T117" s="219"/>
      <c r="AT117" s="214" t="s">
        <v>164</v>
      </c>
      <c r="AU117" s="214" t="s">
        <v>77</v>
      </c>
      <c r="AV117" s="212" t="s">
        <v>163</v>
      </c>
      <c r="AW117" s="212" t="s">
        <v>31</v>
      </c>
      <c r="AX117" s="212" t="s">
        <v>69</v>
      </c>
      <c r="AY117" s="214" t="s">
        <v>157</v>
      </c>
    </row>
    <row r="118" spans="2:51" s="220" customFormat="1" ht="11.25">
      <c r="B118" s="221"/>
      <c r="D118" s="194" t="s">
        <v>164</v>
      </c>
      <c r="E118" s="222" t="s">
        <v>3</v>
      </c>
      <c r="F118" s="223" t="s">
        <v>171</v>
      </c>
      <c r="H118" s="224">
        <v>224.6</v>
      </c>
      <c r="L118" s="221"/>
      <c r="M118" s="225"/>
      <c r="N118" s="226"/>
      <c r="O118" s="226"/>
      <c r="P118" s="226"/>
      <c r="Q118" s="226"/>
      <c r="R118" s="226"/>
      <c r="S118" s="226"/>
      <c r="T118" s="227"/>
      <c r="AT118" s="222" t="s">
        <v>164</v>
      </c>
      <c r="AU118" s="222" t="s">
        <v>77</v>
      </c>
      <c r="AV118" s="220" t="s">
        <v>162</v>
      </c>
      <c r="AW118" s="220" t="s">
        <v>31</v>
      </c>
      <c r="AX118" s="220" t="s">
        <v>77</v>
      </c>
      <c r="AY118" s="222" t="s">
        <v>157</v>
      </c>
    </row>
    <row r="119" spans="1:65" s="113" customFormat="1" ht="16.5" customHeight="1">
      <c r="A119" s="110"/>
      <c r="B119" s="111"/>
      <c r="C119" s="180" t="s">
        <v>163</v>
      </c>
      <c r="D119" s="180" t="s">
        <v>158</v>
      </c>
      <c r="E119" s="181" t="s">
        <v>172</v>
      </c>
      <c r="F119" s="182" t="s">
        <v>173</v>
      </c>
      <c r="G119" s="183" t="s">
        <v>161</v>
      </c>
      <c r="H119" s="184">
        <v>37.6</v>
      </c>
      <c r="I119" s="5"/>
      <c r="J119" s="185">
        <f>ROUND(I119*H119,2)</f>
        <v>0</v>
      </c>
      <c r="K119" s="186"/>
      <c r="L119" s="111"/>
      <c r="M119" s="187" t="s">
        <v>3</v>
      </c>
      <c r="N119" s="188" t="s">
        <v>41</v>
      </c>
      <c r="O119" s="189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162</v>
      </c>
      <c r="AT119" s="192" t="s">
        <v>158</v>
      </c>
      <c r="AU119" s="192" t="s">
        <v>77</v>
      </c>
      <c r="AY119" s="101" t="s">
        <v>157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01" t="s">
        <v>163</v>
      </c>
      <c r="BK119" s="193">
        <f>ROUND(I119*H119,2)</f>
        <v>0</v>
      </c>
      <c r="BL119" s="101" t="s">
        <v>162</v>
      </c>
      <c r="BM119" s="192" t="s">
        <v>162</v>
      </c>
    </row>
    <row r="120" spans="2:51" s="205" customFormat="1" ht="11.25">
      <c r="B120" s="206"/>
      <c r="D120" s="194" t="s">
        <v>164</v>
      </c>
      <c r="E120" s="207" t="s">
        <v>3</v>
      </c>
      <c r="F120" s="208" t="s">
        <v>165</v>
      </c>
      <c r="H120" s="207" t="s">
        <v>3</v>
      </c>
      <c r="L120" s="206"/>
      <c r="M120" s="209"/>
      <c r="N120" s="210"/>
      <c r="O120" s="210"/>
      <c r="P120" s="210"/>
      <c r="Q120" s="210"/>
      <c r="R120" s="210"/>
      <c r="S120" s="210"/>
      <c r="T120" s="211"/>
      <c r="AT120" s="207" t="s">
        <v>164</v>
      </c>
      <c r="AU120" s="207" t="s">
        <v>77</v>
      </c>
      <c r="AV120" s="205" t="s">
        <v>77</v>
      </c>
      <c r="AW120" s="205" t="s">
        <v>31</v>
      </c>
      <c r="AX120" s="205" t="s">
        <v>69</v>
      </c>
      <c r="AY120" s="207" t="s">
        <v>157</v>
      </c>
    </row>
    <row r="121" spans="2:51" s="205" customFormat="1" ht="11.25">
      <c r="B121" s="206"/>
      <c r="D121" s="194" t="s">
        <v>164</v>
      </c>
      <c r="E121" s="207" t="s">
        <v>3</v>
      </c>
      <c r="F121" s="208" t="s">
        <v>174</v>
      </c>
      <c r="H121" s="207" t="s">
        <v>3</v>
      </c>
      <c r="L121" s="206"/>
      <c r="M121" s="209"/>
      <c r="N121" s="210"/>
      <c r="O121" s="210"/>
      <c r="P121" s="210"/>
      <c r="Q121" s="210"/>
      <c r="R121" s="210"/>
      <c r="S121" s="210"/>
      <c r="T121" s="211"/>
      <c r="AT121" s="207" t="s">
        <v>164</v>
      </c>
      <c r="AU121" s="207" t="s">
        <v>77</v>
      </c>
      <c r="AV121" s="205" t="s">
        <v>77</v>
      </c>
      <c r="AW121" s="205" t="s">
        <v>31</v>
      </c>
      <c r="AX121" s="205" t="s">
        <v>69</v>
      </c>
      <c r="AY121" s="207" t="s">
        <v>157</v>
      </c>
    </row>
    <row r="122" spans="2:51" s="212" customFormat="1" ht="11.25">
      <c r="B122" s="213"/>
      <c r="D122" s="194" t="s">
        <v>164</v>
      </c>
      <c r="E122" s="214" t="s">
        <v>3</v>
      </c>
      <c r="F122" s="215" t="s">
        <v>175</v>
      </c>
      <c r="H122" s="216">
        <v>37.6</v>
      </c>
      <c r="L122" s="213"/>
      <c r="M122" s="217"/>
      <c r="N122" s="218"/>
      <c r="O122" s="218"/>
      <c r="P122" s="218"/>
      <c r="Q122" s="218"/>
      <c r="R122" s="218"/>
      <c r="S122" s="218"/>
      <c r="T122" s="219"/>
      <c r="AT122" s="214" t="s">
        <v>164</v>
      </c>
      <c r="AU122" s="214" t="s">
        <v>77</v>
      </c>
      <c r="AV122" s="212" t="s">
        <v>163</v>
      </c>
      <c r="AW122" s="212" t="s">
        <v>31</v>
      </c>
      <c r="AX122" s="212" t="s">
        <v>69</v>
      </c>
      <c r="AY122" s="214" t="s">
        <v>157</v>
      </c>
    </row>
    <row r="123" spans="2:51" s="220" customFormat="1" ht="11.25">
      <c r="B123" s="221"/>
      <c r="D123" s="194" t="s">
        <v>164</v>
      </c>
      <c r="E123" s="222" t="s">
        <v>3</v>
      </c>
      <c r="F123" s="223" t="s">
        <v>171</v>
      </c>
      <c r="H123" s="224">
        <v>37.6</v>
      </c>
      <c r="L123" s="221"/>
      <c r="M123" s="225"/>
      <c r="N123" s="226"/>
      <c r="O123" s="226"/>
      <c r="P123" s="226"/>
      <c r="Q123" s="226"/>
      <c r="R123" s="226"/>
      <c r="S123" s="226"/>
      <c r="T123" s="227"/>
      <c r="AT123" s="222" t="s">
        <v>164</v>
      </c>
      <c r="AU123" s="222" t="s">
        <v>77</v>
      </c>
      <c r="AV123" s="220" t="s">
        <v>162</v>
      </c>
      <c r="AW123" s="220" t="s">
        <v>31</v>
      </c>
      <c r="AX123" s="220" t="s">
        <v>77</v>
      </c>
      <c r="AY123" s="222" t="s">
        <v>157</v>
      </c>
    </row>
    <row r="124" spans="1:65" s="113" customFormat="1" ht="21.75" customHeight="1">
      <c r="A124" s="110"/>
      <c r="B124" s="111"/>
      <c r="C124" s="180" t="s">
        <v>176</v>
      </c>
      <c r="D124" s="180" t="s">
        <v>158</v>
      </c>
      <c r="E124" s="181" t="s">
        <v>177</v>
      </c>
      <c r="F124" s="182" t="s">
        <v>178</v>
      </c>
      <c r="G124" s="183" t="s">
        <v>161</v>
      </c>
      <c r="H124" s="184">
        <v>262.2</v>
      </c>
      <c r="I124" s="5"/>
      <c r="J124" s="185">
        <f>ROUND(I124*H124,2)</f>
        <v>0</v>
      </c>
      <c r="K124" s="186"/>
      <c r="L124" s="111"/>
      <c r="M124" s="187" t="s">
        <v>3</v>
      </c>
      <c r="N124" s="188" t="s">
        <v>41</v>
      </c>
      <c r="O124" s="189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R124" s="192" t="s">
        <v>162</v>
      </c>
      <c r="AT124" s="192" t="s">
        <v>158</v>
      </c>
      <c r="AU124" s="192" t="s">
        <v>77</v>
      </c>
      <c r="AY124" s="101" t="s">
        <v>157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01" t="s">
        <v>163</v>
      </c>
      <c r="BK124" s="193">
        <f>ROUND(I124*H124,2)</f>
        <v>0</v>
      </c>
      <c r="BL124" s="101" t="s">
        <v>162</v>
      </c>
      <c r="BM124" s="192" t="s">
        <v>179</v>
      </c>
    </row>
    <row r="125" spans="2:51" s="205" customFormat="1" ht="11.25">
      <c r="B125" s="206"/>
      <c r="D125" s="194" t="s">
        <v>164</v>
      </c>
      <c r="E125" s="207" t="s">
        <v>3</v>
      </c>
      <c r="F125" s="208" t="s">
        <v>165</v>
      </c>
      <c r="H125" s="207" t="s">
        <v>3</v>
      </c>
      <c r="L125" s="206"/>
      <c r="M125" s="209"/>
      <c r="N125" s="210"/>
      <c r="O125" s="210"/>
      <c r="P125" s="210"/>
      <c r="Q125" s="210"/>
      <c r="R125" s="210"/>
      <c r="S125" s="210"/>
      <c r="T125" s="211"/>
      <c r="AT125" s="207" t="s">
        <v>164</v>
      </c>
      <c r="AU125" s="207" t="s">
        <v>77</v>
      </c>
      <c r="AV125" s="205" t="s">
        <v>77</v>
      </c>
      <c r="AW125" s="205" t="s">
        <v>31</v>
      </c>
      <c r="AX125" s="205" t="s">
        <v>69</v>
      </c>
      <c r="AY125" s="207" t="s">
        <v>157</v>
      </c>
    </row>
    <row r="126" spans="2:51" s="205" customFormat="1" ht="11.25">
      <c r="B126" s="206"/>
      <c r="D126" s="194" t="s">
        <v>164</v>
      </c>
      <c r="E126" s="207" t="s">
        <v>3</v>
      </c>
      <c r="F126" s="208" t="s">
        <v>166</v>
      </c>
      <c r="H126" s="207" t="s">
        <v>3</v>
      </c>
      <c r="L126" s="206"/>
      <c r="M126" s="209"/>
      <c r="N126" s="210"/>
      <c r="O126" s="210"/>
      <c r="P126" s="210"/>
      <c r="Q126" s="210"/>
      <c r="R126" s="210"/>
      <c r="S126" s="210"/>
      <c r="T126" s="211"/>
      <c r="AT126" s="207" t="s">
        <v>164</v>
      </c>
      <c r="AU126" s="207" t="s">
        <v>77</v>
      </c>
      <c r="AV126" s="205" t="s">
        <v>77</v>
      </c>
      <c r="AW126" s="205" t="s">
        <v>31</v>
      </c>
      <c r="AX126" s="205" t="s">
        <v>69</v>
      </c>
      <c r="AY126" s="207" t="s">
        <v>157</v>
      </c>
    </row>
    <row r="127" spans="2:51" s="205" customFormat="1" ht="11.25">
      <c r="B127" s="206"/>
      <c r="D127" s="194" t="s">
        <v>164</v>
      </c>
      <c r="E127" s="207" t="s">
        <v>3</v>
      </c>
      <c r="F127" s="208" t="s">
        <v>167</v>
      </c>
      <c r="H127" s="207" t="s">
        <v>3</v>
      </c>
      <c r="L127" s="206"/>
      <c r="M127" s="209"/>
      <c r="N127" s="210"/>
      <c r="O127" s="210"/>
      <c r="P127" s="210"/>
      <c r="Q127" s="210"/>
      <c r="R127" s="210"/>
      <c r="S127" s="210"/>
      <c r="T127" s="211"/>
      <c r="AT127" s="207" t="s">
        <v>164</v>
      </c>
      <c r="AU127" s="207" t="s">
        <v>77</v>
      </c>
      <c r="AV127" s="205" t="s">
        <v>77</v>
      </c>
      <c r="AW127" s="205" t="s">
        <v>31</v>
      </c>
      <c r="AX127" s="205" t="s">
        <v>69</v>
      </c>
      <c r="AY127" s="207" t="s">
        <v>157</v>
      </c>
    </row>
    <row r="128" spans="2:51" s="205" customFormat="1" ht="11.25">
      <c r="B128" s="206"/>
      <c r="D128" s="194" t="s">
        <v>164</v>
      </c>
      <c r="E128" s="207" t="s">
        <v>3</v>
      </c>
      <c r="F128" s="208" t="s">
        <v>168</v>
      </c>
      <c r="H128" s="207" t="s">
        <v>3</v>
      </c>
      <c r="L128" s="206"/>
      <c r="M128" s="209"/>
      <c r="N128" s="210"/>
      <c r="O128" s="210"/>
      <c r="P128" s="210"/>
      <c r="Q128" s="210"/>
      <c r="R128" s="210"/>
      <c r="S128" s="210"/>
      <c r="T128" s="211"/>
      <c r="AT128" s="207" t="s">
        <v>164</v>
      </c>
      <c r="AU128" s="207" t="s">
        <v>77</v>
      </c>
      <c r="AV128" s="205" t="s">
        <v>77</v>
      </c>
      <c r="AW128" s="205" t="s">
        <v>31</v>
      </c>
      <c r="AX128" s="205" t="s">
        <v>69</v>
      </c>
      <c r="AY128" s="207" t="s">
        <v>157</v>
      </c>
    </row>
    <row r="129" spans="2:51" s="205" customFormat="1" ht="11.25">
      <c r="B129" s="206"/>
      <c r="D129" s="194" t="s">
        <v>164</v>
      </c>
      <c r="E129" s="207" t="s">
        <v>3</v>
      </c>
      <c r="F129" s="208" t="s">
        <v>169</v>
      </c>
      <c r="H129" s="207" t="s">
        <v>3</v>
      </c>
      <c r="L129" s="206"/>
      <c r="M129" s="209"/>
      <c r="N129" s="210"/>
      <c r="O129" s="210"/>
      <c r="P129" s="210"/>
      <c r="Q129" s="210"/>
      <c r="R129" s="210"/>
      <c r="S129" s="210"/>
      <c r="T129" s="211"/>
      <c r="AT129" s="207" t="s">
        <v>164</v>
      </c>
      <c r="AU129" s="207" t="s">
        <v>77</v>
      </c>
      <c r="AV129" s="205" t="s">
        <v>77</v>
      </c>
      <c r="AW129" s="205" t="s">
        <v>31</v>
      </c>
      <c r="AX129" s="205" t="s">
        <v>69</v>
      </c>
      <c r="AY129" s="207" t="s">
        <v>157</v>
      </c>
    </row>
    <row r="130" spans="2:51" s="205" customFormat="1" ht="11.25">
      <c r="B130" s="206"/>
      <c r="D130" s="194" t="s">
        <v>164</v>
      </c>
      <c r="E130" s="207" t="s">
        <v>3</v>
      </c>
      <c r="F130" s="208" t="s">
        <v>165</v>
      </c>
      <c r="H130" s="207" t="s">
        <v>3</v>
      </c>
      <c r="L130" s="206"/>
      <c r="M130" s="209"/>
      <c r="N130" s="210"/>
      <c r="O130" s="210"/>
      <c r="P130" s="210"/>
      <c r="Q130" s="210"/>
      <c r="R130" s="210"/>
      <c r="S130" s="210"/>
      <c r="T130" s="211"/>
      <c r="AT130" s="207" t="s">
        <v>164</v>
      </c>
      <c r="AU130" s="207" t="s">
        <v>77</v>
      </c>
      <c r="AV130" s="205" t="s">
        <v>77</v>
      </c>
      <c r="AW130" s="205" t="s">
        <v>31</v>
      </c>
      <c r="AX130" s="205" t="s">
        <v>69</v>
      </c>
      <c r="AY130" s="207" t="s">
        <v>157</v>
      </c>
    </row>
    <row r="131" spans="2:51" s="205" customFormat="1" ht="11.25">
      <c r="B131" s="206"/>
      <c r="D131" s="194" t="s">
        <v>164</v>
      </c>
      <c r="E131" s="207" t="s">
        <v>3</v>
      </c>
      <c r="F131" s="208" t="s">
        <v>174</v>
      </c>
      <c r="H131" s="207" t="s">
        <v>3</v>
      </c>
      <c r="L131" s="206"/>
      <c r="M131" s="209"/>
      <c r="N131" s="210"/>
      <c r="O131" s="210"/>
      <c r="P131" s="210"/>
      <c r="Q131" s="210"/>
      <c r="R131" s="210"/>
      <c r="S131" s="210"/>
      <c r="T131" s="211"/>
      <c r="AT131" s="207" t="s">
        <v>164</v>
      </c>
      <c r="AU131" s="207" t="s">
        <v>77</v>
      </c>
      <c r="AV131" s="205" t="s">
        <v>77</v>
      </c>
      <c r="AW131" s="205" t="s">
        <v>31</v>
      </c>
      <c r="AX131" s="205" t="s">
        <v>69</v>
      </c>
      <c r="AY131" s="207" t="s">
        <v>157</v>
      </c>
    </row>
    <row r="132" spans="2:51" s="212" customFormat="1" ht="11.25">
      <c r="B132" s="213"/>
      <c r="D132" s="194" t="s">
        <v>164</v>
      </c>
      <c r="E132" s="214" t="s">
        <v>3</v>
      </c>
      <c r="F132" s="215" t="s">
        <v>180</v>
      </c>
      <c r="H132" s="216">
        <v>262.2</v>
      </c>
      <c r="L132" s="213"/>
      <c r="M132" s="217"/>
      <c r="N132" s="218"/>
      <c r="O132" s="218"/>
      <c r="P132" s="218"/>
      <c r="Q132" s="218"/>
      <c r="R132" s="218"/>
      <c r="S132" s="218"/>
      <c r="T132" s="219"/>
      <c r="AT132" s="214" t="s">
        <v>164</v>
      </c>
      <c r="AU132" s="214" t="s">
        <v>77</v>
      </c>
      <c r="AV132" s="212" t="s">
        <v>163</v>
      </c>
      <c r="AW132" s="212" t="s">
        <v>31</v>
      </c>
      <c r="AX132" s="212" t="s">
        <v>69</v>
      </c>
      <c r="AY132" s="214" t="s">
        <v>157</v>
      </c>
    </row>
    <row r="133" spans="2:51" s="220" customFormat="1" ht="11.25">
      <c r="B133" s="221"/>
      <c r="D133" s="194" t="s">
        <v>164</v>
      </c>
      <c r="E133" s="222" t="s">
        <v>3</v>
      </c>
      <c r="F133" s="223" t="s">
        <v>171</v>
      </c>
      <c r="H133" s="224">
        <v>262.2</v>
      </c>
      <c r="L133" s="221"/>
      <c r="M133" s="225"/>
      <c r="N133" s="226"/>
      <c r="O133" s="226"/>
      <c r="P133" s="226"/>
      <c r="Q133" s="226"/>
      <c r="R133" s="226"/>
      <c r="S133" s="226"/>
      <c r="T133" s="227"/>
      <c r="AT133" s="222" t="s">
        <v>164</v>
      </c>
      <c r="AU133" s="222" t="s">
        <v>77</v>
      </c>
      <c r="AV133" s="220" t="s">
        <v>162</v>
      </c>
      <c r="AW133" s="220" t="s">
        <v>31</v>
      </c>
      <c r="AX133" s="220" t="s">
        <v>77</v>
      </c>
      <c r="AY133" s="222" t="s">
        <v>157</v>
      </c>
    </row>
    <row r="134" spans="1:65" s="113" customFormat="1" ht="16.5" customHeight="1">
      <c r="A134" s="110"/>
      <c r="B134" s="111"/>
      <c r="C134" s="180" t="s">
        <v>162</v>
      </c>
      <c r="D134" s="180" t="s">
        <v>158</v>
      </c>
      <c r="E134" s="181" t="s">
        <v>181</v>
      </c>
      <c r="F134" s="182" t="s">
        <v>182</v>
      </c>
      <c r="G134" s="183" t="s">
        <v>183</v>
      </c>
      <c r="H134" s="184">
        <v>241.1</v>
      </c>
      <c r="I134" s="5"/>
      <c r="J134" s="185">
        <f>ROUND(I134*H134,2)</f>
        <v>0</v>
      </c>
      <c r="K134" s="186"/>
      <c r="L134" s="111"/>
      <c r="M134" s="187" t="s">
        <v>3</v>
      </c>
      <c r="N134" s="188" t="s">
        <v>41</v>
      </c>
      <c r="O134" s="18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01" t="s">
        <v>163</v>
      </c>
      <c r="BK134" s="193">
        <f>ROUND(I134*H134,2)</f>
        <v>0</v>
      </c>
      <c r="BL134" s="101" t="s">
        <v>162</v>
      </c>
      <c r="BM134" s="192" t="s">
        <v>184</v>
      </c>
    </row>
    <row r="135" spans="2:51" s="205" customFormat="1" ht="11.25">
      <c r="B135" s="206"/>
      <c r="D135" s="194" t="s">
        <v>164</v>
      </c>
      <c r="E135" s="207" t="s">
        <v>3</v>
      </c>
      <c r="F135" s="208" t="s">
        <v>165</v>
      </c>
      <c r="H135" s="207" t="s">
        <v>3</v>
      </c>
      <c r="L135" s="206"/>
      <c r="M135" s="209"/>
      <c r="N135" s="210"/>
      <c r="O135" s="210"/>
      <c r="P135" s="210"/>
      <c r="Q135" s="210"/>
      <c r="R135" s="210"/>
      <c r="S135" s="210"/>
      <c r="T135" s="211"/>
      <c r="AT135" s="207" t="s">
        <v>164</v>
      </c>
      <c r="AU135" s="207" t="s">
        <v>77</v>
      </c>
      <c r="AV135" s="205" t="s">
        <v>77</v>
      </c>
      <c r="AW135" s="205" t="s">
        <v>31</v>
      </c>
      <c r="AX135" s="205" t="s">
        <v>69</v>
      </c>
      <c r="AY135" s="207" t="s">
        <v>157</v>
      </c>
    </row>
    <row r="136" spans="2:51" s="205" customFormat="1" ht="11.25">
      <c r="B136" s="206"/>
      <c r="D136" s="194" t="s">
        <v>164</v>
      </c>
      <c r="E136" s="207" t="s">
        <v>3</v>
      </c>
      <c r="F136" s="208" t="s">
        <v>185</v>
      </c>
      <c r="H136" s="207" t="s">
        <v>3</v>
      </c>
      <c r="L136" s="206"/>
      <c r="M136" s="209"/>
      <c r="N136" s="210"/>
      <c r="O136" s="210"/>
      <c r="P136" s="210"/>
      <c r="Q136" s="210"/>
      <c r="R136" s="210"/>
      <c r="S136" s="210"/>
      <c r="T136" s="211"/>
      <c r="AT136" s="207" t="s">
        <v>164</v>
      </c>
      <c r="AU136" s="207" t="s">
        <v>77</v>
      </c>
      <c r="AV136" s="205" t="s">
        <v>77</v>
      </c>
      <c r="AW136" s="205" t="s">
        <v>31</v>
      </c>
      <c r="AX136" s="205" t="s">
        <v>69</v>
      </c>
      <c r="AY136" s="207" t="s">
        <v>157</v>
      </c>
    </row>
    <row r="137" spans="2:51" s="205" customFormat="1" ht="11.25">
      <c r="B137" s="206"/>
      <c r="D137" s="194" t="s">
        <v>164</v>
      </c>
      <c r="E137" s="207" t="s">
        <v>3</v>
      </c>
      <c r="F137" s="208" t="s">
        <v>186</v>
      </c>
      <c r="H137" s="207" t="s">
        <v>3</v>
      </c>
      <c r="L137" s="206"/>
      <c r="M137" s="209"/>
      <c r="N137" s="210"/>
      <c r="O137" s="210"/>
      <c r="P137" s="210"/>
      <c r="Q137" s="210"/>
      <c r="R137" s="210"/>
      <c r="S137" s="210"/>
      <c r="T137" s="211"/>
      <c r="AT137" s="207" t="s">
        <v>164</v>
      </c>
      <c r="AU137" s="207" t="s">
        <v>77</v>
      </c>
      <c r="AV137" s="205" t="s">
        <v>77</v>
      </c>
      <c r="AW137" s="205" t="s">
        <v>31</v>
      </c>
      <c r="AX137" s="205" t="s">
        <v>69</v>
      </c>
      <c r="AY137" s="207" t="s">
        <v>157</v>
      </c>
    </row>
    <row r="138" spans="2:51" s="205" customFormat="1" ht="11.25">
      <c r="B138" s="206"/>
      <c r="D138" s="194" t="s">
        <v>164</v>
      </c>
      <c r="E138" s="207" t="s">
        <v>3</v>
      </c>
      <c r="F138" s="208" t="s">
        <v>187</v>
      </c>
      <c r="H138" s="207" t="s">
        <v>3</v>
      </c>
      <c r="L138" s="206"/>
      <c r="M138" s="209"/>
      <c r="N138" s="210"/>
      <c r="O138" s="210"/>
      <c r="P138" s="210"/>
      <c r="Q138" s="210"/>
      <c r="R138" s="210"/>
      <c r="S138" s="210"/>
      <c r="T138" s="211"/>
      <c r="AT138" s="207" t="s">
        <v>164</v>
      </c>
      <c r="AU138" s="207" t="s">
        <v>77</v>
      </c>
      <c r="AV138" s="205" t="s">
        <v>77</v>
      </c>
      <c r="AW138" s="205" t="s">
        <v>31</v>
      </c>
      <c r="AX138" s="205" t="s">
        <v>69</v>
      </c>
      <c r="AY138" s="207" t="s">
        <v>157</v>
      </c>
    </row>
    <row r="139" spans="2:51" s="205" customFormat="1" ht="11.25">
      <c r="B139" s="206"/>
      <c r="D139" s="194" t="s">
        <v>164</v>
      </c>
      <c r="E139" s="207" t="s">
        <v>3</v>
      </c>
      <c r="F139" s="208" t="s">
        <v>188</v>
      </c>
      <c r="H139" s="207" t="s">
        <v>3</v>
      </c>
      <c r="L139" s="206"/>
      <c r="M139" s="209"/>
      <c r="N139" s="210"/>
      <c r="O139" s="210"/>
      <c r="P139" s="210"/>
      <c r="Q139" s="210"/>
      <c r="R139" s="210"/>
      <c r="S139" s="210"/>
      <c r="T139" s="211"/>
      <c r="AT139" s="207" t="s">
        <v>164</v>
      </c>
      <c r="AU139" s="207" t="s">
        <v>77</v>
      </c>
      <c r="AV139" s="205" t="s">
        <v>77</v>
      </c>
      <c r="AW139" s="205" t="s">
        <v>31</v>
      </c>
      <c r="AX139" s="205" t="s">
        <v>69</v>
      </c>
      <c r="AY139" s="207" t="s">
        <v>157</v>
      </c>
    </row>
    <row r="140" spans="2:51" s="212" customFormat="1" ht="11.25">
      <c r="B140" s="213"/>
      <c r="D140" s="194" t="s">
        <v>164</v>
      </c>
      <c r="E140" s="214" t="s">
        <v>3</v>
      </c>
      <c r="F140" s="215" t="s">
        <v>189</v>
      </c>
      <c r="H140" s="216">
        <v>241.1</v>
      </c>
      <c r="L140" s="213"/>
      <c r="M140" s="217"/>
      <c r="N140" s="218"/>
      <c r="O140" s="218"/>
      <c r="P140" s="218"/>
      <c r="Q140" s="218"/>
      <c r="R140" s="218"/>
      <c r="S140" s="218"/>
      <c r="T140" s="219"/>
      <c r="AT140" s="214" t="s">
        <v>164</v>
      </c>
      <c r="AU140" s="214" t="s">
        <v>77</v>
      </c>
      <c r="AV140" s="212" t="s">
        <v>163</v>
      </c>
      <c r="AW140" s="212" t="s">
        <v>31</v>
      </c>
      <c r="AX140" s="212" t="s">
        <v>69</v>
      </c>
      <c r="AY140" s="214" t="s">
        <v>157</v>
      </c>
    </row>
    <row r="141" spans="2:51" s="220" customFormat="1" ht="11.25">
      <c r="B141" s="221"/>
      <c r="D141" s="194" t="s">
        <v>164</v>
      </c>
      <c r="E141" s="222" t="s">
        <v>3</v>
      </c>
      <c r="F141" s="223" t="s">
        <v>171</v>
      </c>
      <c r="H141" s="224">
        <v>241.1</v>
      </c>
      <c r="L141" s="221"/>
      <c r="M141" s="225"/>
      <c r="N141" s="226"/>
      <c r="O141" s="226"/>
      <c r="P141" s="226"/>
      <c r="Q141" s="226"/>
      <c r="R141" s="226"/>
      <c r="S141" s="226"/>
      <c r="T141" s="227"/>
      <c r="AT141" s="222" t="s">
        <v>164</v>
      </c>
      <c r="AU141" s="222" t="s">
        <v>77</v>
      </c>
      <c r="AV141" s="220" t="s">
        <v>162</v>
      </c>
      <c r="AW141" s="220" t="s">
        <v>31</v>
      </c>
      <c r="AX141" s="220" t="s">
        <v>77</v>
      </c>
      <c r="AY141" s="222" t="s">
        <v>157</v>
      </c>
    </row>
    <row r="142" spans="1:65" s="113" customFormat="1" ht="16.5" customHeight="1">
      <c r="A142" s="110"/>
      <c r="B142" s="111"/>
      <c r="C142" s="180" t="s">
        <v>190</v>
      </c>
      <c r="D142" s="180" t="s">
        <v>158</v>
      </c>
      <c r="E142" s="181" t="s">
        <v>191</v>
      </c>
      <c r="F142" s="182" t="s">
        <v>192</v>
      </c>
      <c r="G142" s="183" t="s">
        <v>193</v>
      </c>
      <c r="H142" s="184">
        <v>113.12</v>
      </c>
      <c r="I142" s="5"/>
      <c r="J142" s="185">
        <f>ROUND(I142*H142,2)</f>
        <v>0</v>
      </c>
      <c r="K142" s="186"/>
      <c r="L142" s="111"/>
      <c r="M142" s="187" t="s">
        <v>3</v>
      </c>
      <c r="N142" s="188" t="s">
        <v>41</v>
      </c>
      <c r="O142" s="18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01" t="s">
        <v>163</v>
      </c>
      <c r="BK142" s="193">
        <f>ROUND(I142*H142,2)</f>
        <v>0</v>
      </c>
      <c r="BL142" s="101" t="s">
        <v>162</v>
      </c>
      <c r="BM142" s="192" t="s">
        <v>194</v>
      </c>
    </row>
    <row r="143" spans="2:51" s="205" customFormat="1" ht="11.25">
      <c r="B143" s="206"/>
      <c r="D143" s="194" t="s">
        <v>164</v>
      </c>
      <c r="E143" s="207" t="s">
        <v>3</v>
      </c>
      <c r="F143" s="208" t="s">
        <v>195</v>
      </c>
      <c r="H143" s="207" t="s">
        <v>3</v>
      </c>
      <c r="L143" s="206"/>
      <c r="M143" s="209"/>
      <c r="N143" s="210"/>
      <c r="O143" s="210"/>
      <c r="P143" s="210"/>
      <c r="Q143" s="210"/>
      <c r="R143" s="210"/>
      <c r="S143" s="210"/>
      <c r="T143" s="211"/>
      <c r="AT143" s="207" t="s">
        <v>164</v>
      </c>
      <c r="AU143" s="207" t="s">
        <v>77</v>
      </c>
      <c r="AV143" s="205" t="s">
        <v>77</v>
      </c>
      <c r="AW143" s="205" t="s">
        <v>31</v>
      </c>
      <c r="AX143" s="205" t="s">
        <v>69</v>
      </c>
      <c r="AY143" s="207" t="s">
        <v>157</v>
      </c>
    </row>
    <row r="144" spans="2:51" s="205" customFormat="1" ht="11.25">
      <c r="B144" s="206"/>
      <c r="D144" s="194" t="s">
        <v>164</v>
      </c>
      <c r="E144" s="207" t="s">
        <v>3</v>
      </c>
      <c r="F144" s="208" t="s">
        <v>196</v>
      </c>
      <c r="H144" s="207" t="s">
        <v>3</v>
      </c>
      <c r="L144" s="206"/>
      <c r="M144" s="209"/>
      <c r="N144" s="210"/>
      <c r="O144" s="210"/>
      <c r="P144" s="210"/>
      <c r="Q144" s="210"/>
      <c r="R144" s="210"/>
      <c r="S144" s="210"/>
      <c r="T144" s="211"/>
      <c r="AT144" s="207" t="s">
        <v>164</v>
      </c>
      <c r="AU144" s="207" t="s">
        <v>77</v>
      </c>
      <c r="AV144" s="205" t="s">
        <v>77</v>
      </c>
      <c r="AW144" s="205" t="s">
        <v>31</v>
      </c>
      <c r="AX144" s="205" t="s">
        <v>69</v>
      </c>
      <c r="AY144" s="207" t="s">
        <v>157</v>
      </c>
    </row>
    <row r="145" spans="2:51" s="205" customFormat="1" ht="11.25">
      <c r="B145" s="206"/>
      <c r="D145" s="194" t="s">
        <v>164</v>
      </c>
      <c r="E145" s="207" t="s">
        <v>3</v>
      </c>
      <c r="F145" s="208" t="s">
        <v>197</v>
      </c>
      <c r="H145" s="207" t="s">
        <v>3</v>
      </c>
      <c r="L145" s="206"/>
      <c r="M145" s="209"/>
      <c r="N145" s="210"/>
      <c r="O145" s="210"/>
      <c r="P145" s="210"/>
      <c r="Q145" s="210"/>
      <c r="R145" s="210"/>
      <c r="S145" s="210"/>
      <c r="T145" s="211"/>
      <c r="AT145" s="207" t="s">
        <v>164</v>
      </c>
      <c r="AU145" s="207" t="s">
        <v>77</v>
      </c>
      <c r="AV145" s="205" t="s">
        <v>77</v>
      </c>
      <c r="AW145" s="205" t="s">
        <v>31</v>
      </c>
      <c r="AX145" s="205" t="s">
        <v>69</v>
      </c>
      <c r="AY145" s="207" t="s">
        <v>157</v>
      </c>
    </row>
    <row r="146" spans="2:51" s="205" customFormat="1" ht="11.25">
      <c r="B146" s="206"/>
      <c r="D146" s="194" t="s">
        <v>164</v>
      </c>
      <c r="E146" s="207" t="s">
        <v>3</v>
      </c>
      <c r="F146" s="208" t="s">
        <v>198</v>
      </c>
      <c r="H146" s="207" t="s">
        <v>3</v>
      </c>
      <c r="L146" s="206"/>
      <c r="M146" s="209"/>
      <c r="N146" s="210"/>
      <c r="O146" s="210"/>
      <c r="P146" s="210"/>
      <c r="Q146" s="210"/>
      <c r="R146" s="210"/>
      <c r="S146" s="210"/>
      <c r="T146" s="211"/>
      <c r="AT146" s="207" t="s">
        <v>164</v>
      </c>
      <c r="AU146" s="207" t="s">
        <v>77</v>
      </c>
      <c r="AV146" s="205" t="s">
        <v>77</v>
      </c>
      <c r="AW146" s="205" t="s">
        <v>31</v>
      </c>
      <c r="AX146" s="205" t="s">
        <v>69</v>
      </c>
      <c r="AY146" s="207" t="s">
        <v>157</v>
      </c>
    </row>
    <row r="147" spans="2:51" s="212" customFormat="1" ht="11.25">
      <c r="B147" s="213"/>
      <c r="D147" s="194" t="s">
        <v>164</v>
      </c>
      <c r="E147" s="214" t="s">
        <v>3</v>
      </c>
      <c r="F147" s="215" t="s">
        <v>199</v>
      </c>
      <c r="H147" s="216">
        <v>113.12</v>
      </c>
      <c r="L147" s="213"/>
      <c r="M147" s="217"/>
      <c r="N147" s="218"/>
      <c r="O147" s="218"/>
      <c r="P147" s="218"/>
      <c r="Q147" s="218"/>
      <c r="R147" s="218"/>
      <c r="S147" s="218"/>
      <c r="T147" s="219"/>
      <c r="AT147" s="214" t="s">
        <v>164</v>
      </c>
      <c r="AU147" s="214" t="s">
        <v>77</v>
      </c>
      <c r="AV147" s="212" t="s">
        <v>163</v>
      </c>
      <c r="AW147" s="212" t="s">
        <v>31</v>
      </c>
      <c r="AX147" s="212" t="s">
        <v>69</v>
      </c>
      <c r="AY147" s="214" t="s">
        <v>157</v>
      </c>
    </row>
    <row r="148" spans="2:51" s="220" customFormat="1" ht="11.25">
      <c r="B148" s="221"/>
      <c r="D148" s="194" t="s">
        <v>164</v>
      </c>
      <c r="E148" s="222" t="s">
        <v>3</v>
      </c>
      <c r="F148" s="223" t="s">
        <v>171</v>
      </c>
      <c r="H148" s="224">
        <v>113.12</v>
      </c>
      <c r="L148" s="221"/>
      <c r="M148" s="225"/>
      <c r="N148" s="226"/>
      <c r="O148" s="226"/>
      <c r="P148" s="226"/>
      <c r="Q148" s="226"/>
      <c r="R148" s="226"/>
      <c r="S148" s="226"/>
      <c r="T148" s="227"/>
      <c r="AT148" s="222" t="s">
        <v>164</v>
      </c>
      <c r="AU148" s="222" t="s">
        <v>77</v>
      </c>
      <c r="AV148" s="220" t="s">
        <v>162</v>
      </c>
      <c r="AW148" s="220" t="s">
        <v>31</v>
      </c>
      <c r="AX148" s="220" t="s">
        <v>77</v>
      </c>
      <c r="AY148" s="222" t="s">
        <v>157</v>
      </c>
    </row>
    <row r="149" spans="1:65" s="113" customFormat="1" ht="21.75" customHeight="1">
      <c r="A149" s="110"/>
      <c r="B149" s="111"/>
      <c r="C149" s="180" t="s">
        <v>179</v>
      </c>
      <c r="D149" s="180" t="s">
        <v>158</v>
      </c>
      <c r="E149" s="181" t="s">
        <v>200</v>
      </c>
      <c r="F149" s="182" t="s">
        <v>201</v>
      </c>
      <c r="G149" s="183" t="s">
        <v>193</v>
      </c>
      <c r="H149" s="184">
        <v>57.52</v>
      </c>
      <c r="I149" s="5"/>
      <c r="J149" s="185">
        <f>ROUND(I149*H149,2)</f>
        <v>0</v>
      </c>
      <c r="K149" s="186"/>
      <c r="L149" s="111"/>
      <c r="M149" s="187" t="s">
        <v>3</v>
      </c>
      <c r="N149" s="188" t="s">
        <v>41</v>
      </c>
      <c r="O149" s="189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R149" s="192" t="s">
        <v>162</v>
      </c>
      <c r="AT149" s="192" t="s">
        <v>158</v>
      </c>
      <c r="AU149" s="192" t="s">
        <v>77</v>
      </c>
      <c r="AY149" s="101" t="s">
        <v>157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01" t="s">
        <v>163</v>
      </c>
      <c r="BK149" s="193">
        <f>ROUND(I149*H149,2)</f>
        <v>0</v>
      </c>
      <c r="BL149" s="101" t="s">
        <v>162</v>
      </c>
      <c r="BM149" s="192" t="s">
        <v>202</v>
      </c>
    </row>
    <row r="150" spans="2:51" s="205" customFormat="1" ht="11.25">
      <c r="B150" s="206"/>
      <c r="D150" s="194" t="s">
        <v>164</v>
      </c>
      <c r="E150" s="207" t="s">
        <v>3</v>
      </c>
      <c r="F150" s="208" t="s">
        <v>195</v>
      </c>
      <c r="H150" s="207" t="s">
        <v>3</v>
      </c>
      <c r="L150" s="206"/>
      <c r="M150" s="209"/>
      <c r="N150" s="210"/>
      <c r="O150" s="210"/>
      <c r="P150" s="210"/>
      <c r="Q150" s="210"/>
      <c r="R150" s="210"/>
      <c r="S150" s="210"/>
      <c r="T150" s="211"/>
      <c r="AT150" s="207" t="s">
        <v>164</v>
      </c>
      <c r="AU150" s="207" t="s">
        <v>77</v>
      </c>
      <c r="AV150" s="205" t="s">
        <v>77</v>
      </c>
      <c r="AW150" s="205" t="s">
        <v>31</v>
      </c>
      <c r="AX150" s="205" t="s">
        <v>69</v>
      </c>
      <c r="AY150" s="207" t="s">
        <v>157</v>
      </c>
    </row>
    <row r="151" spans="2:51" s="205" customFormat="1" ht="11.25">
      <c r="B151" s="206"/>
      <c r="D151" s="194" t="s">
        <v>164</v>
      </c>
      <c r="E151" s="207" t="s">
        <v>3</v>
      </c>
      <c r="F151" s="208" t="s">
        <v>196</v>
      </c>
      <c r="H151" s="207" t="s">
        <v>3</v>
      </c>
      <c r="L151" s="206"/>
      <c r="M151" s="209"/>
      <c r="N151" s="210"/>
      <c r="O151" s="210"/>
      <c r="P151" s="210"/>
      <c r="Q151" s="210"/>
      <c r="R151" s="210"/>
      <c r="S151" s="210"/>
      <c r="T151" s="211"/>
      <c r="AT151" s="207" t="s">
        <v>164</v>
      </c>
      <c r="AU151" s="207" t="s">
        <v>77</v>
      </c>
      <c r="AV151" s="205" t="s">
        <v>77</v>
      </c>
      <c r="AW151" s="205" t="s">
        <v>31</v>
      </c>
      <c r="AX151" s="205" t="s">
        <v>69</v>
      </c>
      <c r="AY151" s="207" t="s">
        <v>157</v>
      </c>
    </row>
    <row r="152" spans="2:51" s="205" customFormat="1" ht="11.25">
      <c r="B152" s="206"/>
      <c r="D152" s="194" t="s">
        <v>164</v>
      </c>
      <c r="E152" s="207" t="s">
        <v>3</v>
      </c>
      <c r="F152" s="208" t="s">
        <v>197</v>
      </c>
      <c r="H152" s="207" t="s">
        <v>3</v>
      </c>
      <c r="L152" s="206"/>
      <c r="M152" s="209"/>
      <c r="N152" s="210"/>
      <c r="O152" s="210"/>
      <c r="P152" s="210"/>
      <c r="Q152" s="210"/>
      <c r="R152" s="210"/>
      <c r="S152" s="210"/>
      <c r="T152" s="211"/>
      <c r="AT152" s="207" t="s">
        <v>164</v>
      </c>
      <c r="AU152" s="207" t="s">
        <v>77</v>
      </c>
      <c r="AV152" s="205" t="s">
        <v>77</v>
      </c>
      <c r="AW152" s="205" t="s">
        <v>31</v>
      </c>
      <c r="AX152" s="205" t="s">
        <v>69</v>
      </c>
      <c r="AY152" s="207" t="s">
        <v>157</v>
      </c>
    </row>
    <row r="153" spans="2:51" s="205" customFormat="1" ht="11.25">
      <c r="B153" s="206"/>
      <c r="D153" s="194" t="s">
        <v>164</v>
      </c>
      <c r="E153" s="207" t="s">
        <v>3</v>
      </c>
      <c r="F153" s="208" t="s">
        <v>198</v>
      </c>
      <c r="H153" s="207" t="s">
        <v>3</v>
      </c>
      <c r="L153" s="206"/>
      <c r="M153" s="209"/>
      <c r="N153" s="210"/>
      <c r="O153" s="210"/>
      <c r="P153" s="210"/>
      <c r="Q153" s="210"/>
      <c r="R153" s="210"/>
      <c r="S153" s="210"/>
      <c r="T153" s="211"/>
      <c r="AT153" s="207" t="s">
        <v>164</v>
      </c>
      <c r="AU153" s="207" t="s">
        <v>77</v>
      </c>
      <c r="AV153" s="205" t="s">
        <v>77</v>
      </c>
      <c r="AW153" s="205" t="s">
        <v>31</v>
      </c>
      <c r="AX153" s="205" t="s">
        <v>69</v>
      </c>
      <c r="AY153" s="207" t="s">
        <v>157</v>
      </c>
    </row>
    <row r="154" spans="2:51" s="205" customFormat="1" ht="11.25">
      <c r="B154" s="206"/>
      <c r="D154" s="194" t="s">
        <v>164</v>
      </c>
      <c r="E154" s="207" t="s">
        <v>3</v>
      </c>
      <c r="F154" s="208" t="s">
        <v>203</v>
      </c>
      <c r="H154" s="207" t="s">
        <v>3</v>
      </c>
      <c r="L154" s="206"/>
      <c r="M154" s="209"/>
      <c r="N154" s="210"/>
      <c r="O154" s="210"/>
      <c r="P154" s="210"/>
      <c r="Q154" s="210"/>
      <c r="R154" s="210"/>
      <c r="S154" s="210"/>
      <c r="T154" s="211"/>
      <c r="AT154" s="207" t="s">
        <v>164</v>
      </c>
      <c r="AU154" s="207" t="s">
        <v>77</v>
      </c>
      <c r="AV154" s="205" t="s">
        <v>77</v>
      </c>
      <c r="AW154" s="205" t="s">
        <v>31</v>
      </c>
      <c r="AX154" s="205" t="s">
        <v>69</v>
      </c>
      <c r="AY154" s="207" t="s">
        <v>157</v>
      </c>
    </row>
    <row r="155" spans="2:51" s="212" customFormat="1" ht="11.25">
      <c r="B155" s="213"/>
      <c r="D155" s="194" t="s">
        <v>164</v>
      </c>
      <c r="E155" s="214" t="s">
        <v>3</v>
      </c>
      <c r="F155" s="215" t="s">
        <v>204</v>
      </c>
      <c r="H155" s="216">
        <v>57.52</v>
      </c>
      <c r="L155" s="213"/>
      <c r="M155" s="217"/>
      <c r="N155" s="218"/>
      <c r="O155" s="218"/>
      <c r="P155" s="218"/>
      <c r="Q155" s="218"/>
      <c r="R155" s="218"/>
      <c r="S155" s="218"/>
      <c r="T155" s="219"/>
      <c r="AT155" s="214" t="s">
        <v>164</v>
      </c>
      <c r="AU155" s="214" t="s">
        <v>77</v>
      </c>
      <c r="AV155" s="212" t="s">
        <v>163</v>
      </c>
      <c r="AW155" s="212" t="s">
        <v>31</v>
      </c>
      <c r="AX155" s="212" t="s">
        <v>69</v>
      </c>
      <c r="AY155" s="214" t="s">
        <v>157</v>
      </c>
    </row>
    <row r="156" spans="2:51" s="220" customFormat="1" ht="11.25">
      <c r="B156" s="221"/>
      <c r="D156" s="194" t="s">
        <v>164</v>
      </c>
      <c r="E156" s="222" t="s">
        <v>3</v>
      </c>
      <c r="F156" s="223" t="s">
        <v>171</v>
      </c>
      <c r="H156" s="224">
        <v>57.52</v>
      </c>
      <c r="L156" s="221"/>
      <c r="M156" s="225"/>
      <c r="N156" s="226"/>
      <c r="O156" s="226"/>
      <c r="P156" s="226"/>
      <c r="Q156" s="226"/>
      <c r="R156" s="226"/>
      <c r="S156" s="226"/>
      <c r="T156" s="227"/>
      <c r="AT156" s="222" t="s">
        <v>164</v>
      </c>
      <c r="AU156" s="222" t="s">
        <v>77</v>
      </c>
      <c r="AV156" s="220" t="s">
        <v>162</v>
      </c>
      <c r="AW156" s="220" t="s">
        <v>31</v>
      </c>
      <c r="AX156" s="220" t="s">
        <v>77</v>
      </c>
      <c r="AY156" s="222" t="s">
        <v>157</v>
      </c>
    </row>
    <row r="157" spans="1:65" s="113" customFormat="1" ht="21.75" customHeight="1">
      <c r="A157" s="110"/>
      <c r="B157" s="111"/>
      <c r="C157" s="180" t="s">
        <v>205</v>
      </c>
      <c r="D157" s="180" t="s">
        <v>158</v>
      </c>
      <c r="E157" s="181" t="s">
        <v>206</v>
      </c>
      <c r="F157" s="182" t="s">
        <v>207</v>
      </c>
      <c r="G157" s="183" t="s">
        <v>193</v>
      </c>
      <c r="H157" s="184">
        <v>57.52</v>
      </c>
      <c r="I157" s="5"/>
      <c r="J157" s="185">
        <f>ROUND(I157*H157,2)</f>
        <v>0</v>
      </c>
      <c r="K157" s="186"/>
      <c r="L157" s="111"/>
      <c r="M157" s="187" t="s">
        <v>3</v>
      </c>
      <c r="N157" s="188" t="s">
        <v>41</v>
      </c>
      <c r="O157" s="189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R157" s="192" t="s">
        <v>162</v>
      </c>
      <c r="AT157" s="192" t="s">
        <v>158</v>
      </c>
      <c r="AU157" s="192" t="s">
        <v>77</v>
      </c>
      <c r="AY157" s="101" t="s">
        <v>157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01" t="s">
        <v>163</v>
      </c>
      <c r="BK157" s="193">
        <f>ROUND(I157*H157,2)</f>
        <v>0</v>
      </c>
      <c r="BL157" s="101" t="s">
        <v>162</v>
      </c>
      <c r="BM157" s="192" t="s">
        <v>208</v>
      </c>
    </row>
    <row r="158" spans="2:51" s="205" customFormat="1" ht="11.25">
      <c r="B158" s="206"/>
      <c r="D158" s="194" t="s">
        <v>164</v>
      </c>
      <c r="E158" s="207" t="s">
        <v>3</v>
      </c>
      <c r="F158" s="208" t="s">
        <v>195</v>
      </c>
      <c r="H158" s="207" t="s">
        <v>3</v>
      </c>
      <c r="L158" s="206"/>
      <c r="M158" s="209"/>
      <c r="N158" s="210"/>
      <c r="O158" s="210"/>
      <c r="P158" s="210"/>
      <c r="Q158" s="210"/>
      <c r="R158" s="210"/>
      <c r="S158" s="210"/>
      <c r="T158" s="211"/>
      <c r="AT158" s="207" t="s">
        <v>164</v>
      </c>
      <c r="AU158" s="207" t="s">
        <v>77</v>
      </c>
      <c r="AV158" s="205" t="s">
        <v>77</v>
      </c>
      <c r="AW158" s="205" t="s">
        <v>31</v>
      </c>
      <c r="AX158" s="205" t="s">
        <v>69</v>
      </c>
      <c r="AY158" s="207" t="s">
        <v>157</v>
      </c>
    </row>
    <row r="159" spans="2:51" s="205" customFormat="1" ht="11.25">
      <c r="B159" s="206"/>
      <c r="D159" s="194" t="s">
        <v>164</v>
      </c>
      <c r="E159" s="207" t="s">
        <v>3</v>
      </c>
      <c r="F159" s="208" t="s">
        <v>196</v>
      </c>
      <c r="H159" s="207" t="s">
        <v>3</v>
      </c>
      <c r="L159" s="206"/>
      <c r="M159" s="209"/>
      <c r="N159" s="210"/>
      <c r="O159" s="210"/>
      <c r="P159" s="210"/>
      <c r="Q159" s="210"/>
      <c r="R159" s="210"/>
      <c r="S159" s="210"/>
      <c r="T159" s="211"/>
      <c r="AT159" s="207" t="s">
        <v>164</v>
      </c>
      <c r="AU159" s="207" t="s">
        <v>77</v>
      </c>
      <c r="AV159" s="205" t="s">
        <v>77</v>
      </c>
      <c r="AW159" s="205" t="s">
        <v>31</v>
      </c>
      <c r="AX159" s="205" t="s">
        <v>69</v>
      </c>
      <c r="AY159" s="207" t="s">
        <v>157</v>
      </c>
    </row>
    <row r="160" spans="2:51" s="205" customFormat="1" ht="11.25">
      <c r="B160" s="206"/>
      <c r="D160" s="194" t="s">
        <v>164</v>
      </c>
      <c r="E160" s="207" t="s">
        <v>3</v>
      </c>
      <c r="F160" s="208" t="s">
        <v>197</v>
      </c>
      <c r="H160" s="207" t="s">
        <v>3</v>
      </c>
      <c r="L160" s="206"/>
      <c r="M160" s="209"/>
      <c r="N160" s="210"/>
      <c r="O160" s="210"/>
      <c r="P160" s="210"/>
      <c r="Q160" s="210"/>
      <c r="R160" s="210"/>
      <c r="S160" s="210"/>
      <c r="T160" s="211"/>
      <c r="AT160" s="207" t="s">
        <v>164</v>
      </c>
      <c r="AU160" s="207" t="s">
        <v>77</v>
      </c>
      <c r="AV160" s="205" t="s">
        <v>77</v>
      </c>
      <c r="AW160" s="205" t="s">
        <v>31</v>
      </c>
      <c r="AX160" s="205" t="s">
        <v>69</v>
      </c>
      <c r="AY160" s="207" t="s">
        <v>157</v>
      </c>
    </row>
    <row r="161" spans="2:51" s="205" customFormat="1" ht="11.25">
      <c r="B161" s="206"/>
      <c r="D161" s="194" t="s">
        <v>164</v>
      </c>
      <c r="E161" s="207" t="s">
        <v>3</v>
      </c>
      <c r="F161" s="208" t="s">
        <v>198</v>
      </c>
      <c r="H161" s="207" t="s">
        <v>3</v>
      </c>
      <c r="L161" s="206"/>
      <c r="M161" s="209"/>
      <c r="N161" s="210"/>
      <c r="O161" s="210"/>
      <c r="P161" s="210"/>
      <c r="Q161" s="210"/>
      <c r="R161" s="210"/>
      <c r="S161" s="210"/>
      <c r="T161" s="211"/>
      <c r="AT161" s="207" t="s">
        <v>164</v>
      </c>
      <c r="AU161" s="207" t="s">
        <v>77</v>
      </c>
      <c r="AV161" s="205" t="s">
        <v>77</v>
      </c>
      <c r="AW161" s="205" t="s">
        <v>31</v>
      </c>
      <c r="AX161" s="205" t="s">
        <v>69</v>
      </c>
      <c r="AY161" s="207" t="s">
        <v>157</v>
      </c>
    </row>
    <row r="162" spans="2:51" s="205" customFormat="1" ht="11.25">
      <c r="B162" s="206"/>
      <c r="D162" s="194" t="s">
        <v>164</v>
      </c>
      <c r="E162" s="207" t="s">
        <v>3</v>
      </c>
      <c r="F162" s="208" t="s">
        <v>203</v>
      </c>
      <c r="H162" s="207" t="s">
        <v>3</v>
      </c>
      <c r="L162" s="206"/>
      <c r="M162" s="209"/>
      <c r="N162" s="210"/>
      <c r="O162" s="210"/>
      <c r="P162" s="210"/>
      <c r="Q162" s="210"/>
      <c r="R162" s="210"/>
      <c r="S162" s="210"/>
      <c r="T162" s="211"/>
      <c r="AT162" s="207" t="s">
        <v>164</v>
      </c>
      <c r="AU162" s="207" t="s">
        <v>77</v>
      </c>
      <c r="AV162" s="205" t="s">
        <v>77</v>
      </c>
      <c r="AW162" s="205" t="s">
        <v>31</v>
      </c>
      <c r="AX162" s="205" t="s">
        <v>69</v>
      </c>
      <c r="AY162" s="207" t="s">
        <v>157</v>
      </c>
    </row>
    <row r="163" spans="2:51" s="212" customFormat="1" ht="11.25">
      <c r="B163" s="213"/>
      <c r="D163" s="194" t="s">
        <v>164</v>
      </c>
      <c r="E163" s="214" t="s">
        <v>3</v>
      </c>
      <c r="F163" s="215" t="s">
        <v>204</v>
      </c>
      <c r="H163" s="216">
        <v>57.52</v>
      </c>
      <c r="L163" s="213"/>
      <c r="M163" s="217"/>
      <c r="N163" s="218"/>
      <c r="O163" s="218"/>
      <c r="P163" s="218"/>
      <c r="Q163" s="218"/>
      <c r="R163" s="218"/>
      <c r="S163" s="218"/>
      <c r="T163" s="219"/>
      <c r="AT163" s="214" t="s">
        <v>164</v>
      </c>
      <c r="AU163" s="214" t="s">
        <v>77</v>
      </c>
      <c r="AV163" s="212" t="s">
        <v>163</v>
      </c>
      <c r="AW163" s="212" t="s">
        <v>31</v>
      </c>
      <c r="AX163" s="212" t="s">
        <v>69</v>
      </c>
      <c r="AY163" s="214" t="s">
        <v>157</v>
      </c>
    </row>
    <row r="164" spans="2:51" s="220" customFormat="1" ht="11.25">
      <c r="B164" s="221"/>
      <c r="D164" s="194" t="s">
        <v>164</v>
      </c>
      <c r="E164" s="222" t="s">
        <v>3</v>
      </c>
      <c r="F164" s="223" t="s">
        <v>171</v>
      </c>
      <c r="H164" s="224">
        <v>57.52</v>
      </c>
      <c r="L164" s="221"/>
      <c r="M164" s="225"/>
      <c r="N164" s="226"/>
      <c r="O164" s="226"/>
      <c r="P164" s="226"/>
      <c r="Q164" s="226"/>
      <c r="R164" s="226"/>
      <c r="S164" s="226"/>
      <c r="T164" s="227"/>
      <c r="AT164" s="222" t="s">
        <v>164</v>
      </c>
      <c r="AU164" s="222" t="s">
        <v>77</v>
      </c>
      <c r="AV164" s="220" t="s">
        <v>162</v>
      </c>
      <c r="AW164" s="220" t="s">
        <v>31</v>
      </c>
      <c r="AX164" s="220" t="s">
        <v>77</v>
      </c>
      <c r="AY164" s="222" t="s">
        <v>157</v>
      </c>
    </row>
    <row r="165" spans="1:65" s="113" customFormat="1" ht="16.5" customHeight="1">
      <c r="A165" s="110"/>
      <c r="B165" s="111"/>
      <c r="C165" s="180" t="s">
        <v>184</v>
      </c>
      <c r="D165" s="180" t="s">
        <v>158</v>
      </c>
      <c r="E165" s="181" t="s">
        <v>209</v>
      </c>
      <c r="F165" s="182" t="s">
        <v>210</v>
      </c>
      <c r="G165" s="183" t="s">
        <v>193</v>
      </c>
      <c r="H165" s="184">
        <v>55.6</v>
      </c>
      <c r="I165" s="5"/>
      <c r="J165" s="185">
        <f>ROUND(I165*H165,2)</f>
        <v>0</v>
      </c>
      <c r="K165" s="186"/>
      <c r="L165" s="111"/>
      <c r="M165" s="187" t="s">
        <v>3</v>
      </c>
      <c r="N165" s="188" t="s">
        <v>41</v>
      </c>
      <c r="O165" s="189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R165" s="192" t="s">
        <v>162</v>
      </c>
      <c r="AT165" s="192" t="s">
        <v>158</v>
      </c>
      <c r="AU165" s="192" t="s">
        <v>77</v>
      </c>
      <c r="AY165" s="101" t="s">
        <v>157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01" t="s">
        <v>163</v>
      </c>
      <c r="BK165" s="193">
        <f>ROUND(I165*H165,2)</f>
        <v>0</v>
      </c>
      <c r="BL165" s="101" t="s">
        <v>162</v>
      </c>
      <c r="BM165" s="192" t="s">
        <v>211</v>
      </c>
    </row>
    <row r="166" spans="2:51" s="205" customFormat="1" ht="11.25">
      <c r="B166" s="206"/>
      <c r="D166" s="194" t="s">
        <v>164</v>
      </c>
      <c r="E166" s="207" t="s">
        <v>3</v>
      </c>
      <c r="F166" s="208" t="s">
        <v>212</v>
      </c>
      <c r="H166" s="207" t="s">
        <v>3</v>
      </c>
      <c r="L166" s="206"/>
      <c r="M166" s="209"/>
      <c r="N166" s="210"/>
      <c r="O166" s="210"/>
      <c r="P166" s="210"/>
      <c r="Q166" s="210"/>
      <c r="R166" s="210"/>
      <c r="S166" s="210"/>
      <c r="T166" s="211"/>
      <c r="AT166" s="207" t="s">
        <v>164</v>
      </c>
      <c r="AU166" s="207" t="s">
        <v>77</v>
      </c>
      <c r="AV166" s="205" t="s">
        <v>77</v>
      </c>
      <c r="AW166" s="205" t="s">
        <v>31</v>
      </c>
      <c r="AX166" s="205" t="s">
        <v>69</v>
      </c>
      <c r="AY166" s="207" t="s">
        <v>157</v>
      </c>
    </row>
    <row r="167" spans="2:51" s="205" customFormat="1" ht="11.25">
      <c r="B167" s="206"/>
      <c r="D167" s="194" t="s">
        <v>164</v>
      </c>
      <c r="E167" s="207" t="s">
        <v>3</v>
      </c>
      <c r="F167" s="208" t="s">
        <v>213</v>
      </c>
      <c r="H167" s="207" t="s">
        <v>3</v>
      </c>
      <c r="L167" s="206"/>
      <c r="M167" s="209"/>
      <c r="N167" s="210"/>
      <c r="O167" s="210"/>
      <c r="P167" s="210"/>
      <c r="Q167" s="210"/>
      <c r="R167" s="210"/>
      <c r="S167" s="210"/>
      <c r="T167" s="211"/>
      <c r="AT167" s="207" t="s">
        <v>164</v>
      </c>
      <c r="AU167" s="207" t="s">
        <v>77</v>
      </c>
      <c r="AV167" s="205" t="s">
        <v>77</v>
      </c>
      <c r="AW167" s="205" t="s">
        <v>31</v>
      </c>
      <c r="AX167" s="205" t="s">
        <v>69</v>
      </c>
      <c r="AY167" s="207" t="s">
        <v>157</v>
      </c>
    </row>
    <row r="168" spans="2:51" s="212" customFormat="1" ht="11.25">
      <c r="B168" s="213"/>
      <c r="D168" s="194" t="s">
        <v>164</v>
      </c>
      <c r="E168" s="214" t="s">
        <v>3</v>
      </c>
      <c r="F168" s="215" t="s">
        <v>214</v>
      </c>
      <c r="H168" s="216">
        <v>55.6</v>
      </c>
      <c r="L168" s="213"/>
      <c r="M168" s="217"/>
      <c r="N168" s="218"/>
      <c r="O168" s="218"/>
      <c r="P168" s="218"/>
      <c r="Q168" s="218"/>
      <c r="R168" s="218"/>
      <c r="S168" s="218"/>
      <c r="T168" s="219"/>
      <c r="AT168" s="214" t="s">
        <v>164</v>
      </c>
      <c r="AU168" s="214" t="s">
        <v>77</v>
      </c>
      <c r="AV168" s="212" t="s">
        <v>163</v>
      </c>
      <c r="AW168" s="212" t="s">
        <v>31</v>
      </c>
      <c r="AX168" s="212" t="s">
        <v>69</v>
      </c>
      <c r="AY168" s="214" t="s">
        <v>157</v>
      </c>
    </row>
    <row r="169" spans="2:51" s="220" customFormat="1" ht="11.25">
      <c r="B169" s="221"/>
      <c r="D169" s="194" t="s">
        <v>164</v>
      </c>
      <c r="E169" s="222" t="s">
        <v>3</v>
      </c>
      <c r="F169" s="223" t="s">
        <v>171</v>
      </c>
      <c r="H169" s="224">
        <v>55.6</v>
      </c>
      <c r="L169" s="221"/>
      <c r="M169" s="225"/>
      <c r="N169" s="226"/>
      <c r="O169" s="226"/>
      <c r="P169" s="226"/>
      <c r="Q169" s="226"/>
      <c r="R169" s="226"/>
      <c r="S169" s="226"/>
      <c r="T169" s="227"/>
      <c r="AT169" s="222" t="s">
        <v>164</v>
      </c>
      <c r="AU169" s="222" t="s">
        <v>77</v>
      </c>
      <c r="AV169" s="220" t="s">
        <v>162</v>
      </c>
      <c r="AW169" s="220" t="s">
        <v>31</v>
      </c>
      <c r="AX169" s="220" t="s">
        <v>77</v>
      </c>
      <c r="AY169" s="222" t="s">
        <v>157</v>
      </c>
    </row>
    <row r="170" spans="1:65" s="113" customFormat="1" ht="21.75" customHeight="1">
      <c r="A170" s="110"/>
      <c r="B170" s="111"/>
      <c r="C170" s="180" t="s">
        <v>215</v>
      </c>
      <c r="D170" s="180" t="s">
        <v>158</v>
      </c>
      <c r="E170" s="181" t="s">
        <v>216</v>
      </c>
      <c r="F170" s="182" t="s">
        <v>217</v>
      </c>
      <c r="G170" s="183" t="s">
        <v>193</v>
      </c>
      <c r="H170" s="184">
        <v>57.52</v>
      </c>
      <c r="I170" s="5"/>
      <c r="J170" s="185">
        <f>ROUND(I170*H170,2)</f>
        <v>0</v>
      </c>
      <c r="K170" s="186"/>
      <c r="L170" s="111"/>
      <c r="M170" s="187" t="s">
        <v>3</v>
      </c>
      <c r="N170" s="188" t="s">
        <v>41</v>
      </c>
      <c r="O170" s="189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R170" s="192" t="s">
        <v>162</v>
      </c>
      <c r="AT170" s="192" t="s">
        <v>158</v>
      </c>
      <c r="AU170" s="192" t="s">
        <v>77</v>
      </c>
      <c r="AY170" s="101" t="s">
        <v>157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01" t="s">
        <v>163</v>
      </c>
      <c r="BK170" s="193">
        <f>ROUND(I170*H170,2)</f>
        <v>0</v>
      </c>
      <c r="BL170" s="101" t="s">
        <v>162</v>
      </c>
      <c r="BM170" s="192" t="s">
        <v>218</v>
      </c>
    </row>
    <row r="171" spans="2:51" s="205" customFormat="1" ht="11.25">
      <c r="B171" s="206"/>
      <c r="D171" s="194" t="s">
        <v>164</v>
      </c>
      <c r="E171" s="207" t="s">
        <v>3</v>
      </c>
      <c r="F171" s="208" t="s">
        <v>195</v>
      </c>
      <c r="H171" s="207" t="s">
        <v>3</v>
      </c>
      <c r="L171" s="206"/>
      <c r="M171" s="209"/>
      <c r="N171" s="210"/>
      <c r="O171" s="210"/>
      <c r="P171" s="210"/>
      <c r="Q171" s="210"/>
      <c r="R171" s="210"/>
      <c r="S171" s="210"/>
      <c r="T171" s="211"/>
      <c r="AT171" s="207" t="s">
        <v>164</v>
      </c>
      <c r="AU171" s="207" t="s">
        <v>77</v>
      </c>
      <c r="AV171" s="205" t="s">
        <v>77</v>
      </c>
      <c r="AW171" s="205" t="s">
        <v>31</v>
      </c>
      <c r="AX171" s="205" t="s">
        <v>69</v>
      </c>
      <c r="AY171" s="207" t="s">
        <v>157</v>
      </c>
    </row>
    <row r="172" spans="2:51" s="205" customFormat="1" ht="11.25">
      <c r="B172" s="206"/>
      <c r="D172" s="194" t="s">
        <v>164</v>
      </c>
      <c r="E172" s="207" t="s">
        <v>3</v>
      </c>
      <c r="F172" s="208" t="s">
        <v>196</v>
      </c>
      <c r="H172" s="207" t="s">
        <v>3</v>
      </c>
      <c r="L172" s="206"/>
      <c r="M172" s="209"/>
      <c r="N172" s="210"/>
      <c r="O172" s="210"/>
      <c r="P172" s="210"/>
      <c r="Q172" s="210"/>
      <c r="R172" s="210"/>
      <c r="S172" s="210"/>
      <c r="T172" s="211"/>
      <c r="AT172" s="207" t="s">
        <v>164</v>
      </c>
      <c r="AU172" s="207" t="s">
        <v>77</v>
      </c>
      <c r="AV172" s="205" t="s">
        <v>77</v>
      </c>
      <c r="AW172" s="205" t="s">
        <v>31</v>
      </c>
      <c r="AX172" s="205" t="s">
        <v>69</v>
      </c>
      <c r="AY172" s="207" t="s">
        <v>157</v>
      </c>
    </row>
    <row r="173" spans="2:51" s="205" customFormat="1" ht="11.25">
      <c r="B173" s="206"/>
      <c r="D173" s="194" t="s">
        <v>164</v>
      </c>
      <c r="E173" s="207" t="s">
        <v>3</v>
      </c>
      <c r="F173" s="208" t="s">
        <v>197</v>
      </c>
      <c r="H173" s="207" t="s">
        <v>3</v>
      </c>
      <c r="L173" s="206"/>
      <c r="M173" s="209"/>
      <c r="N173" s="210"/>
      <c r="O173" s="210"/>
      <c r="P173" s="210"/>
      <c r="Q173" s="210"/>
      <c r="R173" s="210"/>
      <c r="S173" s="210"/>
      <c r="T173" s="211"/>
      <c r="AT173" s="207" t="s">
        <v>164</v>
      </c>
      <c r="AU173" s="207" t="s">
        <v>77</v>
      </c>
      <c r="AV173" s="205" t="s">
        <v>77</v>
      </c>
      <c r="AW173" s="205" t="s">
        <v>31</v>
      </c>
      <c r="AX173" s="205" t="s">
        <v>69</v>
      </c>
      <c r="AY173" s="207" t="s">
        <v>157</v>
      </c>
    </row>
    <row r="174" spans="2:51" s="205" customFormat="1" ht="11.25">
      <c r="B174" s="206"/>
      <c r="D174" s="194" t="s">
        <v>164</v>
      </c>
      <c r="E174" s="207" t="s">
        <v>3</v>
      </c>
      <c r="F174" s="208" t="s">
        <v>198</v>
      </c>
      <c r="H174" s="207" t="s">
        <v>3</v>
      </c>
      <c r="L174" s="206"/>
      <c r="M174" s="209"/>
      <c r="N174" s="210"/>
      <c r="O174" s="210"/>
      <c r="P174" s="210"/>
      <c r="Q174" s="210"/>
      <c r="R174" s="210"/>
      <c r="S174" s="210"/>
      <c r="T174" s="211"/>
      <c r="AT174" s="207" t="s">
        <v>164</v>
      </c>
      <c r="AU174" s="207" t="s">
        <v>77</v>
      </c>
      <c r="AV174" s="205" t="s">
        <v>77</v>
      </c>
      <c r="AW174" s="205" t="s">
        <v>31</v>
      </c>
      <c r="AX174" s="205" t="s">
        <v>69</v>
      </c>
      <c r="AY174" s="207" t="s">
        <v>157</v>
      </c>
    </row>
    <row r="175" spans="2:51" s="205" customFormat="1" ht="11.25">
      <c r="B175" s="206"/>
      <c r="D175" s="194" t="s">
        <v>164</v>
      </c>
      <c r="E175" s="207" t="s">
        <v>3</v>
      </c>
      <c r="F175" s="208" t="s">
        <v>203</v>
      </c>
      <c r="H175" s="207" t="s">
        <v>3</v>
      </c>
      <c r="L175" s="206"/>
      <c r="M175" s="209"/>
      <c r="N175" s="210"/>
      <c r="O175" s="210"/>
      <c r="P175" s="210"/>
      <c r="Q175" s="210"/>
      <c r="R175" s="210"/>
      <c r="S175" s="210"/>
      <c r="T175" s="211"/>
      <c r="AT175" s="207" t="s">
        <v>164</v>
      </c>
      <c r="AU175" s="207" t="s">
        <v>77</v>
      </c>
      <c r="AV175" s="205" t="s">
        <v>77</v>
      </c>
      <c r="AW175" s="205" t="s">
        <v>31</v>
      </c>
      <c r="AX175" s="205" t="s">
        <v>69</v>
      </c>
      <c r="AY175" s="207" t="s">
        <v>157</v>
      </c>
    </row>
    <row r="176" spans="2:51" s="212" customFormat="1" ht="11.25">
      <c r="B176" s="213"/>
      <c r="D176" s="194" t="s">
        <v>164</v>
      </c>
      <c r="E176" s="214" t="s">
        <v>3</v>
      </c>
      <c r="F176" s="215" t="s">
        <v>204</v>
      </c>
      <c r="H176" s="216">
        <v>57.52</v>
      </c>
      <c r="L176" s="213"/>
      <c r="M176" s="217"/>
      <c r="N176" s="218"/>
      <c r="O176" s="218"/>
      <c r="P176" s="218"/>
      <c r="Q176" s="218"/>
      <c r="R176" s="218"/>
      <c r="S176" s="218"/>
      <c r="T176" s="219"/>
      <c r="AT176" s="214" t="s">
        <v>164</v>
      </c>
      <c r="AU176" s="214" t="s">
        <v>77</v>
      </c>
      <c r="AV176" s="212" t="s">
        <v>163</v>
      </c>
      <c r="AW176" s="212" t="s">
        <v>31</v>
      </c>
      <c r="AX176" s="212" t="s">
        <v>69</v>
      </c>
      <c r="AY176" s="214" t="s">
        <v>157</v>
      </c>
    </row>
    <row r="177" spans="2:51" s="220" customFormat="1" ht="11.25">
      <c r="B177" s="221"/>
      <c r="D177" s="194" t="s">
        <v>164</v>
      </c>
      <c r="E177" s="222" t="s">
        <v>3</v>
      </c>
      <c r="F177" s="223" t="s">
        <v>171</v>
      </c>
      <c r="H177" s="224">
        <v>57.52</v>
      </c>
      <c r="L177" s="221"/>
      <c r="M177" s="225"/>
      <c r="N177" s="226"/>
      <c r="O177" s="226"/>
      <c r="P177" s="226"/>
      <c r="Q177" s="226"/>
      <c r="R177" s="226"/>
      <c r="S177" s="226"/>
      <c r="T177" s="227"/>
      <c r="AT177" s="222" t="s">
        <v>164</v>
      </c>
      <c r="AU177" s="222" t="s">
        <v>77</v>
      </c>
      <c r="AV177" s="220" t="s">
        <v>162</v>
      </c>
      <c r="AW177" s="220" t="s">
        <v>31</v>
      </c>
      <c r="AX177" s="220" t="s">
        <v>77</v>
      </c>
      <c r="AY177" s="222" t="s">
        <v>157</v>
      </c>
    </row>
    <row r="178" spans="1:65" s="113" customFormat="1" ht="21.75" customHeight="1">
      <c r="A178" s="110"/>
      <c r="B178" s="111"/>
      <c r="C178" s="180" t="s">
        <v>194</v>
      </c>
      <c r="D178" s="180" t="s">
        <v>158</v>
      </c>
      <c r="E178" s="181" t="s">
        <v>219</v>
      </c>
      <c r="F178" s="182" t="s">
        <v>220</v>
      </c>
      <c r="G178" s="183" t="s">
        <v>193</v>
      </c>
      <c r="H178" s="184">
        <v>57.52</v>
      </c>
      <c r="I178" s="5"/>
      <c r="J178" s="185">
        <f>ROUND(I178*H178,2)</f>
        <v>0</v>
      </c>
      <c r="K178" s="186"/>
      <c r="L178" s="111"/>
      <c r="M178" s="187" t="s">
        <v>3</v>
      </c>
      <c r="N178" s="188" t="s">
        <v>41</v>
      </c>
      <c r="O178" s="189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R178" s="192" t="s">
        <v>162</v>
      </c>
      <c r="AT178" s="192" t="s">
        <v>158</v>
      </c>
      <c r="AU178" s="192" t="s">
        <v>77</v>
      </c>
      <c r="AY178" s="101" t="s">
        <v>157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01" t="s">
        <v>163</v>
      </c>
      <c r="BK178" s="193">
        <f>ROUND(I178*H178,2)</f>
        <v>0</v>
      </c>
      <c r="BL178" s="101" t="s">
        <v>162</v>
      </c>
      <c r="BM178" s="192" t="s">
        <v>221</v>
      </c>
    </row>
    <row r="179" spans="2:51" s="205" customFormat="1" ht="11.25">
      <c r="B179" s="206"/>
      <c r="D179" s="194" t="s">
        <v>164</v>
      </c>
      <c r="E179" s="207" t="s">
        <v>3</v>
      </c>
      <c r="F179" s="208" t="s">
        <v>195</v>
      </c>
      <c r="H179" s="207" t="s">
        <v>3</v>
      </c>
      <c r="L179" s="206"/>
      <c r="M179" s="209"/>
      <c r="N179" s="210"/>
      <c r="O179" s="210"/>
      <c r="P179" s="210"/>
      <c r="Q179" s="210"/>
      <c r="R179" s="210"/>
      <c r="S179" s="210"/>
      <c r="T179" s="211"/>
      <c r="AT179" s="207" t="s">
        <v>164</v>
      </c>
      <c r="AU179" s="207" t="s">
        <v>77</v>
      </c>
      <c r="AV179" s="205" t="s">
        <v>77</v>
      </c>
      <c r="AW179" s="205" t="s">
        <v>31</v>
      </c>
      <c r="AX179" s="205" t="s">
        <v>69</v>
      </c>
      <c r="AY179" s="207" t="s">
        <v>157</v>
      </c>
    </row>
    <row r="180" spans="2:51" s="205" customFormat="1" ht="11.25">
      <c r="B180" s="206"/>
      <c r="D180" s="194" t="s">
        <v>164</v>
      </c>
      <c r="E180" s="207" t="s">
        <v>3</v>
      </c>
      <c r="F180" s="208" t="s">
        <v>196</v>
      </c>
      <c r="H180" s="207" t="s">
        <v>3</v>
      </c>
      <c r="L180" s="206"/>
      <c r="M180" s="209"/>
      <c r="N180" s="210"/>
      <c r="O180" s="210"/>
      <c r="P180" s="210"/>
      <c r="Q180" s="210"/>
      <c r="R180" s="210"/>
      <c r="S180" s="210"/>
      <c r="T180" s="211"/>
      <c r="AT180" s="207" t="s">
        <v>164</v>
      </c>
      <c r="AU180" s="207" t="s">
        <v>77</v>
      </c>
      <c r="AV180" s="205" t="s">
        <v>77</v>
      </c>
      <c r="AW180" s="205" t="s">
        <v>31</v>
      </c>
      <c r="AX180" s="205" t="s">
        <v>69</v>
      </c>
      <c r="AY180" s="207" t="s">
        <v>157</v>
      </c>
    </row>
    <row r="181" spans="2:51" s="205" customFormat="1" ht="11.25">
      <c r="B181" s="206"/>
      <c r="D181" s="194" t="s">
        <v>164</v>
      </c>
      <c r="E181" s="207" t="s">
        <v>3</v>
      </c>
      <c r="F181" s="208" t="s">
        <v>197</v>
      </c>
      <c r="H181" s="207" t="s">
        <v>3</v>
      </c>
      <c r="L181" s="206"/>
      <c r="M181" s="209"/>
      <c r="N181" s="210"/>
      <c r="O181" s="210"/>
      <c r="P181" s="210"/>
      <c r="Q181" s="210"/>
      <c r="R181" s="210"/>
      <c r="S181" s="210"/>
      <c r="T181" s="211"/>
      <c r="AT181" s="207" t="s">
        <v>164</v>
      </c>
      <c r="AU181" s="207" t="s">
        <v>77</v>
      </c>
      <c r="AV181" s="205" t="s">
        <v>77</v>
      </c>
      <c r="AW181" s="205" t="s">
        <v>31</v>
      </c>
      <c r="AX181" s="205" t="s">
        <v>69</v>
      </c>
      <c r="AY181" s="207" t="s">
        <v>157</v>
      </c>
    </row>
    <row r="182" spans="2:51" s="205" customFormat="1" ht="11.25">
      <c r="B182" s="206"/>
      <c r="D182" s="194" t="s">
        <v>164</v>
      </c>
      <c r="E182" s="207" t="s">
        <v>3</v>
      </c>
      <c r="F182" s="208" t="s">
        <v>198</v>
      </c>
      <c r="H182" s="207" t="s">
        <v>3</v>
      </c>
      <c r="L182" s="206"/>
      <c r="M182" s="209"/>
      <c r="N182" s="210"/>
      <c r="O182" s="210"/>
      <c r="P182" s="210"/>
      <c r="Q182" s="210"/>
      <c r="R182" s="210"/>
      <c r="S182" s="210"/>
      <c r="T182" s="211"/>
      <c r="AT182" s="207" t="s">
        <v>164</v>
      </c>
      <c r="AU182" s="207" t="s">
        <v>77</v>
      </c>
      <c r="AV182" s="205" t="s">
        <v>77</v>
      </c>
      <c r="AW182" s="205" t="s">
        <v>31</v>
      </c>
      <c r="AX182" s="205" t="s">
        <v>69</v>
      </c>
      <c r="AY182" s="207" t="s">
        <v>157</v>
      </c>
    </row>
    <row r="183" spans="2:51" s="205" customFormat="1" ht="11.25">
      <c r="B183" s="206"/>
      <c r="D183" s="194" t="s">
        <v>164</v>
      </c>
      <c r="E183" s="207" t="s">
        <v>3</v>
      </c>
      <c r="F183" s="208" t="s">
        <v>203</v>
      </c>
      <c r="H183" s="207" t="s">
        <v>3</v>
      </c>
      <c r="L183" s="206"/>
      <c r="M183" s="209"/>
      <c r="N183" s="210"/>
      <c r="O183" s="210"/>
      <c r="P183" s="210"/>
      <c r="Q183" s="210"/>
      <c r="R183" s="210"/>
      <c r="S183" s="210"/>
      <c r="T183" s="211"/>
      <c r="AT183" s="207" t="s">
        <v>164</v>
      </c>
      <c r="AU183" s="207" t="s">
        <v>77</v>
      </c>
      <c r="AV183" s="205" t="s">
        <v>77</v>
      </c>
      <c r="AW183" s="205" t="s">
        <v>31</v>
      </c>
      <c r="AX183" s="205" t="s">
        <v>69</v>
      </c>
      <c r="AY183" s="207" t="s">
        <v>157</v>
      </c>
    </row>
    <row r="184" spans="2:51" s="212" customFormat="1" ht="11.25">
      <c r="B184" s="213"/>
      <c r="D184" s="194" t="s">
        <v>164</v>
      </c>
      <c r="E184" s="214" t="s">
        <v>3</v>
      </c>
      <c r="F184" s="215" t="s">
        <v>204</v>
      </c>
      <c r="H184" s="216">
        <v>57.52</v>
      </c>
      <c r="L184" s="213"/>
      <c r="M184" s="217"/>
      <c r="N184" s="218"/>
      <c r="O184" s="218"/>
      <c r="P184" s="218"/>
      <c r="Q184" s="218"/>
      <c r="R184" s="218"/>
      <c r="S184" s="218"/>
      <c r="T184" s="219"/>
      <c r="AT184" s="214" t="s">
        <v>164</v>
      </c>
      <c r="AU184" s="214" t="s">
        <v>77</v>
      </c>
      <c r="AV184" s="212" t="s">
        <v>163</v>
      </c>
      <c r="AW184" s="212" t="s">
        <v>31</v>
      </c>
      <c r="AX184" s="212" t="s">
        <v>69</v>
      </c>
      <c r="AY184" s="214" t="s">
        <v>157</v>
      </c>
    </row>
    <row r="185" spans="2:51" s="220" customFormat="1" ht="11.25">
      <c r="B185" s="221"/>
      <c r="D185" s="194" t="s">
        <v>164</v>
      </c>
      <c r="E185" s="222" t="s">
        <v>3</v>
      </c>
      <c r="F185" s="223" t="s">
        <v>171</v>
      </c>
      <c r="H185" s="224">
        <v>57.52</v>
      </c>
      <c r="L185" s="221"/>
      <c r="M185" s="225"/>
      <c r="N185" s="226"/>
      <c r="O185" s="226"/>
      <c r="P185" s="226"/>
      <c r="Q185" s="226"/>
      <c r="R185" s="226"/>
      <c r="S185" s="226"/>
      <c r="T185" s="227"/>
      <c r="AT185" s="222" t="s">
        <v>164</v>
      </c>
      <c r="AU185" s="222" t="s">
        <v>77</v>
      </c>
      <c r="AV185" s="220" t="s">
        <v>162</v>
      </c>
      <c r="AW185" s="220" t="s">
        <v>31</v>
      </c>
      <c r="AX185" s="220" t="s">
        <v>77</v>
      </c>
      <c r="AY185" s="222" t="s">
        <v>157</v>
      </c>
    </row>
    <row r="186" spans="1:65" s="113" customFormat="1" ht="16.5" customHeight="1">
      <c r="A186" s="110"/>
      <c r="B186" s="111"/>
      <c r="C186" s="180" t="s">
        <v>222</v>
      </c>
      <c r="D186" s="180" t="s">
        <v>158</v>
      </c>
      <c r="E186" s="181" t="s">
        <v>223</v>
      </c>
      <c r="F186" s="182" t="s">
        <v>224</v>
      </c>
      <c r="G186" s="183" t="s">
        <v>193</v>
      </c>
      <c r="H186" s="184">
        <v>55.6</v>
      </c>
      <c r="I186" s="5"/>
      <c r="J186" s="185">
        <f>ROUND(I186*H186,2)</f>
        <v>0</v>
      </c>
      <c r="K186" s="186"/>
      <c r="L186" s="111"/>
      <c r="M186" s="187" t="s">
        <v>3</v>
      </c>
      <c r="N186" s="188" t="s">
        <v>41</v>
      </c>
      <c r="O186" s="189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R186" s="192" t="s">
        <v>162</v>
      </c>
      <c r="AT186" s="192" t="s">
        <v>158</v>
      </c>
      <c r="AU186" s="192" t="s">
        <v>77</v>
      </c>
      <c r="AY186" s="101" t="s">
        <v>157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01" t="s">
        <v>163</v>
      </c>
      <c r="BK186" s="193">
        <f>ROUND(I186*H186,2)</f>
        <v>0</v>
      </c>
      <c r="BL186" s="101" t="s">
        <v>162</v>
      </c>
      <c r="BM186" s="192" t="s">
        <v>225</v>
      </c>
    </row>
    <row r="187" spans="2:51" s="205" customFormat="1" ht="11.25">
      <c r="B187" s="206"/>
      <c r="D187" s="194" t="s">
        <v>164</v>
      </c>
      <c r="E187" s="207" t="s">
        <v>3</v>
      </c>
      <c r="F187" s="208" t="s">
        <v>212</v>
      </c>
      <c r="H187" s="207" t="s">
        <v>3</v>
      </c>
      <c r="L187" s="206"/>
      <c r="M187" s="209"/>
      <c r="N187" s="210"/>
      <c r="O187" s="210"/>
      <c r="P187" s="210"/>
      <c r="Q187" s="210"/>
      <c r="R187" s="210"/>
      <c r="S187" s="210"/>
      <c r="T187" s="211"/>
      <c r="AT187" s="207" t="s">
        <v>164</v>
      </c>
      <c r="AU187" s="207" t="s">
        <v>77</v>
      </c>
      <c r="AV187" s="205" t="s">
        <v>77</v>
      </c>
      <c r="AW187" s="205" t="s">
        <v>31</v>
      </c>
      <c r="AX187" s="205" t="s">
        <v>69</v>
      </c>
      <c r="AY187" s="207" t="s">
        <v>157</v>
      </c>
    </row>
    <row r="188" spans="2:51" s="205" customFormat="1" ht="11.25">
      <c r="B188" s="206"/>
      <c r="D188" s="194" t="s">
        <v>164</v>
      </c>
      <c r="E188" s="207" t="s">
        <v>3</v>
      </c>
      <c r="F188" s="208" t="s">
        <v>213</v>
      </c>
      <c r="H188" s="207" t="s">
        <v>3</v>
      </c>
      <c r="L188" s="206"/>
      <c r="M188" s="209"/>
      <c r="N188" s="210"/>
      <c r="O188" s="210"/>
      <c r="P188" s="210"/>
      <c r="Q188" s="210"/>
      <c r="R188" s="210"/>
      <c r="S188" s="210"/>
      <c r="T188" s="211"/>
      <c r="AT188" s="207" t="s">
        <v>164</v>
      </c>
      <c r="AU188" s="207" t="s">
        <v>77</v>
      </c>
      <c r="AV188" s="205" t="s">
        <v>77</v>
      </c>
      <c r="AW188" s="205" t="s">
        <v>31</v>
      </c>
      <c r="AX188" s="205" t="s">
        <v>69</v>
      </c>
      <c r="AY188" s="207" t="s">
        <v>157</v>
      </c>
    </row>
    <row r="189" spans="2:51" s="212" customFormat="1" ht="11.25">
      <c r="B189" s="213"/>
      <c r="D189" s="194" t="s">
        <v>164</v>
      </c>
      <c r="E189" s="214" t="s">
        <v>3</v>
      </c>
      <c r="F189" s="215" t="s">
        <v>214</v>
      </c>
      <c r="H189" s="216">
        <v>55.6</v>
      </c>
      <c r="L189" s="213"/>
      <c r="M189" s="217"/>
      <c r="N189" s="218"/>
      <c r="O189" s="218"/>
      <c r="P189" s="218"/>
      <c r="Q189" s="218"/>
      <c r="R189" s="218"/>
      <c r="S189" s="218"/>
      <c r="T189" s="219"/>
      <c r="AT189" s="214" t="s">
        <v>164</v>
      </c>
      <c r="AU189" s="214" t="s">
        <v>77</v>
      </c>
      <c r="AV189" s="212" t="s">
        <v>163</v>
      </c>
      <c r="AW189" s="212" t="s">
        <v>31</v>
      </c>
      <c r="AX189" s="212" t="s">
        <v>69</v>
      </c>
      <c r="AY189" s="214" t="s">
        <v>157</v>
      </c>
    </row>
    <row r="190" spans="2:51" s="220" customFormat="1" ht="11.25">
      <c r="B190" s="221"/>
      <c r="D190" s="194" t="s">
        <v>164</v>
      </c>
      <c r="E190" s="222" t="s">
        <v>3</v>
      </c>
      <c r="F190" s="223" t="s">
        <v>171</v>
      </c>
      <c r="H190" s="224">
        <v>55.6</v>
      </c>
      <c r="L190" s="221"/>
      <c r="M190" s="225"/>
      <c r="N190" s="226"/>
      <c r="O190" s="226"/>
      <c r="P190" s="226"/>
      <c r="Q190" s="226"/>
      <c r="R190" s="226"/>
      <c r="S190" s="226"/>
      <c r="T190" s="227"/>
      <c r="AT190" s="222" t="s">
        <v>164</v>
      </c>
      <c r="AU190" s="222" t="s">
        <v>77</v>
      </c>
      <c r="AV190" s="220" t="s">
        <v>162</v>
      </c>
      <c r="AW190" s="220" t="s">
        <v>31</v>
      </c>
      <c r="AX190" s="220" t="s">
        <v>77</v>
      </c>
      <c r="AY190" s="222" t="s">
        <v>157</v>
      </c>
    </row>
    <row r="191" spans="1:65" s="113" customFormat="1" ht="16.5" customHeight="1">
      <c r="A191" s="110"/>
      <c r="B191" s="111"/>
      <c r="C191" s="180" t="s">
        <v>202</v>
      </c>
      <c r="D191" s="180" t="s">
        <v>158</v>
      </c>
      <c r="E191" s="181" t="s">
        <v>226</v>
      </c>
      <c r="F191" s="182" t="s">
        <v>227</v>
      </c>
      <c r="G191" s="183" t="s">
        <v>193</v>
      </c>
      <c r="H191" s="184">
        <v>57.52</v>
      </c>
      <c r="I191" s="5"/>
      <c r="J191" s="185">
        <f>ROUND(I191*H191,2)</f>
        <v>0</v>
      </c>
      <c r="K191" s="186"/>
      <c r="L191" s="111"/>
      <c r="M191" s="187" t="s">
        <v>3</v>
      </c>
      <c r="N191" s="188" t="s">
        <v>41</v>
      </c>
      <c r="O191" s="189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R191" s="192" t="s">
        <v>162</v>
      </c>
      <c r="AT191" s="192" t="s">
        <v>158</v>
      </c>
      <c r="AU191" s="192" t="s">
        <v>77</v>
      </c>
      <c r="AY191" s="101" t="s">
        <v>157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01" t="s">
        <v>163</v>
      </c>
      <c r="BK191" s="193">
        <f>ROUND(I191*H191,2)</f>
        <v>0</v>
      </c>
      <c r="BL191" s="101" t="s">
        <v>162</v>
      </c>
      <c r="BM191" s="192" t="s">
        <v>228</v>
      </c>
    </row>
    <row r="192" spans="2:51" s="205" customFormat="1" ht="11.25">
      <c r="B192" s="206"/>
      <c r="D192" s="194" t="s">
        <v>164</v>
      </c>
      <c r="E192" s="207" t="s">
        <v>3</v>
      </c>
      <c r="F192" s="208" t="s">
        <v>195</v>
      </c>
      <c r="H192" s="207" t="s">
        <v>3</v>
      </c>
      <c r="L192" s="206"/>
      <c r="M192" s="209"/>
      <c r="N192" s="210"/>
      <c r="O192" s="210"/>
      <c r="P192" s="210"/>
      <c r="Q192" s="210"/>
      <c r="R192" s="210"/>
      <c r="S192" s="210"/>
      <c r="T192" s="211"/>
      <c r="AT192" s="207" t="s">
        <v>164</v>
      </c>
      <c r="AU192" s="207" t="s">
        <v>77</v>
      </c>
      <c r="AV192" s="205" t="s">
        <v>77</v>
      </c>
      <c r="AW192" s="205" t="s">
        <v>31</v>
      </c>
      <c r="AX192" s="205" t="s">
        <v>69</v>
      </c>
      <c r="AY192" s="207" t="s">
        <v>157</v>
      </c>
    </row>
    <row r="193" spans="2:51" s="205" customFormat="1" ht="11.25">
      <c r="B193" s="206"/>
      <c r="D193" s="194" t="s">
        <v>164</v>
      </c>
      <c r="E193" s="207" t="s">
        <v>3</v>
      </c>
      <c r="F193" s="208" t="s">
        <v>196</v>
      </c>
      <c r="H193" s="207" t="s">
        <v>3</v>
      </c>
      <c r="L193" s="206"/>
      <c r="M193" s="209"/>
      <c r="N193" s="210"/>
      <c r="O193" s="210"/>
      <c r="P193" s="210"/>
      <c r="Q193" s="210"/>
      <c r="R193" s="210"/>
      <c r="S193" s="210"/>
      <c r="T193" s="211"/>
      <c r="AT193" s="207" t="s">
        <v>164</v>
      </c>
      <c r="AU193" s="207" t="s">
        <v>77</v>
      </c>
      <c r="AV193" s="205" t="s">
        <v>77</v>
      </c>
      <c r="AW193" s="205" t="s">
        <v>31</v>
      </c>
      <c r="AX193" s="205" t="s">
        <v>69</v>
      </c>
      <c r="AY193" s="207" t="s">
        <v>157</v>
      </c>
    </row>
    <row r="194" spans="2:51" s="205" customFormat="1" ht="11.25">
      <c r="B194" s="206"/>
      <c r="D194" s="194" t="s">
        <v>164</v>
      </c>
      <c r="E194" s="207" t="s">
        <v>3</v>
      </c>
      <c r="F194" s="208" t="s">
        <v>197</v>
      </c>
      <c r="H194" s="207" t="s">
        <v>3</v>
      </c>
      <c r="L194" s="206"/>
      <c r="M194" s="209"/>
      <c r="N194" s="210"/>
      <c r="O194" s="210"/>
      <c r="P194" s="210"/>
      <c r="Q194" s="210"/>
      <c r="R194" s="210"/>
      <c r="S194" s="210"/>
      <c r="T194" s="211"/>
      <c r="AT194" s="207" t="s">
        <v>164</v>
      </c>
      <c r="AU194" s="207" t="s">
        <v>77</v>
      </c>
      <c r="AV194" s="205" t="s">
        <v>77</v>
      </c>
      <c r="AW194" s="205" t="s">
        <v>31</v>
      </c>
      <c r="AX194" s="205" t="s">
        <v>69</v>
      </c>
      <c r="AY194" s="207" t="s">
        <v>157</v>
      </c>
    </row>
    <row r="195" spans="2:51" s="205" customFormat="1" ht="11.25">
      <c r="B195" s="206"/>
      <c r="D195" s="194" t="s">
        <v>164</v>
      </c>
      <c r="E195" s="207" t="s">
        <v>3</v>
      </c>
      <c r="F195" s="208" t="s">
        <v>198</v>
      </c>
      <c r="H195" s="207" t="s">
        <v>3</v>
      </c>
      <c r="L195" s="206"/>
      <c r="M195" s="209"/>
      <c r="N195" s="210"/>
      <c r="O195" s="210"/>
      <c r="P195" s="210"/>
      <c r="Q195" s="210"/>
      <c r="R195" s="210"/>
      <c r="S195" s="210"/>
      <c r="T195" s="211"/>
      <c r="AT195" s="207" t="s">
        <v>164</v>
      </c>
      <c r="AU195" s="207" t="s">
        <v>77</v>
      </c>
      <c r="AV195" s="205" t="s">
        <v>77</v>
      </c>
      <c r="AW195" s="205" t="s">
        <v>31</v>
      </c>
      <c r="AX195" s="205" t="s">
        <v>69</v>
      </c>
      <c r="AY195" s="207" t="s">
        <v>157</v>
      </c>
    </row>
    <row r="196" spans="2:51" s="205" customFormat="1" ht="11.25">
      <c r="B196" s="206"/>
      <c r="D196" s="194" t="s">
        <v>164</v>
      </c>
      <c r="E196" s="207" t="s">
        <v>3</v>
      </c>
      <c r="F196" s="208" t="s">
        <v>203</v>
      </c>
      <c r="H196" s="207" t="s">
        <v>3</v>
      </c>
      <c r="L196" s="206"/>
      <c r="M196" s="209"/>
      <c r="N196" s="210"/>
      <c r="O196" s="210"/>
      <c r="P196" s="210"/>
      <c r="Q196" s="210"/>
      <c r="R196" s="210"/>
      <c r="S196" s="210"/>
      <c r="T196" s="211"/>
      <c r="AT196" s="207" t="s">
        <v>164</v>
      </c>
      <c r="AU196" s="207" t="s">
        <v>77</v>
      </c>
      <c r="AV196" s="205" t="s">
        <v>77</v>
      </c>
      <c r="AW196" s="205" t="s">
        <v>31</v>
      </c>
      <c r="AX196" s="205" t="s">
        <v>69</v>
      </c>
      <c r="AY196" s="207" t="s">
        <v>157</v>
      </c>
    </row>
    <row r="197" spans="2:51" s="212" customFormat="1" ht="11.25">
      <c r="B197" s="213"/>
      <c r="D197" s="194" t="s">
        <v>164</v>
      </c>
      <c r="E197" s="214" t="s">
        <v>3</v>
      </c>
      <c r="F197" s="215" t="s">
        <v>204</v>
      </c>
      <c r="H197" s="216">
        <v>57.52</v>
      </c>
      <c r="L197" s="213"/>
      <c r="M197" s="217"/>
      <c r="N197" s="218"/>
      <c r="O197" s="218"/>
      <c r="P197" s="218"/>
      <c r="Q197" s="218"/>
      <c r="R197" s="218"/>
      <c r="S197" s="218"/>
      <c r="T197" s="219"/>
      <c r="AT197" s="214" t="s">
        <v>164</v>
      </c>
      <c r="AU197" s="214" t="s">
        <v>77</v>
      </c>
      <c r="AV197" s="212" t="s">
        <v>163</v>
      </c>
      <c r="AW197" s="212" t="s">
        <v>31</v>
      </c>
      <c r="AX197" s="212" t="s">
        <v>69</v>
      </c>
      <c r="AY197" s="214" t="s">
        <v>157</v>
      </c>
    </row>
    <row r="198" spans="2:51" s="220" customFormat="1" ht="11.25">
      <c r="B198" s="221"/>
      <c r="D198" s="194" t="s">
        <v>164</v>
      </c>
      <c r="E198" s="222" t="s">
        <v>3</v>
      </c>
      <c r="F198" s="223" t="s">
        <v>171</v>
      </c>
      <c r="H198" s="224">
        <v>57.52</v>
      </c>
      <c r="L198" s="221"/>
      <c r="M198" s="225"/>
      <c r="N198" s="226"/>
      <c r="O198" s="226"/>
      <c r="P198" s="226"/>
      <c r="Q198" s="226"/>
      <c r="R198" s="226"/>
      <c r="S198" s="226"/>
      <c r="T198" s="227"/>
      <c r="AT198" s="222" t="s">
        <v>164</v>
      </c>
      <c r="AU198" s="222" t="s">
        <v>77</v>
      </c>
      <c r="AV198" s="220" t="s">
        <v>162</v>
      </c>
      <c r="AW198" s="220" t="s">
        <v>31</v>
      </c>
      <c r="AX198" s="220" t="s">
        <v>77</v>
      </c>
      <c r="AY198" s="222" t="s">
        <v>157</v>
      </c>
    </row>
    <row r="199" spans="1:65" s="113" customFormat="1" ht="24.2" customHeight="1">
      <c r="A199" s="110"/>
      <c r="B199" s="111"/>
      <c r="C199" s="180" t="s">
        <v>229</v>
      </c>
      <c r="D199" s="180" t="s">
        <v>158</v>
      </c>
      <c r="E199" s="181" t="s">
        <v>230</v>
      </c>
      <c r="F199" s="182" t="s">
        <v>231</v>
      </c>
      <c r="G199" s="183" t="s">
        <v>161</v>
      </c>
      <c r="H199" s="184">
        <v>120.55</v>
      </c>
      <c r="I199" s="5"/>
      <c r="J199" s="185">
        <f>ROUND(I199*H199,2)</f>
        <v>0</v>
      </c>
      <c r="K199" s="186"/>
      <c r="L199" s="111"/>
      <c r="M199" s="187" t="s">
        <v>3</v>
      </c>
      <c r="N199" s="188" t="s">
        <v>41</v>
      </c>
      <c r="O199" s="189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R199" s="192" t="s">
        <v>162</v>
      </c>
      <c r="AT199" s="192" t="s">
        <v>158</v>
      </c>
      <c r="AU199" s="192" t="s">
        <v>77</v>
      </c>
      <c r="AY199" s="101" t="s">
        <v>157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01" t="s">
        <v>163</v>
      </c>
      <c r="BK199" s="193">
        <f>ROUND(I199*H199,2)</f>
        <v>0</v>
      </c>
      <c r="BL199" s="101" t="s">
        <v>162</v>
      </c>
      <c r="BM199" s="192" t="s">
        <v>232</v>
      </c>
    </row>
    <row r="200" spans="2:51" s="205" customFormat="1" ht="11.25">
      <c r="B200" s="206"/>
      <c r="D200" s="194" t="s">
        <v>164</v>
      </c>
      <c r="E200" s="207" t="s">
        <v>3</v>
      </c>
      <c r="F200" s="208" t="s">
        <v>165</v>
      </c>
      <c r="H200" s="207" t="s">
        <v>3</v>
      </c>
      <c r="L200" s="206"/>
      <c r="M200" s="209"/>
      <c r="N200" s="210"/>
      <c r="O200" s="210"/>
      <c r="P200" s="210"/>
      <c r="Q200" s="210"/>
      <c r="R200" s="210"/>
      <c r="S200" s="210"/>
      <c r="T200" s="211"/>
      <c r="AT200" s="207" t="s">
        <v>164</v>
      </c>
      <c r="AU200" s="207" t="s">
        <v>77</v>
      </c>
      <c r="AV200" s="205" t="s">
        <v>77</v>
      </c>
      <c r="AW200" s="205" t="s">
        <v>31</v>
      </c>
      <c r="AX200" s="205" t="s">
        <v>69</v>
      </c>
      <c r="AY200" s="207" t="s">
        <v>157</v>
      </c>
    </row>
    <row r="201" spans="2:51" s="205" customFormat="1" ht="11.25">
      <c r="B201" s="206"/>
      <c r="D201" s="194" t="s">
        <v>164</v>
      </c>
      <c r="E201" s="207" t="s">
        <v>3</v>
      </c>
      <c r="F201" s="208" t="s">
        <v>185</v>
      </c>
      <c r="H201" s="207" t="s">
        <v>3</v>
      </c>
      <c r="L201" s="206"/>
      <c r="M201" s="209"/>
      <c r="N201" s="210"/>
      <c r="O201" s="210"/>
      <c r="P201" s="210"/>
      <c r="Q201" s="210"/>
      <c r="R201" s="210"/>
      <c r="S201" s="210"/>
      <c r="T201" s="211"/>
      <c r="AT201" s="207" t="s">
        <v>164</v>
      </c>
      <c r="AU201" s="207" t="s">
        <v>77</v>
      </c>
      <c r="AV201" s="205" t="s">
        <v>77</v>
      </c>
      <c r="AW201" s="205" t="s">
        <v>31</v>
      </c>
      <c r="AX201" s="205" t="s">
        <v>69</v>
      </c>
      <c r="AY201" s="207" t="s">
        <v>157</v>
      </c>
    </row>
    <row r="202" spans="2:51" s="205" customFormat="1" ht="11.25">
      <c r="B202" s="206"/>
      <c r="D202" s="194" t="s">
        <v>164</v>
      </c>
      <c r="E202" s="207" t="s">
        <v>3</v>
      </c>
      <c r="F202" s="208" t="s">
        <v>186</v>
      </c>
      <c r="H202" s="207" t="s">
        <v>3</v>
      </c>
      <c r="L202" s="206"/>
      <c r="M202" s="209"/>
      <c r="N202" s="210"/>
      <c r="O202" s="210"/>
      <c r="P202" s="210"/>
      <c r="Q202" s="210"/>
      <c r="R202" s="210"/>
      <c r="S202" s="210"/>
      <c r="T202" s="211"/>
      <c r="AT202" s="207" t="s">
        <v>164</v>
      </c>
      <c r="AU202" s="207" t="s">
        <v>77</v>
      </c>
      <c r="AV202" s="205" t="s">
        <v>77</v>
      </c>
      <c r="AW202" s="205" t="s">
        <v>31</v>
      </c>
      <c r="AX202" s="205" t="s">
        <v>69</v>
      </c>
      <c r="AY202" s="207" t="s">
        <v>157</v>
      </c>
    </row>
    <row r="203" spans="2:51" s="205" customFormat="1" ht="11.25">
      <c r="B203" s="206"/>
      <c r="D203" s="194" t="s">
        <v>164</v>
      </c>
      <c r="E203" s="207" t="s">
        <v>3</v>
      </c>
      <c r="F203" s="208" t="s">
        <v>187</v>
      </c>
      <c r="H203" s="207" t="s">
        <v>3</v>
      </c>
      <c r="L203" s="206"/>
      <c r="M203" s="209"/>
      <c r="N203" s="210"/>
      <c r="O203" s="210"/>
      <c r="P203" s="210"/>
      <c r="Q203" s="210"/>
      <c r="R203" s="210"/>
      <c r="S203" s="210"/>
      <c r="T203" s="211"/>
      <c r="AT203" s="207" t="s">
        <v>164</v>
      </c>
      <c r="AU203" s="207" t="s">
        <v>77</v>
      </c>
      <c r="AV203" s="205" t="s">
        <v>77</v>
      </c>
      <c r="AW203" s="205" t="s">
        <v>31</v>
      </c>
      <c r="AX203" s="205" t="s">
        <v>69</v>
      </c>
      <c r="AY203" s="207" t="s">
        <v>157</v>
      </c>
    </row>
    <row r="204" spans="2:51" s="205" customFormat="1" ht="11.25">
      <c r="B204" s="206"/>
      <c r="D204" s="194" t="s">
        <v>164</v>
      </c>
      <c r="E204" s="207" t="s">
        <v>3</v>
      </c>
      <c r="F204" s="208" t="s">
        <v>188</v>
      </c>
      <c r="H204" s="207" t="s">
        <v>3</v>
      </c>
      <c r="L204" s="206"/>
      <c r="M204" s="209"/>
      <c r="N204" s="210"/>
      <c r="O204" s="210"/>
      <c r="P204" s="210"/>
      <c r="Q204" s="210"/>
      <c r="R204" s="210"/>
      <c r="S204" s="210"/>
      <c r="T204" s="211"/>
      <c r="AT204" s="207" t="s">
        <v>164</v>
      </c>
      <c r="AU204" s="207" t="s">
        <v>77</v>
      </c>
      <c r="AV204" s="205" t="s">
        <v>77</v>
      </c>
      <c r="AW204" s="205" t="s">
        <v>31</v>
      </c>
      <c r="AX204" s="205" t="s">
        <v>69</v>
      </c>
      <c r="AY204" s="207" t="s">
        <v>157</v>
      </c>
    </row>
    <row r="205" spans="2:51" s="205" customFormat="1" ht="11.25">
      <c r="B205" s="206"/>
      <c r="D205" s="194" t="s">
        <v>164</v>
      </c>
      <c r="E205" s="207" t="s">
        <v>3</v>
      </c>
      <c r="F205" s="208" t="s">
        <v>233</v>
      </c>
      <c r="H205" s="207" t="s">
        <v>3</v>
      </c>
      <c r="L205" s="206"/>
      <c r="M205" s="209"/>
      <c r="N205" s="210"/>
      <c r="O205" s="210"/>
      <c r="P205" s="210"/>
      <c r="Q205" s="210"/>
      <c r="R205" s="210"/>
      <c r="S205" s="210"/>
      <c r="T205" s="211"/>
      <c r="AT205" s="207" t="s">
        <v>164</v>
      </c>
      <c r="AU205" s="207" t="s">
        <v>77</v>
      </c>
      <c r="AV205" s="205" t="s">
        <v>77</v>
      </c>
      <c r="AW205" s="205" t="s">
        <v>31</v>
      </c>
      <c r="AX205" s="205" t="s">
        <v>69</v>
      </c>
      <c r="AY205" s="207" t="s">
        <v>157</v>
      </c>
    </row>
    <row r="206" spans="2:51" s="212" customFormat="1" ht="11.25">
      <c r="B206" s="213"/>
      <c r="D206" s="194" t="s">
        <v>164</v>
      </c>
      <c r="E206" s="214" t="s">
        <v>3</v>
      </c>
      <c r="F206" s="215" t="s">
        <v>234</v>
      </c>
      <c r="H206" s="216">
        <v>120.55</v>
      </c>
      <c r="L206" s="213"/>
      <c r="M206" s="217"/>
      <c r="N206" s="218"/>
      <c r="O206" s="218"/>
      <c r="P206" s="218"/>
      <c r="Q206" s="218"/>
      <c r="R206" s="218"/>
      <c r="S206" s="218"/>
      <c r="T206" s="219"/>
      <c r="AT206" s="214" t="s">
        <v>164</v>
      </c>
      <c r="AU206" s="214" t="s">
        <v>77</v>
      </c>
      <c r="AV206" s="212" t="s">
        <v>163</v>
      </c>
      <c r="AW206" s="212" t="s">
        <v>31</v>
      </c>
      <c r="AX206" s="212" t="s">
        <v>69</v>
      </c>
      <c r="AY206" s="214" t="s">
        <v>157</v>
      </c>
    </row>
    <row r="207" spans="2:51" s="220" customFormat="1" ht="11.25">
      <c r="B207" s="221"/>
      <c r="D207" s="194" t="s">
        <v>164</v>
      </c>
      <c r="E207" s="222" t="s">
        <v>3</v>
      </c>
      <c r="F207" s="223" t="s">
        <v>171</v>
      </c>
      <c r="H207" s="224">
        <v>120.55</v>
      </c>
      <c r="L207" s="221"/>
      <c r="M207" s="225"/>
      <c r="N207" s="226"/>
      <c r="O207" s="226"/>
      <c r="P207" s="226"/>
      <c r="Q207" s="226"/>
      <c r="R207" s="226"/>
      <c r="S207" s="226"/>
      <c r="T207" s="227"/>
      <c r="AT207" s="222" t="s">
        <v>164</v>
      </c>
      <c r="AU207" s="222" t="s">
        <v>77</v>
      </c>
      <c r="AV207" s="220" t="s">
        <v>162</v>
      </c>
      <c r="AW207" s="220" t="s">
        <v>31</v>
      </c>
      <c r="AX207" s="220" t="s">
        <v>77</v>
      </c>
      <c r="AY207" s="222" t="s">
        <v>157</v>
      </c>
    </row>
    <row r="208" spans="2:63" s="169" customFormat="1" ht="25.9" customHeight="1">
      <c r="B208" s="170"/>
      <c r="D208" s="171" t="s">
        <v>68</v>
      </c>
      <c r="E208" s="172" t="s">
        <v>163</v>
      </c>
      <c r="F208" s="172" t="s">
        <v>235</v>
      </c>
      <c r="J208" s="173">
        <f>BK208</f>
        <v>0</v>
      </c>
      <c r="L208" s="170"/>
      <c r="M208" s="174"/>
      <c r="N208" s="175"/>
      <c r="O208" s="175"/>
      <c r="P208" s="176">
        <f>SUM(P209:P213)</f>
        <v>0</v>
      </c>
      <c r="Q208" s="175"/>
      <c r="R208" s="176">
        <f>SUM(R209:R213)</f>
        <v>0</v>
      </c>
      <c r="S208" s="175"/>
      <c r="T208" s="177">
        <f>SUM(T209:T213)</f>
        <v>0</v>
      </c>
      <c r="AR208" s="171" t="s">
        <v>77</v>
      </c>
      <c r="AT208" s="178" t="s">
        <v>68</v>
      </c>
      <c r="AU208" s="178" t="s">
        <v>69</v>
      </c>
      <c r="AY208" s="171" t="s">
        <v>157</v>
      </c>
      <c r="BK208" s="179">
        <f>SUM(BK209:BK213)</f>
        <v>0</v>
      </c>
    </row>
    <row r="209" spans="1:65" s="113" customFormat="1" ht="16.5" customHeight="1">
      <c r="A209" s="110"/>
      <c r="B209" s="111"/>
      <c r="C209" s="180" t="s">
        <v>208</v>
      </c>
      <c r="D209" s="180" t="s">
        <v>158</v>
      </c>
      <c r="E209" s="181" t="s">
        <v>236</v>
      </c>
      <c r="F209" s="182" t="s">
        <v>237</v>
      </c>
      <c r="G209" s="183" t="s">
        <v>193</v>
      </c>
      <c r="H209" s="184">
        <v>1.92</v>
      </c>
      <c r="I209" s="5"/>
      <c r="J209" s="185">
        <f>ROUND(I209*H209,2)</f>
        <v>0</v>
      </c>
      <c r="K209" s="186"/>
      <c r="L209" s="111"/>
      <c r="M209" s="187" t="s">
        <v>3</v>
      </c>
      <c r="N209" s="188" t="s">
        <v>41</v>
      </c>
      <c r="O209" s="189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R209" s="192" t="s">
        <v>162</v>
      </c>
      <c r="AT209" s="192" t="s">
        <v>158</v>
      </c>
      <c r="AU209" s="192" t="s">
        <v>77</v>
      </c>
      <c r="AY209" s="101" t="s">
        <v>157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01" t="s">
        <v>163</v>
      </c>
      <c r="BK209" s="193">
        <f>ROUND(I209*H209,2)</f>
        <v>0</v>
      </c>
      <c r="BL209" s="101" t="s">
        <v>162</v>
      </c>
      <c r="BM209" s="192" t="s">
        <v>238</v>
      </c>
    </row>
    <row r="210" spans="2:51" s="205" customFormat="1" ht="11.25">
      <c r="B210" s="206"/>
      <c r="D210" s="194" t="s">
        <v>164</v>
      </c>
      <c r="E210" s="207" t="s">
        <v>3</v>
      </c>
      <c r="F210" s="208" t="s">
        <v>195</v>
      </c>
      <c r="H210" s="207" t="s">
        <v>3</v>
      </c>
      <c r="L210" s="206"/>
      <c r="M210" s="209"/>
      <c r="N210" s="210"/>
      <c r="O210" s="210"/>
      <c r="P210" s="210"/>
      <c r="Q210" s="210"/>
      <c r="R210" s="210"/>
      <c r="S210" s="210"/>
      <c r="T210" s="211"/>
      <c r="AT210" s="207" t="s">
        <v>164</v>
      </c>
      <c r="AU210" s="207" t="s">
        <v>77</v>
      </c>
      <c r="AV210" s="205" t="s">
        <v>77</v>
      </c>
      <c r="AW210" s="205" t="s">
        <v>31</v>
      </c>
      <c r="AX210" s="205" t="s">
        <v>69</v>
      </c>
      <c r="AY210" s="207" t="s">
        <v>157</v>
      </c>
    </row>
    <row r="211" spans="2:51" s="205" customFormat="1" ht="11.25">
      <c r="B211" s="206"/>
      <c r="D211" s="194" t="s">
        <v>164</v>
      </c>
      <c r="E211" s="207" t="s">
        <v>3</v>
      </c>
      <c r="F211" s="208" t="s">
        <v>196</v>
      </c>
      <c r="H211" s="207" t="s">
        <v>3</v>
      </c>
      <c r="L211" s="206"/>
      <c r="M211" s="209"/>
      <c r="N211" s="210"/>
      <c r="O211" s="210"/>
      <c r="P211" s="210"/>
      <c r="Q211" s="210"/>
      <c r="R211" s="210"/>
      <c r="S211" s="210"/>
      <c r="T211" s="211"/>
      <c r="AT211" s="207" t="s">
        <v>164</v>
      </c>
      <c r="AU211" s="207" t="s">
        <v>77</v>
      </c>
      <c r="AV211" s="205" t="s">
        <v>77</v>
      </c>
      <c r="AW211" s="205" t="s">
        <v>31</v>
      </c>
      <c r="AX211" s="205" t="s">
        <v>69</v>
      </c>
      <c r="AY211" s="207" t="s">
        <v>157</v>
      </c>
    </row>
    <row r="212" spans="2:51" s="212" customFormat="1" ht="11.25">
      <c r="B212" s="213"/>
      <c r="D212" s="194" t="s">
        <v>164</v>
      </c>
      <c r="E212" s="214" t="s">
        <v>3</v>
      </c>
      <c r="F212" s="215" t="s">
        <v>239</v>
      </c>
      <c r="H212" s="216">
        <v>1.92</v>
      </c>
      <c r="L212" s="213"/>
      <c r="M212" s="217"/>
      <c r="N212" s="218"/>
      <c r="O212" s="218"/>
      <c r="P212" s="218"/>
      <c r="Q212" s="218"/>
      <c r="R212" s="218"/>
      <c r="S212" s="218"/>
      <c r="T212" s="219"/>
      <c r="AT212" s="214" t="s">
        <v>164</v>
      </c>
      <c r="AU212" s="214" t="s">
        <v>77</v>
      </c>
      <c r="AV212" s="212" t="s">
        <v>163</v>
      </c>
      <c r="AW212" s="212" t="s">
        <v>31</v>
      </c>
      <c r="AX212" s="212" t="s">
        <v>69</v>
      </c>
      <c r="AY212" s="214" t="s">
        <v>157</v>
      </c>
    </row>
    <row r="213" spans="2:51" s="220" customFormat="1" ht="11.25">
      <c r="B213" s="221"/>
      <c r="D213" s="194" t="s">
        <v>164</v>
      </c>
      <c r="E213" s="222" t="s">
        <v>3</v>
      </c>
      <c r="F213" s="223" t="s">
        <v>171</v>
      </c>
      <c r="H213" s="224">
        <v>1.92</v>
      </c>
      <c r="L213" s="221"/>
      <c r="M213" s="225"/>
      <c r="N213" s="226"/>
      <c r="O213" s="226"/>
      <c r="P213" s="226"/>
      <c r="Q213" s="226"/>
      <c r="R213" s="226"/>
      <c r="S213" s="226"/>
      <c r="T213" s="227"/>
      <c r="AT213" s="222" t="s">
        <v>164</v>
      </c>
      <c r="AU213" s="222" t="s">
        <v>77</v>
      </c>
      <c r="AV213" s="220" t="s">
        <v>162</v>
      </c>
      <c r="AW213" s="220" t="s">
        <v>31</v>
      </c>
      <c r="AX213" s="220" t="s">
        <v>77</v>
      </c>
      <c r="AY213" s="222" t="s">
        <v>157</v>
      </c>
    </row>
    <row r="214" spans="2:63" s="169" customFormat="1" ht="25.9" customHeight="1">
      <c r="B214" s="170"/>
      <c r="D214" s="171" t="s">
        <v>68</v>
      </c>
      <c r="E214" s="172" t="s">
        <v>176</v>
      </c>
      <c r="F214" s="172" t="s">
        <v>240</v>
      </c>
      <c r="J214" s="173">
        <f>BK214</f>
        <v>0</v>
      </c>
      <c r="L214" s="170"/>
      <c r="M214" s="174"/>
      <c r="N214" s="175"/>
      <c r="O214" s="175"/>
      <c r="P214" s="176">
        <f>SUM(P215:P279)</f>
        <v>0</v>
      </c>
      <c r="Q214" s="175"/>
      <c r="R214" s="176">
        <f>SUM(R215:R279)</f>
        <v>0</v>
      </c>
      <c r="S214" s="175"/>
      <c r="T214" s="177">
        <f>SUM(T215:T279)</f>
        <v>0</v>
      </c>
      <c r="AR214" s="171" t="s">
        <v>77</v>
      </c>
      <c r="AT214" s="178" t="s">
        <v>68</v>
      </c>
      <c r="AU214" s="178" t="s">
        <v>69</v>
      </c>
      <c r="AY214" s="171" t="s">
        <v>157</v>
      </c>
      <c r="BK214" s="179">
        <f>SUM(BK215:BK279)</f>
        <v>0</v>
      </c>
    </row>
    <row r="215" spans="1:65" s="113" customFormat="1" ht="33" customHeight="1">
      <c r="A215" s="110"/>
      <c r="B215" s="111"/>
      <c r="C215" s="180" t="s">
        <v>9</v>
      </c>
      <c r="D215" s="180" t="s">
        <v>158</v>
      </c>
      <c r="E215" s="181" t="s">
        <v>241</v>
      </c>
      <c r="F215" s="182" t="s">
        <v>242</v>
      </c>
      <c r="G215" s="183" t="s">
        <v>161</v>
      </c>
      <c r="H215" s="184">
        <v>6.8</v>
      </c>
      <c r="I215" s="5"/>
      <c r="J215" s="185">
        <f>ROUND(I215*H215,2)</f>
        <v>0</v>
      </c>
      <c r="K215" s="186"/>
      <c r="L215" s="111"/>
      <c r="M215" s="187" t="s">
        <v>3</v>
      </c>
      <c r="N215" s="188" t="s">
        <v>41</v>
      </c>
      <c r="O215" s="189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R215" s="192" t="s">
        <v>162</v>
      </c>
      <c r="AT215" s="192" t="s">
        <v>158</v>
      </c>
      <c r="AU215" s="192" t="s">
        <v>77</v>
      </c>
      <c r="AY215" s="101" t="s">
        <v>157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01" t="s">
        <v>163</v>
      </c>
      <c r="BK215" s="193">
        <f>ROUND(I215*H215,2)</f>
        <v>0</v>
      </c>
      <c r="BL215" s="101" t="s">
        <v>162</v>
      </c>
      <c r="BM215" s="192" t="s">
        <v>243</v>
      </c>
    </row>
    <row r="216" spans="2:51" s="205" customFormat="1" ht="11.25">
      <c r="B216" s="206"/>
      <c r="D216" s="194" t="s">
        <v>164</v>
      </c>
      <c r="E216" s="207" t="s">
        <v>3</v>
      </c>
      <c r="F216" s="208" t="s">
        <v>244</v>
      </c>
      <c r="H216" s="207" t="s">
        <v>3</v>
      </c>
      <c r="L216" s="206"/>
      <c r="M216" s="209"/>
      <c r="N216" s="210"/>
      <c r="O216" s="210"/>
      <c r="P216" s="210"/>
      <c r="Q216" s="210"/>
      <c r="R216" s="210"/>
      <c r="S216" s="210"/>
      <c r="T216" s="211"/>
      <c r="AT216" s="207" t="s">
        <v>164</v>
      </c>
      <c r="AU216" s="207" t="s">
        <v>77</v>
      </c>
      <c r="AV216" s="205" t="s">
        <v>77</v>
      </c>
      <c r="AW216" s="205" t="s">
        <v>31</v>
      </c>
      <c r="AX216" s="205" t="s">
        <v>69</v>
      </c>
      <c r="AY216" s="207" t="s">
        <v>157</v>
      </c>
    </row>
    <row r="217" spans="2:51" s="212" customFormat="1" ht="11.25">
      <c r="B217" s="213"/>
      <c r="D217" s="194" t="s">
        <v>164</v>
      </c>
      <c r="E217" s="214" t="s">
        <v>3</v>
      </c>
      <c r="F217" s="215" t="s">
        <v>245</v>
      </c>
      <c r="H217" s="216">
        <v>6.8</v>
      </c>
      <c r="L217" s="213"/>
      <c r="M217" s="217"/>
      <c r="N217" s="218"/>
      <c r="O217" s="218"/>
      <c r="P217" s="218"/>
      <c r="Q217" s="218"/>
      <c r="R217" s="218"/>
      <c r="S217" s="218"/>
      <c r="T217" s="219"/>
      <c r="AT217" s="214" t="s">
        <v>164</v>
      </c>
      <c r="AU217" s="214" t="s">
        <v>77</v>
      </c>
      <c r="AV217" s="212" t="s">
        <v>163</v>
      </c>
      <c r="AW217" s="212" t="s">
        <v>31</v>
      </c>
      <c r="AX217" s="212" t="s">
        <v>69</v>
      </c>
      <c r="AY217" s="214" t="s">
        <v>157</v>
      </c>
    </row>
    <row r="218" spans="2:51" s="220" customFormat="1" ht="11.25">
      <c r="B218" s="221"/>
      <c r="D218" s="194" t="s">
        <v>164</v>
      </c>
      <c r="E218" s="222" t="s">
        <v>3</v>
      </c>
      <c r="F218" s="223" t="s">
        <v>171</v>
      </c>
      <c r="H218" s="224">
        <v>6.8</v>
      </c>
      <c r="L218" s="221"/>
      <c r="M218" s="225"/>
      <c r="N218" s="226"/>
      <c r="O218" s="226"/>
      <c r="P218" s="226"/>
      <c r="Q218" s="226"/>
      <c r="R218" s="226"/>
      <c r="S218" s="226"/>
      <c r="T218" s="227"/>
      <c r="AT218" s="222" t="s">
        <v>164</v>
      </c>
      <c r="AU218" s="222" t="s">
        <v>77</v>
      </c>
      <c r="AV218" s="220" t="s">
        <v>162</v>
      </c>
      <c r="AW218" s="220" t="s">
        <v>31</v>
      </c>
      <c r="AX218" s="220" t="s">
        <v>77</v>
      </c>
      <c r="AY218" s="222" t="s">
        <v>157</v>
      </c>
    </row>
    <row r="219" spans="1:65" s="113" customFormat="1" ht="24.2" customHeight="1">
      <c r="A219" s="110"/>
      <c r="B219" s="111"/>
      <c r="C219" s="180" t="s">
        <v>211</v>
      </c>
      <c r="D219" s="180" t="s">
        <v>158</v>
      </c>
      <c r="E219" s="181" t="s">
        <v>246</v>
      </c>
      <c r="F219" s="182" t="s">
        <v>247</v>
      </c>
      <c r="G219" s="183" t="s">
        <v>183</v>
      </c>
      <c r="H219" s="184">
        <v>9.2</v>
      </c>
      <c r="I219" s="5"/>
      <c r="J219" s="185">
        <f>ROUND(I219*H219,2)</f>
        <v>0</v>
      </c>
      <c r="K219" s="186"/>
      <c r="L219" s="111"/>
      <c r="M219" s="187" t="s">
        <v>3</v>
      </c>
      <c r="N219" s="188" t="s">
        <v>41</v>
      </c>
      <c r="O219" s="189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R219" s="192" t="s">
        <v>162</v>
      </c>
      <c r="AT219" s="192" t="s">
        <v>158</v>
      </c>
      <c r="AU219" s="192" t="s">
        <v>77</v>
      </c>
      <c r="AY219" s="101" t="s">
        <v>157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01" t="s">
        <v>163</v>
      </c>
      <c r="BK219" s="193">
        <f>ROUND(I219*H219,2)</f>
        <v>0</v>
      </c>
      <c r="BL219" s="101" t="s">
        <v>162</v>
      </c>
      <c r="BM219" s="192" t="s">
        <v>248</v>
      </c>
    </row>
    <row r="220" spans="2:51" s="205" customFormat="1" ht="11.25">
      <c r="B220" s="206"/>
      <c r="D220" s="194" t="s">
        <v>164</v>
      </c>
      <c r="E220" s="207" t="s">
        <v>3</v>
      </c>
      <c r="F220" s="208" t="s">
        <v>249</v>
      </c>
      <c r="H220" s="207" t="s">
        <v>3</v>
      </c>
      <c r="L220" s="206"/>
      <c r="M220" s="209"/>
      <c r="N220" s="210"/>
      <c r="O220" s="210"/>
      <c r="P220" s="210"/>
      <c r="Q220" s="210"/>
      <c r="R220" s="210"/>
      <c r="S220" s="210"/>
      <c r="T220" s="211"/>
      <c r="AT220" s="207" t="s">
        <v>164</v>
      </c>
      <c r="AU220" s="207" t="s">
        <v>77</v>
      </c>
      <c r="AV220" s="205" t="s">
        <v>77</v>
      </c>
      <c r="AW220" s="205" t="s">
        <v>31</v>
      </c>
      <c r="AX220" s="205" t="s">
        <v>69</v>
      </c>
      <c r="AY220" s="207" t="s">
        <v>157</v>
      </c>
    </row>
    <row r="221" spans="2:51" s="212" customFormat="1" ht="11.25">
      <c r="B221" s="213"/>
      <c r="D221" s="194" t="s">
        <v>164</v>
      </c>
      <c r="E221" s="214" t="s">
        <v>3</v>
      </c>
      <c r="F221" s="215" t="s">
        <v>250</v>
      </c>
      <c r="H221" s="216">
        <v>9.2</v>
      </c>
      <c r="L221" s="213"/>
      <c r="M221" s="217"/>
      <c r="N221" s="218"/>
      <c r="O221" s="218"/>
      <c r="P221" s="218"/>
      <c r="Q221" s="218"/>
      <c r="R221" s="218"/>
      <c r="S221" s="218"/>
      <c r="T221" s="219"/>
      <c r="AT221" s="214" t="s">
        <v>164</v>
      </c>
      <c r="AU221" s="214" t="s">
        <v>77</v>
      </c>
      <c r="AV221" s="212" t="s">
        <v>163</v>
      </c>
      <c r="AW221" s="212" t="s">
        <v>31</v>
      </c>
      <c r="AX221" s="212" t="s">
        <v>69</v>
      </c>
      <c r="AY221" s="214" t="s">
        <v>157</v>
      </c>
    </row>
    <row r="222" spans="2:51" s="220" customFormat="1" ht="11.25">
      <c r="B222" s="221"/>
      <c r="D222" s="194" t="s">
        <v>164</v>
      </c>
      <c r="E222" s="222" t="s">
        <v>3</v>
      </c>
      <c r="F222" s="223" t="s">
        <v>171</v>
      </c>
      <c r="H222" s="224">
        <v>9.2</v>
      </c>
      <c r="L222" s="221"/>
      <c r="M222" s="225"/>
      <c r="N222" s="226"/>
      <c r="O222" s="226"/>
      <c r="P222" s="226"/>
      <c r="Q222" s="226"/>
      <c r="R222" s="226"/>
      <c r="S222" s="226"/>
      <c r="T222" s="227"/>
      <c r="AT222" s="222" t="s">
        <v>164</v>
      </c>
      <c r="AU222" s="222" t="s">
        <v>77</v>
      </c>
      <c r="AV222" s="220" t="s">
        <v>162</v>
      </c>
      <c r="AW222" s="220" t="s">
        <v>31</v>
      </c>
      <c r="AX222" s="220" t="s">
        <v>77</v>
      </c>
      <c r="AY222" s="222" t="s">
        <v>157</v>
      </c>
    </row>
    <row r="223" spans="1:65" s="113" customFormat="1" ht="24.2" customHeight="1">
      <c r="A223" s="110"/>
      <c r="B223" s="111"/>
      <c r="C223" s="180" t="s">
        <v>251</v>
      </c>
      <c r="D223" s="180" t="s">
        <v>158</v>
      </c>
      <c r="E223" s="181" t="s">
        <v>252</v>
      </c>
      <c r="F223" s="182" t="s">
        <v>253</v>
      </c>
      <c r="G223" s="183" t="s">
        <v>183</v>
      </c>
      <c r="H223" s="184">
        <v>3</v>
      </c>
      <c r="I223" s="5"/>
      <c r="J223" s="185">
        <f>ROUND(I223*H223,2)</f>
        <v>0</v>
      </c>
      <c r="K223" s="186"/>
      <c r="L223" s="111"/>
      <c r="M223" s="187" t="s">
        <v>3</v>
      </c>
      <c r="N223" s="188" t="s">
        <v>41</v>
      </c>
      <c r="O223" s="189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R223" s="192" t="s">
        <v>162</v>
      </c>
      <c r="AT223" s="192" t="s">
        <v>158</v>
      </c>
      <c r="AU223" s="192" t="s">
        <v>77</v>
      </c>
      <c r="AY223" s="101" t="s">
        <v>157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01" t="s">
        <v>163</v>
      </c>
      <c r="BK223" s="193">
        <f>ROUND(I223*H223,2)</f>
        <v>0</v>
      </c>
      <c r="BL223" s="101" t="s">
        <v>162</v>
      </c>
      <c r="BM223" s="192" t="s">
        <v>254</v>
      </c>
    </row>
    <row r="224" spans="2:51" s="205" customFormat="1" ht="11.25">
      <c r="B224" s="206"/>
      <c r="D224" s="194" t="s">
        <v>164</v>
      </c>
      <c r="E224" s="207" t="s">
        <v>3</v>
      </c>
      <c r="F224" s="208" t="s">
        <v>255</v>
      </c>
      <c r="H224" s="207" t="s">
        <v>3</v>
      </c>
      <c r="L224" s="206"/>
      <c r="M224" s="209"/>
      <c r="N224" s="210"/>
      <c r="O224" s="210"/>
      <c r="P224" s="210"/>
      <c r="Q224" s="210"/>
      <c r="R224" s="210"/>
      <c r="S224" s="210"/>
      <c r="T224" s="211"/>
      <c r="AT224" s="207" t="s">
        <v>164</v>
      </c>
      <c r="AU224" s="207" t="s">
        <v>77</v>
      </c>
      <c r="AV224" s="205" t="s">
        <v>77</v>
      </c>
      <c r="AW224" s="205" t="s">
        <v>31</v>
      </c>
      <c r="AX224" s="205" t="s">
        <v>69</v>
      </c>
      <c r="AY224" s="207" t="s">
        <v>157</v>
      </c>
    </row>
    <row r="225" spans="2:51" s="212" customFormat="1" ht="11.25">
      <c r="B225" s="213"/>
      <c r="D225" s="194" t="s">
        <v>164</v>
      </c>
      <c r="E225" s="214" t="s">
        <v>3</v>
      </c>
      <c r="F225" s="215" t="s">
        <v>176</v>
      </c>
      <c r="H225" s="216">
        <v>3</v>
      </c>
      <c r="L225" s="213"/>
      <c r="M225" s="217"/>
      <c r="N225" s="218"/>
      <c r="O225" s="218"/>
      <c r="P225" s="218"/>
      <c r="Q225" s="218"/>
      <c r="R225" s="218"/>
      <c r="S225" s="218"/>
      <c r="T225" s="219"/>
      <c r="AT225" s="214" t="s">
        <v>164</v>
      </c>
      <c r="AU225" s="214" t="s">
        <v>77</v>
      </c>
      <c r="AV225" s="212" t="s">
        <v>163</v>
      </c>
      <c r="AW225" s="212" t="s">
        <v>31</v>
      </c>
      <c r="AX225" s="212" t="s">
        <v>69</v>
      </c>
      <c r="AY225" s="214" t="s">
        <v>157</v>
      </c>
    </row>
    <row r="226" spans="2:51" s="220" customFormat="1" ht="11.25">
      <c r="B226" s="221"/>
      <c r="D226" s="194" t="s">
        <v>164</v>
      </c>
      <c r="E226" s="222" t="s">
        <v>3</v>
      </c>
      <c r="F226" s="223" t="s">
        <v>171</v>
      </c>
      <c r="H226" s="224">
        <v>3</v>
      </c>
      <c r="L226" s="221"/>
      <c r="M226" s="225"/>
      <c r="N226" s="226"/>
      <c r="O226" s="226"/>
      <c r="P226" s="226"/>
      <c r="Q226" s="226"/>
      <c r="R226" s="226"/>
      <c r="S226" s="226"/>
      <c r="T226" s="227"/>
      <c r="AT226" s="222" t="s">
        <v>164</v>
      </c>
      <c r="AU226" s="222" t="s">
        <v>77</v>
      </c>
      <c r="AV226" s="220" t="s">
        <v>162</v>
      </c>
      <c r="AW226" s="220" t="s">
        <v>31</v>
      </c>
      <c r="AX226" s="220" t="s">
        <v>77</v>
      </c>
      <c r="AY226" s="222" t="s">
        <v>157</v>
      </c>
    </row>
    <row r="227" spans="1:65" s="113" customFormat="1" ht="24.2" customHeight="1">
      <c r="A227" s="110"/>
      <c r="B227" s="111"/>
      <c r="C227" s="180" t="s">
        <v>218</v>
      </c>
      <c r="D227" s="180" t="s">
        <v>158</v>
      </c>
      <c r="E227" s="181" t="s">
        <v>256</v>
      </c>
      <c r="F227" s="182" t="s">
        <v>257</v>
      </c>
      <c r="G227" s="183" t="s">
        <v>183</v>
      </c>
      <c r="H227" s="184">
        <v>366</v>
      </c>
      <c r="I227" s="5"/>
      <c r="J227" s="185">
        <f>ROUND(I227*H227,2)</f>
        <v>0</v>
      </c>
      <c r="K227" s="186"/>
      <c r="L227" s="111"/>
      <c r="M227" s="187" t="s">
        <v>3</v>
      </c>
      <c r="N227" s="188" t="s">
        <v>41</v>
      </c>
      <c r="O227" s="189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R227" s="192" t="s">
        <v>162</v>
      </c>
      <c r="AT227" s="192" t="s">
        <v>158</v>
      </c>
      <c r="AU227" s="192" t="s">
        <v>77</v>
      </c>
      <c r="AY227" s="101" t="s">
        <v>157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01" t="s">
        <v>163</v>
      </c>
      <c r="BK227" s="193">
        <f>ROUND(I227*H227,2)</f>
        <v>0</v>
      </c>
      <c r="BL227" s="101" t="s">
        <v>162</v>
      </c>
      <c r="BM227" s="192" t="s">
        <v>258</v>
      </c>
    </row>
    <row r="228" spans="2:51" s="205" customFormat="1" ht="22.5">
      <c r="B228" s="206"/>
      <c r="D228" s="194" t="s">
        <v>164</v>
      </c>
      <c r="E228" s="207" t="s">
        <v>3</v>
      </c>
      <c r="F228" s="208" t="s">
        <v>259</v>
      </c>
      <c r="H228" s="207" t="s">
        <v>3</v>
      </c>
      <c r="L228" s="206"/>
      <c r="M228" s="209"/>
      <c r="N228" s="210"/>
      <c r="O228" s="210"/>
      <c r="P228" s="210"/>
      <c r="Q228" s="210"/>
      <c r="R228" s="210"/>
      <c r="S228" s="210"/>
      <c r="T228" s="211"/>
      <c r="AT228" s="207" t="s">
        <v>164</v>
      </c>
      <c r="AU228" s="207" t="s">
        <v>77</v>
      </c>
      <c r="AV228" s="205" t="s">
        <v>77</v>
      </c>
      <c r="AW228" s="205" t="s">
        <v>31</v>
      </c>
      <c r="AX228" s="205" t="s">
        <v>69</v>
      </c>
      <c r="AY228" s="207" t="s">
        <v>157</v>
      </c>
    </row>
    <row r="229" spans="2:51" s="205" customFormat="1" ht="22.5">
      <c r="B229" s="206"/>
      <c r="D229" s="194" t="s">
        <v>164</v>
      </c>
      <c r="E229" s="207" t="s">
        <v>3</v>
      </c>
      <c r="F229" s="208" t="s">
        <v>260</v>
      </c>
      <c r="H229" s="207" t="s">
        <v>3</v>
      </c>
      <c r="L229" s="206"/>
      <c r="M229" s="209"/>
      <c r="N229" s="210"/>
      <c r="O229" s="210"/>
      <c r="P229" s="210"/>
      <c r="Q229" s="210"/>
      <c r="R229" s="210"/>
      <c r="S229" s="210"/>
      <c r="T229" s="211"/>
      <c r="AT229" s="207" t="s">
        <v>164</v>
      </c>
      <c r="AU229" s="207" t="s">
        <v>77</v>
      </c>
      <c r="AV229" s="205" t="s">
        <v>77</v>
      </c>
      <c r="AW229" s="205" t="s">
        <v>31</v>
      </c>
      <c r="AX229" s="205" t="s">
        <v>69</v>
      </c>
      <c r="AY229" s="207" t="s">
        <v>157</v>
      </c>
    </row>
    <row r="230" spans="2:51" s="205" customFormat="1" ht="11.25">
      <c r="B230" s="206"/>
      <c r="D230" s="194" t="s">
        <v>164</v>
      </c>
      <c r="E230" s="207" t="s">
        <v>3</v>
      </c>
      <c r="F230" s="208" t="s">
        <v>261</v>
      </c>
      <c r="H230" s="207" t="s">
        <v>3</v>
      </c>
      <c r="L230" s="206"/>
      <c r="M230" s="209"/>
      <c r="N230" s="210"/>
      <c r="O230" s="210"/>
      <c r="P230" s="210"/>
      <c r="Q230" s="210"/>
      <c r="R230" s="210"/>
      <c r="S230" s="210"/>
      <c r="T230" s="211"/>
      <c r="AT230" s="207" t="s">
        <v>164</v>
      </c>
      <c r="AU230" s="207" t="s">
        <v>77</v>
      </c>
      <c r="AV230" s="205" t="s">
        <v>77</v>
      </c>
      <c r="AW230" s="205" t="s">
        <v>31</v>
      </c>
      <c r="AX230" s="205" t="s">
        <v>69</v>
      </c>
      <c r="AY230" s="207" t="s">
        <v>157</v>
      </c>
    </row>
    <row r="231" spans="2:51" s="205" customFormat="1" ht="11.25">
      <c r="B231" s="206"/>
      <c r="D231" s="194" t="s">
        <v>164</v>
      </c>
      <c r="E231" s="207" t="s">
        <v>3</v>
      </c>
      <c r="F231" s="208" t="s">
        <v>262</v>
      </c>
      <c r="H231" s="207" t="s">
        <v>3</v>
      </c>
      <c r="L231" s="206"/>
      <c r="M231" s="209"/>
      <c r="N231" s="210"/>
      <c r="O231" s="210"/>
      <c r="P231" s="210"/>
      <c r="Q231" s="210"/>
      <c r="R231" s="210"/>
      <c r="S231" s="210"/>
      <c r="T231" s="211"/>
      <c r="AT231" s="207" t="s">
        <v>164</v>
      </c>
      <c r="AU231" s="207" t="s">
        <v>77</v>
      </c>
      <c r="AV231" s="205" t="s">
        <v>77</v>
      </c>
      <c r="AW231" s="205" t="s">
        <v>31</v>
      </c>
      <c r="AX231" s="205" t="s">
        <v>69</v>
      </c>
      <c r="AY231" s="207" t="s">
        <v>157</v>
      </c>
    </row>
    <row r="232" spans="2:51" s="205" customFormat="1" ht="11.25">
      <c r="B232" s="206"/>
      <c r="D232" s="194" t="s">
        <v>164</v>
      </c>
      <c r="E232" s="207" t="s">
        <v>3</v>
      </c>
      <c r="F232" s="208" t="s">
        <v>263</v>
      </c>
      <c r="H232" s="207" t="s">
        <v>3</v>
      </c>
      <c r="L232" s="206"/>
      <c r="M232" s="209"/>
      <c r="N232" s="210"/>
      <c r="O232" s="210"/>
      <c r="P232" s="210"/>
      <c r="Q232" s="210"/>
      <c r="R232" s="210"/>
      <c r="S232" s="210"/>
      <c r="T232" s="211"/>
      <c r="AT232" s="207" t="s">
        <v>164</v>
      </c>
      <c r="AU232" s="207" t="s">
        <v>77</v>
      </c>
      <c r="AV232" s="205" t="s">
        <v>77</v>
      </c>
      <c r="AW232" s="205" t="s">
        <v>31</v>
      </c>
      <c r="AX232" s="205" t="s">
        <v>69</v>
      </c>
      <c r="AY232" s="207" t="s">
        <v>157</v>
      </c>
    </row>
    <row r="233" spans="2:51" s="205" customFormat="1" ht="11.25">
      <c r="B233" s="206"/>
      <c r="D233" s="194" t="s">
        <v>164</v>
      </c>
      <c r="E233" s="207" t="s">
        <v>3</v>
      </c>
      <c r="F233" s="208" t="s">
        <v>264</v>
      </c>
      <c r="H233" s="207" t="s">
        <v>3</v>
      </c>
      <c r="L233" s="206"/>
      <c r="M233" s="209"/>
      <c r="N233" s="210"/>
      <c r="O233" s="210"/>
      <c r="P233" s="210"/>
      <c r="Q233" s="210"/>
      <c r="R233" s="210"/>
      <c r="S233" s="210"/>
      <c r="T233" s="211"/>
      <c r="AT233" s="207" t="s">
        <v>164</v>
      </c>
      <c r="AU233" s="207" t="s">
        <v>77</v>
      </c>
      <c r="AV233" s="205" t="s">
        <v>77</v>
      </c>
      <c r="AW233" s="205" t="s">
        <v>31</v>
      </c>
      <c r="AX233" s="205" t="s">
        <v>69</v>
      </c>
      <c r="AY233" s="207" t="s">
        <v>157</v>
      </c>
    </row>
    <row r="234" spans="2:51" s="205" customFormat="1" ht="11.25">
      <c r="B234" s="206"/>
      <c r="D234" s="194" t="s">
        <v>164</v>
      </c>
      <c r="E234" s="207" t="s">
        <v>3</v>
      </c>
      <c r="F234" s="208" t="s">
        <v>265</v>
      </c>
      <c r="H234" s="207" t="s">
        <v>3</v>
      </c>
      <c r="L234" s="206"/>
      <c r="M234" s="209"/>
      <c r="N234" s="210"/>
      <c r="O234" s="210"/>
      <c r="P234" s="210"/>
      <c r="Q234" s="210"/>
      <c r="R234" s="210"/>
      <c r="S234" s="210"/>
      <c r="T234" s="211"/>
      <c r="AT234" s="207" t="s">
        <v>164</v>
      </c>
      <c r="AU234" s="207" t="s">
        <v>77</v>
      </c>
      <c r="AV234" s="205" t="s">
        <v>77</v>
      </c>
      <c r="AW234" s="205" t="s">
        <v>31</v>
      </c>
      <c r="AX234" s="205" t="s">
        <v>69</v>
      </c>
      <c r="AY234" s="207" t="s">
        <v>157</v>
      </c>
    </row>
    <row r="235" spans="2:51" s="205" customFormat="1" ht="11.25">
      <c r="B235" s="206"/>
      <c r="D235" s="194" t="s">
        <v>164</v>
      </c>
      <c r="E235" s="207" t="s">
        <v>3</v>
      </c>
      <c r="F235" s="208" t="s">
        <v>266</v>
      </c>
      <c r="H235" s="207" t="s">
        <v>3</v>
      </c>
      <c r="L235" s="206"/>
      <c r="M235" s="209"/>
      <c r="N235" s="210"/>
      <c r="O235" s="210"/>
      <c r="P235" s="210"/>
      <c r="Q235" s="210"/>
      <c r="R235" s="210"/>
      <c r="S235" s="210"/>
      <c r="T235" s="211"/>
      <c r="AT235" s="207" t="s">
        <v>164</v>
      </c>
      <c r="AU235" s="207" t="s">
        <v>77</v>
      </c>
      <c r="AV235" s="205" t="s">
        <v>77</v>
      </c>
      <c r="AW235" s="205" t="s">
        <v>31</v>
      </c>
      <c r="AX235" s="205" t="s">
        <v>69</v>
      </c>
      <c r="AY235" s="207" t="s">
        <v>157</v>
      </c>
    </row>
    <row r="236" spans="2:51" s="205" customFormat="1" ht="11.25">
      <c r="B236" s="206"/>
      <c r="D236" s="194" t="s">
        <v>164</v>
      </c>
      <c r="E236" s="207" t="s">
        <v>3</v>
      </c>
      <c r="F236" s="208" t="s">
        <v>267</v>
      </c>
      <c r="H236" s="207" t="s">
        <v>3</v>
      </c>
      <c r="L236" s="206"/>
      <c r="M236" s="209"/>
      <c r="N236" s="210"/>
      <c r="O236" s="210"/>
      <c r="P236" s="210"/>
      <c r="Q236" s="210"/>
      <c r="R236" s="210"/>
      <c r="S236" s="210"/>
      <c r="T236" s="211"/>
      <c r="AT236" s="207" t="s">
        <v>164</v>
      </c>
      <c r="AU236" s="207" t="s">
        <v>77</v>
      </c>
      <c r="AV236" s="205" t="s">
        <v>77</v>
      </c>
      <c r="AW236" s="205" t="s">
        <v>31</v>
      </c>
      <c r="AX236" s="205" t="s">
        <v>69</v>
      </c>
      <c r="AY236" s="207" t="s">
        <v>157</v>
      </c>
    </row>
    <row r="237" spans="2:51" s="205" customFormat="1" ht="11.25">
      <c r="B237" s="206"/>
      <c r="D237" s="194" t="s">
        <v>164</v>
      </c>
      <c r="E237" s="207" t="s">
        <v>3</v>
      </c>
      <c r="F237" s="208" t="s">
        <v>268</v>
      </c>
      <c r="H237" s="207" t="s">
        <v>3</v>
      </c>
      <c r="L237" s="206"/>
      <c r="M237" s="209"/>
      <c r="N237" s="210"/>
      <c r="O237" s="210"/>
      <c r="P237" s="210"/>
      <c r="Q237" s="210"/>
      <c r="R237" s="210"/>
      <c r="S237" s="210"/>
      <c r="T237" s="211"/>
      <c r="AT237" s="207" t="s">
        <v>164</v>
      </c>
      <c r="AU237" s="207" t="s">
        <v>77</v>
      </c>
      <c r="AV237" s="205" t="s">
        <v>77</v>
      </c>
      <c r="AW237" s="205" t="s">
        <v>31</v>
      </c>
      <c r="AX237" s="205" t="s">
        <v>69</v>
      </c>
      <c r="AY237" s="207" t="s">
        <v>157</v>
      </c>
    </row>
    <row r="238" spans="2:51" s="205" customFormat="1" ht="11.25">
      <c r="B238" s="206"/>
      <c r="D238" s="194" t="s">
        <v>164</v>
      </c>
      <c r="E238" s="207" t="s">
        <v>3</v>
      </c>
      <c r="F238" s="208" t="s">
        <v>269</v>
      </c>
      <c r="H238" s="207" t="s">
        <v>3</v>
      </c>
      <c r="L238" s="206"/>
      <c r="M238" s="209"/>
      <c r="N238" s="210"/>
      <c r="O238" s="210"/>
      <c r="P238" s="210"/>
      <c r="Q238" s="210"/>
      <c r="R238" s="210"/>
      <c r="S238" s="210"/>
      <c r="T238" s="211"/>
      <c r="AT238" s="207" t="s">
        <v>164</v>
      </c>
      <c r="AU238" s="207" t="s">
        <v>77</v>
      </c>
      <c r="AV238" s="205" t="s">
        <v>77</v>
      </c>
      <c r="AW238" s="205" t="s">
        <v>31</v>
      </c>
      <c r="AX238" s="205" t="s">
        <v>69</v>
      </c>
      <c r="AY238" s="207" t="s">
        <v>157</v>
      </c>
    </row>
    <row r="239" spans="2:51" s="205" customFormat="1" ht="11.25">
      <c r="B239" s="206"/>
      <c r="D239" s="194" t="s">
        <v>164</v>
      </c>
      <c r="E239" s="207" t="s">
        <v>3</v>
      </c>
      <c r="F239" s="208" t="s">
        <v>270</v>
      </c>
      <c r="H239" s="207" t="s">
        <v>3</v>
      </c>
      <c r="L239" s="206"/>
      <c r="M239" s="209"/>
      <c r="N239" s="210"/>
      <c r="O239" s="210"/>
      <c r="P239" s="210"/>
      <c r="Q239" s="210"/>
      <c r="R239" s="210"/>
      <c r="S239" s="210"/>
      <c r="T239" s="211"/>
      <c r="AT239" s="207" t="s">
        <v>164</v>
      </c>
      <c r="AU239" s="207" t="s">
        <v>77</v>
      </c>
      <c r="AV239" s="205" t="s">
        <v>77</v>
      </c>
      <c r="AW239" s="205" t="s">
        <v>31</v>
      </c>
      <c r="AX239" s="205" t="s">
        <v>69</v>
      </c>
      <c r="AY239" s="207" t="s">
        <v>157</v>
      </c>
    </row>
    <row r="240" spans="2:51" s="205" customFormat="1" ht="11.25">
      <c r="B240" s="206"/>
      <c r="D240" s="194" t="s">
        <v>164</v>
      </c>
      <c r="E240" s="207" t="s">
        <v>3</v>
      </c>
      <c r="F240" s="208" t="s">
        <v>271</v>
      </c>
      <c r="H240" s="207" t="s">
        <v>3</v>
      </c>
      <c r="L240" s="206"/>
      <c r="M240" s="209"/>
      <c r="N240" s="210"/>
      <c r="O240" s="210"/>
      <c r="P240" s="210"/>
      <c r="Q240" s="210"/>
      <c r="R240" s="210"/>
      <c r="S240" s="210"/>
      <c r="T240" s="211"/>
      <c r="AT240" s="207" t="s">
        <v>164</v>
      </c>
      <c r="AU240" s="207" t="s">
        <v>77</v>
      </c>
      <c r="AV240" s="205" t="s">
        <v>77</v>
      </c>
      <c r="AW240" s="205" t="s">
        <v>31</v>
      </c>
      <c r="AX240" s="205" t="s">
        <v>69</v>
      </c>
      <c r="AY240" s="207" t="s">
        <v>157</v>
      </c>
    </row>
    <row r="241" spans="2:51" s="205" customFormat="1" ht="11.25">
      <c r="B241" s="206"/>
      <c r="D241" s="194" t="s">
        <v>164</v>
      </c>
      <c r="E241" s="207" t="s">
        <v>3</v>
      </c>
      <c r="F241" s="208" t="s">
        <v>272</v>
      </c>
      <c r="H241" s="207" t="s">
        <v>3</v>
      </c>
      <c r="L241" s="206"/>
      <c r="M241" s="209"/>
      <c r="N241" s="210"/>
      <c r="O241" s="210"/>
      <c r="P241" s="210"/>
      <c r="Q241" s="210"/>
      <c r="R241" s="210"/>
      <c r="S241" s="210"/>
      <c r="T241" s="211"/>
      <c r="AT241" s="207" t="s">
        <v>164</v>
      </c>
      <c r="AU241" s="207" t="s">
        <v>77</v>
      </c>
      <c r="AV241" s="205" t="s">
        <v>77</v>
      </c>
      <c r="AW241" s="205" t="s">
        <v>31</v>
      </c>
      <c r="AX241" s="205" t="s">
        <v>69</v>
      </c>
      <c r="AY241" s="207" t="s">
        <v>157</v>
      </c>
    </row>
    <row r="242" spans="2:51" s="205" customFormat="1" ht="11.25">
      <c r="B242" s="206"/>
      <c r="D242" s="194" t="s">
        <v>164</v>
      </c>
      <c r="E242" s="207" t="s">
        <v>3</v>
      </c>
      <c r="F242" s="208" t="s">
        <v>273</v>
      </c>
      <c r="H242" s="207" t="s">
        <v>3</v>
      </c>
      <c r="L242" s="206"/>
      <c r="M242" s="209"/>
      <c r="N242" s="210"/>
      <c r="O242" s="210"/>
      <c r="P242" s="210"/>
      <c r="Q242" s="210"/>
      <c r="R242" s="210"/>
      <c r="S242" s="210"/>
      <c r="T242" s="211"/>
      <c r="AT242" s="207" t="s">
        <v>164</v>
      </c>
      <c r="AU242" s="207" t="s">
        <v>77</v>
      </c>
      <c r="AV242" s="205" t="s">
        <v>77</v>
      </c>
      <c r="AW242" s="205" t="s">
        <v>31</v>
      </c>
      <c r="AX242" s="205" t="s">
        <v>69</v>
      </c>
      <c r="AY242" s="207" t="s">
        <v>157</v>
      </c>
    </row>
    <row r="243" spans="2:51" s="212" customFormat="1" ht="11.25">
      <c r="B243" s="213"/>
      <c r="D243" s="194" t="s">
        <v>164</v>
      </c>
      <c r="E243" s="214" t="s">
        <v>3</v>
      </c>
      <c r="F243" s="215" t="s">
        <v>274</v>
      </c>
      <c r="H243" s="216">
        <v>366</v>
      </c>
      <c r="L243" s="213"/>
      <c r="M243" s="217"/>
      <c r="N243" s="218"/>
      <c r="O243" s="218"/>
      <c r="P243" s="218"/>
      <c r="Q243" s="218"/>
      <c r="R243" s="218"/>
      <c r="S243" s="218"/>
      <c r="T243" s="219"/>
      <c r="AT243" s="214" t="s">
        <v>164</v>
      </c>
      <c r="AU243" s="214" t="s">
        <v>77</v>
      </c>
      <c r="AV243" s="212" t="s">
        <v>163</v>
      </c>
      <c r="AW243" s="212" t="s">
        <v>31</v>
      </c>
      <c r="AX243" s="212" t="s">
        <v>69</v>
      </c>
      <c r="AY243" s="214" t="s">
        <v>157</v>
      </c>
    </row>
    <row r="244" spans="2:51" s="220" customFormat="1" ht="11.25">
      <c r="B244" s="221"/>
      <c r="D244" s="194" t="s">
        <v>164</v>
      </c>
      <c r="E244" s="222" t="s">
        <v>3</v>
      </c>
      <c r="F244" s="223" t="s">
        <v>171</v>
      </c>
      <c r="H244" s="224">
        <v>366</v>
      </c>
      <c r="L244" s="221"/>
      <c r="M244" s="225"/>
      <c r="N244" s="226"/>
      <c r="O244" s="226"/>
      <c r="P244" s="226"/>
      <c r="Q244" s="226"/>
      <c r="R244" s="226"/>
      <c r="S244" s="226"/>
      <c r="T244" s="227"/>
      <c r="AT244" s="222" t="s">
        <v>164</v>
      </c>
      <c r="AU244" s="222" t="s">
        <v>77</v>
      </c>
      <c r="AV244" s="220" t="s">
        <v>162</v>
      </c>
      <c r="AW244" s="220" t="s">
        <v>31</v>
      </c>
      <c r="AX244" s="220" t="s">
        <v>77</v>
      </c>
      <c r="AY244" s="222" t="s">
        <v>157</v>
      </c>
    </row>
    <row r="245" spans="1:65" s="113" customFormat="1" ht="24.2" customHeight="1">
      <c r="A245" s="110"/>
      <c r="B245" s="111"/>
      <c r="C245" s="180" t="s">
        <v>275</v>
      </c>
      <c r="D245" s="180" t="s">
        <v>158</v>
      </c>
      <c r="E245" s="181" t="s">
        <v>276</v>
      </c>
      <c r="F245" s="182" t="s">
        <v>277</v>
      </c>
      <c r="G245" s="183" t="s">
        <v>161</v>
      </c>
      <c r="H245" s="184">
        <v>801</v>
      </c>
      <c r="I245" s="5"/>
      <c r="J245" s="185">
        <f>ROUND(I245*H245,2)</f>
        <v>0</v>
      </c>
      <c r="K245" s="186"/>
      <c r="L245" s="111"/>
      <c r="M245" s="187" t="s">
        <v>3</v>
      </c>
      <c r="N245" s="188" t="s">
        <v>41</v>
      </c>
      <c r="O245" s="189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R245" s="192" t="s">
        <v>162</v>
      </c>
      <c r="AT245" s="192" t="s">
        <v>158</v>
      </c>
      <c r="AU245" s="192" t="s">
        <v>77</v>
      </c>
      <c r="AY245" s="101" t="s">
        <v>157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01" t="s">
        <v>163</v>
      </c>
      <c r="BK245" s="193">
        <f>ROUND(I245*H245,2)</f>
        <v>0</v>
      </c>
      <c r="BL245" s="101" t="s">
        <v>162</v>
      </c>
      <c r="BM245" s="192" t="s">
        <v>278</v>
      </c>
    </row>
    <row r="246" spans="2:51" s="205" customFormat="1" ht="11.25">
      <c r="B246" s="206"/>
      <c r="D246" s="194" t="s">
        <v>164</v>
      </c>
      <c r="E246" s="207" t="s">
        <v>3</v>
      </c>
      <c r="F246" s="208" t="s">
        <v>279</v>
      </c>
      <c r="H246" s="207" t="s">
        <v>3</v>
      </c>
      <c r="L246" s="206"/>
      <c r="M246" s="209"/>
      <c r="N246" s="210"/>
      <c r="O246" s="210"/>
      <c r="P246" s="210"/>
      <c r="Q246" s="210"/>
      <c r="R246" s="210"/>
      <c r="S246" s="210"/>
      <c r="T246" s="211"/>
      <c r="AT246" s="207" t="s">
        <v>164</v>
      </c>
      <c r="AU246" s="207" t="s">
        <v>77</v>
      </c>
      <c r="AV246" s="205" t="s">
        <v>77</v>
      </c>
      <c r="AW246" s="205" t="s">
        <v>31</v>
      </c>
      <c r="AX246" s="205" t="s">
        <v>69</v>
      </c>
      <c r="AY246" s="207" t="s">
        <v>157</v>
      </c>
    </row>
    <row r="247" spans="2:51" s="205" customFormat="1" ht="11.25">
      <c r="B247" s="206"/>
      <c r="D247" s="194" t="s">
        <v>164</v>
      </c>
      <c r="E247" s="207" t="s">
        <v>3</v>
      </c>
      <c r="F247" s="208" t="s">
        <v>280</v>
      </c>
      <c r="H247" s="207" t="s">
        <v>3</v>
      </c>
      <c r="L247" s="206"/>
      <c r="M247" s="209"/>
      <c r="N247" s="210"/>
      <c r="O247" s="210"/>
      <c r="P247" s="210"/>
      <c r="Q247" s="210"/>
      <c r="R247" s="210"/>
      <c r="S247" s="210"/>
      <c r="T247" s="211"/>
      <c r="AT247" s="207" t="s">
        <v>164</v>
      </c>
      <c r="AU247" s="207" t="s">
        <v>77</v>
      </c>
      <c r="AV247" s="205" t="s">
        <v>77</v>
      </c>
      <c r="AW247" s="205" t="s">
        <v>31</v>
      </c>
      <c r="AX247" s="205" t="s">
        <v>69</v>
      </c>
      <c r="AY247" s="207" t="s">
        <v>157</v>
      </c>
    </row>
    <row r="248" spans="2:51" s="205" customFormat="1" ht="11.25">
      <c r="B248" s="206"/>
      <c r="D248" s="194" t="s">
        <v>164</v>
      </c>
      <c r="E248" s="207" t="s">
        <v>3</v>
      </c>
      <c r="F248" s="208" t="s">
        <v>281</v>
      </c>
      <c r="H248" s="207" t="s">
        <v>3</v>
      </c>
      <c r="L248" s="206"/>
      <c r="M248" s="209"/>
      <c r="N248" s="210"/>
      <c r="O248" s="210"/>
      <c r="P248" s="210"/>
      <c r="Q248" s="210"/>
      <c r="R248" s="210"/>
      <c r="S248" s="210"/>
      <c r="T248" s="211"/>
      <c r="AT248" s="207" t="s">
        <v>164</v>
      </c>
      <c r="AU248" s="207" t="s">
        <v>77</v>
      </c>
      <c r="AV248" s="205" t="s">
        <v>77</v>
      </c>
      <c r="AW248" s="205" t="s">
        <v>31</v>
      </c>
      <c r="AX248" s="205" t="s">
        <v>69</v>
      </c>
      <c r="AY248" s="207" t="s">
        <v>157</v>
      </c>
    </row>
    <row r="249" spans="2:51" s="205" customFormat="1" ht="11.25">
      <c r="B249" s="206"/>
      <c r="D249" s="194" t="s">
        <v>164</v>
      </c>
      <c r="E249" s="207" t="s">
        <v>3</v>
      </c>
      <c r="F249" s="208" t="s">
        <v>165</v>
      </c>
      <c r="H249" s="207" t="s">
        <v>3</v>
      </c>
      <c r="L249" s="206"/>
      <c r="M249" s="209"/>
      <c r="N249" s="210"/>
      <c r="O249" s="210"/>
      <c r="P249" s="210"/>
      <c r="Q249" s="210"/>
      <c r="R249" s="210"/>
      <c r="S249" s="210"/>
      <c r="T249" s="211"/>
      <c r="AT249" s="207" t="s">
        <v>164</v>
      </c>
      <c r="AU249" s="207" t="s">
        <v>77</v>
      </c>
      <c r="AV249" s="205" t="s">
        <v>77</v>
      </c>
      <c r="AW249" s="205" t="s">
        <v>31</v>
      </c>
      <c r="AX249" s="205" t="s">
        <v>69</v>
      </c>
      <c r="AY249" s="207" t="s">
        <v>157</v>
      </c>
    </row>
    <row r="250" spans="2:51" s="205" customFormat="1" ht="11.25">
      <c r="B250" s="206"/>
      <c r="D250" s="194" t="s">
        <v>164</v>
      </c>
      <c r="E250" s="207" t="s">
        <v>3</v>
      </c>
      <c r="F250" s="208" t="s">
        <v>282</v>
      </c>
      <c r="H250" s="207" t="s">
        <v>3</v>
      </c>
      <c r="L250" s="206"/>
      <c r="M250" s="209"/>
      <c r="N250" s="210"/>
      <c r="O250" s="210"/>
      <c r="P250" s="210"/>
      <c r="Q250" s="210"/>
      <c r="R250" s="210"/>
      <c r="S250" s="210"/>
      <c r="T250" s="211"/>
      <c r="AT250" s="207" t="s">
        <v>164</v>
      </c>
      <c r="AU250" s="207" t="s">
        <v>77</v>
      </c>
      <c r="AV250" s="205" t="s">
        <v>77</v>
      </c>
      <c r="AW250" s="205" t="s">
        <v>31</v>
      </c>
      <c r="AX250" s="205" t="s">
        <v>69</v>
      </c>
      <c r="AY250" s="207" t="s">
        <v>157</v>
      </c>
    </row>
    <row r="251" spans="2:51" s="205" customFormat="1" ht="11.25">
      <c r="B251" s="206"/>
      <c r="D251" s="194" t="s">
        <v>164</v>
      </c>
      <c r="E251" s="207" t="s">
        <v>3</v>
      </c>
      <c r="F251" s="208" t="s">
        <v>283</v>
      </c>
      <c r="H251" s="207" t="s">
        <v>3</v>
      </c>
      <c r="L251" s="206"/>
      <c r="M251" s="209"/>
      <c r="N251" s="210"/>
      <c r="O251" s="210"/>
      <c r="P251" s="210"/>
      <c r="Q251" s="210"/>
      <c r="R251" s="210"/>
      <c r="S251" s="210"/>
      <c r="T251" s="211"/>
      <c r="AT251" s="207" t="s">
        <v>164</v>
      </c>
      <c r="AU251" s="207" t="s">
        <v>77</v>
      </c>
      <c r="AV251" s="205" t="s">
        <v>77</v>
      </c>
      <c r="AW251" s="205" t="s">
        <v>31</v>
      </c>
      <c r="AX251" s="205" t="s">
        <v>69</v>
      </c>
      <c r="AY251" s="207" t="s">
        <v>157</v>
      </c>
    </row>
    <row r="252" spans="2:51" s="205" customFormat="1" ht="11.25">
      <c r="B252" s="206"/>
      <c r="D252" s="194" t="s">
        <v>164</v>
      </c>
      <c r="E252" s="207" t="s">
        <v>3</v>
      </c>
      <c r="F252" s="208" t="s">
        <v>284</v>
      </c>
      <c r="H252" s="207" t="s">
        <v>3</v>
      </c>
      <c r="L252" s="206"/>
      <c r="M252" s="209"/>
      <c r="N252" s="210"/>
      <c r="O252" s="210"/>
      <c r="P252" s="210"/>
      <c r="Q252" s="210"/>
      <c r="R252" s="210"/>
      <c r="S252" s="210"/>
      <c r="T252" s="211"/>
      <c r="AT252" s="207" t="s">
        <v>164</v>
      </c>
      <c r="AU252" s="207" t="s">
        <v>77</v>
      </c>
      <c r="AV252" s="205" t="s">
        <v>77</v>
      </c>
      <c r="AW252" s="205" t="s">
        <v>31</v>
      </c>
      <c r="AX252" s="205" t="s">
        <v>69</v>
      </c>
      <c r="AY252" s="207" t="s">
        <v>157</v>
      </c>
    </row>
    <row r="253" spans="2:51" s="205" customFormat="1" ht="11.25">
      <c r="B253" s="206"/>
      <c r="D253" s="194" t="s">
        <v>164</v>
      </c>
      <c r="E253" s="207" t="s">
        <v>3</v>
      </c>
      <c r="F253" s="208" t="s">
        <v>285</v>
      </c>
      <c r="H253" s="207" t="s">
        <v>3</v>
      </c>
      <c r="L253" s="206"/>
      <c r="M253" s="209"/>
      <c r="N253" s="210"/>
      <c r="O253" s="210"/>
      <c r="P253" s="210"/>
      <c r="Q253" s="210"/>
      <c r="R253" s="210"/>
      <c r="S253" s="210"/>
      <c r="T253" s="211"/>
      <c r="AT253" s="207" t="s">
        <v>164</v>
      </c>
      <c r="AU253" s="207" t="s">
        <v>77</v>
      </c>
      <c r="AV253" s="205" t="s">
        <v>77</v>
      </c>
      <c r="AW253" s="205" t="s">
        <v>31</v>
      </c>
      <c r="AX253" s="205" t="s">
        <v>69</v>
      </c>
      <c r="AY253" s="207" t="s">
        <v>157</v>
      </c>
    </row>
    <row r="254" spans="2:51" s="212" customFormat="1" ht="11.25">
      <c r="B254" s="213"/>
      <c r="D254" s="194" t="s">
        <v>164</v>
      </c>
      <c r="E254" s="214" t="s">
        <v>3</v>
      </c>
      <c r="F254" s="215" t="s">
        <v>286</v>
      </c>
      <c r="H254" s="216">
        <v>801</v>
      </c>
      <c r="L254" s="213"/>
      <c r="M254" s="217"/>
      <c r="N254" s="218"/>
      <c r="O254" s="218"/>
      <c r="P254" s="218"/>
      <c r="Q254" s="218"/>
      <c r="R254" s="218"/>
      <c r="S254" s="218"/>
      <c r="T254" s="219"/>
      <c r="AT254" s="214" t="s">
        <v>164</v>
      </c>
      <c r="AU254" s="214" t="s">
        <v>77</v>
      </c>
      <c r="AV254" s="212" t="s">
        <v>163</v>
      </c>
      <c r="AW254" s="212" t="s">
        <v>31</v>
      </c>
      <c r="AX254" s="212" t="s">
        <v>69</v>
      </c>
      <c r="AY254" s="214" t="s">
        <v>157</v>
      </c>
    </row>
    <row r="255" spans="2:51" s="220" customFormat="1" ht="11.25">
      <c r="B255" s="221"/>
      <c r="D255" s="194" t="s">
        <v>164</v>
      </c>
      <c r="E255" s="222" t="s">
        <v>3</v>
      </c>
      <c r="F255" s="223" t="s">
        <v>171</v>
      </c>
      <c r="H255" s="224">
        <v>801</v>
      </c>
      <c r="L255" s="221"/>
      <c r="M255" s="225"/>
      <c r="N255" s="226"/>
      <c r="O255" s="226"/>
      <c r="P255" s="226"/>
      <c r="Q255" s="226"/>
      <c r="R255" s="226"/>
      <c r="S255" s="226"/>
      <c r="T255" s="227"/>
      <c r="AT255" s="222" t="s">
        <v>164</v>
      </c>
      <c r="AU255" s="222" t="s">
        <v>77</v>
      </c>
      <c r="AV255" s="220" t="s">
        <v>162</v>
      </c>
      <c r="AW255" s="220" t="s">
        <v>31</v>
      </c>
      <c r="AX255" s="220" t="s">
        <v>77</v>
      </c>
      <c r="AY255" s="222" t="s">
        <v>157</v>
      </c>
    </row>
    <row r="256" spans="1:65" s="113" customFormat="1" ht="24.2" customHeight="1">
      <c r="A256" s="110"/>
      <c r="B256" s="111"/>
      <c r="C256" s="180" t="s">
        <v>221</v>
      </c>
      <c r="D256" s="180" t="s">
        <v>158</v>
      </c>
      <c r="E256" s="181" t="s">
        <v>287</v>
      </c>
      <c r="F256" s="182" t="s">
        <v>288</v>
      </c>
      <c r="G256" s="183" t="s">
        <v>161</v>
      </c>
      <c r="H256" s="184">
        <v>94.288</v>
      </c>
      <c r="I256" s="5"/>
      <c r="J256" s="185">
        <f>ROUND(I256*H256,2)</f>
        <v>0</v>
      </c>
      <c r="K256" s="186"/>
      <c r="L256" s="111"/>
      <c r="M256" s="187" t="s">
        <v>3</v>
      </c>
      <c r="N256" s="188" t="s">
        <v>41</v>
      </c>
      <c r="O256" s="189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R256" s="192" t="s">
        <v>162</v>
      </c>
      <c r="AT256" s="192" t="s">
        <v>158</v>
      </c>
      <c r="AU256" s="192" t="s">
        <v>77</v>
      </c>
      <c r="AY256" s="101" t="s">
        <v>157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01" t="s">
        <v>163</v>
      </c>
      <c r="BK256" s="193">
        <f>ROUND(I256*H256,2)</f>
        <v>0</v>
      </c>
      <c r="BL256" s="101" t="s">
        <v>162</v>
      </c>
      <c r="BM256" s="192" t="s">
        <v>289</v>
      </c>
    </row>
    <row r="257" spans="2:51" s="205" customFormat="1" ht="11.25">
      <c r="B257" s="206"/>
      <c r="D257" s="194" t="s">
        <v>164</v>
      </c>
      <c r="E257" s="207" t="s">
        <v>3</v>
      </c>
      <c r="F257" s="208" t="s">
        <v>290</v>
      </c>
      <c r="H257" s="207" t="s">
        <v>3</v>
      </c>
      <c r="L257" s="206"/>
      <c r="M257" s="209"/>
      <c r="N257" s="210"/>
      <c r="O257" s="210"/>
      <c r="P257" s="210"/>
      <c r="Q257" s="210"/>
      <c r="R257" s="210"/>
      <c r="S257" s="210"/>
      <c r="T257" s="211"/>
      <c r="AT257" s="207" t="s">
        <v>164</v>
      </c>
      <c r="AU257" s="207" t="s">
        <v>77</v>
      </c>
      <c r="AV257" s="205" t="s">
        <v>77</v>
      </c>
      <c r="AW257" s="205" t="s">
        <v>31</v>
      </c>
      <c r="AX257" s="205" t="s">
        <v>69</v>
      </c>
      <c r="AY257" s="207" t="s">
        <v>157</v>
      </c>
    </row>
    <row r="258" spans="2:51" s="205" customFormat="1" ht="11.25">
      <c r="B258" s="206"/>
      <c r="D258" s="194" t="s">
        <v>164</v>
      </c>
      <c r="E258" s="207" t="s">
        <v>3</v>
      </c>
      <c r="F258" s="208" t="s">
        <v>291</v>
      </c>
      <c r="H258" s="207" t="s">
        <v>3</v>
      </c>
      <c r="L258" s="206"/>
      <c r="M258" s="209"/>
      <c r="N258" s="210"/>
      <c r="O258" s="210"/>
      <c r="P258" s="210"/>
      <c r="Q258" s="210"/>
      <c r="R258" s="210"/>
      <c r="S258" s="210"/>
      <c r="T258" s="211"/>
      <c r="AT258" s="207" t="s">
        <v>164</v>
      </c>
      <c r="AU258" s="207" t="s">
        <v>77</v>
      </c>
      <c r="AV258" s="205" t="s">
        <v>77</v>
      </c>
      <c r="AW258" s="205" t="s">
        <v>31</v>
      </c>
      <c r="AX258" s="205" t="s">
        <v>69</v>
      </c>
      <c r="AY258" s="207" t="s">
        <v>157</v>
      </c>
    </row>
    <row r="259" spans="2:51" s="205" customFormat="1" ht="11.25">
      <c r="B259" s="206"/>
      <c r="D259" s="194" t="s">
        <v>164</v>
      </c>
      <c r="E259" s="207" t="s">
        <v>3</v>
      </c>
      <c r="F259" s="208" t="s">
        <v>292</v>
      </c>
      <c r="H259" s="207" t="s">
        <v>3</v>
      </c>
      <c r="L259" s="206"/>
      <c r="M259" s="209"/>
      <c r="N259" s="210"/>
      <c r="O259" s="210"/>
      <c r="P259" s="210"/>
      <c r="Q259" s="210"/>
      <c r="R259" s="210"/>
      <c r="S259" s="210"/>
      <c r="T259" s="211"/>
      <c r="AT259" s="207" t="s">
        <v>164</v>
      </c>
      <c r="AU259" s="207" t="s">
        <v>77</v>
      </c>
      <c r="AV259" s="205" t="s">
        <v>77</v>
      </c>
      <c r="AW259" s="205" t="s">
        <v>31</v>
      </c>
      <c r="AX259" s="205" t="s">
        <v>69</v>
      </c>
      <c r="AY259" s="207" t="s">
        <v>157</v>
      </c>
    </row>
    <row r="260" spans="2:51" s="205" customFormat="1" ht="11.25">
      <c r="B260" s="206"/>
      <c r="D260" s="194" t="s">
        <v>164</v>
      </c>
      <c r="E260" s="207" t="s">
        <v>3</v>
      </c>
      <c r="F260" s="208" t="s">
        <v>293</v>
      </c>
      <c r="H260" s="207" t="s">
        <v>3</v>
      </c>
      <c r="L260" s="206"/>
      <c r="M260" s="209"/>
      <c r="N260" s="210"/>
      <c r="O260" s="210"/>
      <c r="P260" s="210"/>
      <c r="Q260" s="210"/>
      <c r="R260" s="210"/>
      <c r="S260" s="210"/>
      <c r="T260" s="211"/>
      <c r="AT260" s="207" t="s">
        <v>164</v>
      </c>
      <c r="AU260" s="207" t="s">
        <v>77</v>
      </c>
      <c r="AV260" s="205" t="s">
        <v>77</v>
      </c>
      <c r="AW260" s="205" t="s">
        <v>31</v>
      </c>
      <c r="AX260" s="205" t="s">
        <v>69</v>
      </c>
      <c r="AY260" s="207" t="s">
        <v>157</v>
      </c>
    </row>
    <row r="261" spans="2:51" s="205" customFormat="1" ht="11.25">
      <c r="B261" s="206"/>
      <c r="D261" s="194" t="s">
        <v>164</v>
      </c>
      <c r="E261" s="207" t="s">
        <v>3</v>
      </c>
      <c r="F261" s="208" t="s">
        <v>294</v>
      </c>
      <c r="H261" s="207" t="s">
        <v>3</v>
      </c>
      <c r="L261" s="206"/>
      <c r="M261" s="209"/>
      <c r="N261" s="210"/>
      <c r="O261" s="210"/>
      <c r="P261" s="210"/>
      <c r="Q261" s="210"/>
      <c r="R261" s="210"/>
      <c r="S261" s="210"/>
      <c r="T261" s="211"/>
      <c r="AT261" s="207" t="s">
        <v>164</v>
      </c>
      <c r="AU261" s="207" t="s">
        <v>77</v>
      </c>
      <c r="AV261" s="205" t="s">
        <v>77</v>
      </c>
      <c r="AW261" s="205" t="s">
        <v>31</v>
      </c>
      <c r="AX261" s="205" t="s">
        <v>69</v>
      </c>
      <c r="AY261" s="207" t="s">
        <v>157</v>
      </c>
    </row>
    <row r="262" spans="2:51" s="205" customFormat="1" ht="11.25">
      <c r="B262" s="206"/>
      <c r="D262" s="194" t="s">
        <v>164</v>
      </c>
      <c r="E262" s="207" t="s">
        <v>3</v>
      </c>
      <c r="F262" s="208" t="s">
        <v>295</v>
      </c>
      <c r="H262" s="207" t="s">
        <v>3</v>
      </c>
      <c r="L262" s="206"/>
      <c r="M262" s="209"/>
      <c r="N262" s="210"/>
      <c r="O262" s="210"/>
      <c r="P262" s="210"/>
      <c r="Q262" s="210"/>
      <c r="R262" s="210"/>
      <c r="S262" s="210"/>
      <c r="T262" s="211"/>
      <c r="AT262" s="207" t="s">
        <v>164</v>
      </c>
      <c r="AU262" s="207" t="s">
        <v>77</v>
      </c>
      <c r="AV262" s="205" t="s">
        <v>77</v>
      </c>
      <c r="AW262" s="205" t="s">
        <v>31</v>
      </c>
      <c r="AX262" s="205" t="s">
        <v>69</v>
      </c>
      <c r="AY262" s="207" t="s">
        <v>157</v>
      </c>
    </row>
    <row r="263" spans="2:51" s="205" customFormat="1" ht="11.25">
      <c r="B263" s="206"/>
      <c r="D263" s="194" t="s">
        <v>164</v>
      </c>
      <c r="E263" s="207" t="s">
        <v>3</v>
      </c>
      <c r="F263" s="208" t="s">
        <v>296</v>
      </c>
      <c r="H263" s="207" t="s">
        <v>3</v>
      </c>
      <c r="L263" s="206"/>
      <c r="M263" s="209"/>
      <c r="N263" s="210"/>
      <c r="O263" s="210"/>
      <c r="P263" s="210"/>
      <c r="Q263" s="210"/>
      <c r="R263" s="210"/>
      <c r="S263" s="210"/>
      <c r="T263" s="211"/>
      <c r="AT263" s="207" t="s">
        <v>164</v>
      </c>
      <c r="AU263" s="207" t="s">
        <v>77</v>
      </c>
      <c r="AV263" s="205" t="s">
        <v>77</v>
      </c>
      <c r="AW263" s="205" t="s">
        <v>31</v>
      </c>
      <c r="AX263" s="205" t="s">
        <v>69</v>
      </c>
      <c r="AY263" s="207" t="s">
        <v>157</v>
      </c>
    </row>
    <row r="264" spans="2:51" s="205" customFormat="1" ht="11.25">
      <c r="B264" s="206"/>
      <c r="D264" s="194" t="s">
        <v>164</v>
      </c>
      <c r="E264" s="207" t="s">
        <v>3</v>
      </c>
      <c r="F264" s="208" t="s">
        <v>297</v>
      </c>
      <c r="H264" s="207" t="s">
        <v>3</v>
      </c>
      <c r="L264" s="206"/>
      <c r="M264" s="209"/>
      <c r="N264" s="210"/>
      <c r="O264" s="210"/>
      <c r="P264" s="210"/>
      <c r="Q264" s="210"/>
      <c r="R264" s="210"/>
      <c r="S264" s="210"/>
      <c r="T264" s="211"/>
      <c r="AT264" s="207" t="s">
        <v>164</v>
      </c>
      <c r="AU264" s="207" t="s">
        <v>77</v>
      </c>
      <c r="AV264" s="205" t="s">
        <v>77</v>
      </c>
      <c r="AW264" s="205" t="s">
        <v>31</v>
      </c>
      <c r="AX264" s="205" t="s">
        <v>69</v>
      </c>
      <c r="AY264" s="207" t="s">
        <v>157</v>
      </c>
    </row>
    <row r="265" spans="2:51" s="205" customFormat="1" ht="11.25">
      <c r="B265" s="206"/>
      <c r="D265" s="194" t="s">
        <v>164</v>
      </c>
      <c r="E265" s="207" t="s">
        <v>3</v>
      </c>
      <c r="F265" s="208" t="s">
        <v>298</v>
      </c>
      <c r="H265" s="207" t="s">
        <v>3</v>
      </c>
      <c r="L265" s="206"/>
      <c r="M265" s="209"/>
      <c r="N265" s="210"/>
      <c r="O265" s="210"/>
      <c r="P265" s="210"/>
      <c r="Q265" s="210"/>
      <c r="R265" s="210"/>
      <c r="S265" s="210"/>
      <c r="T265" s="211"/>
      <c r="AT265" s="207" t="s">
        <v>164</v>
      </c>
      <c r="AU265" s="207" t="s">
        <v>77</v>
      </c>
      <c r="AV265" s="205" t="s">
        <v>77</v>
      </c>
      <c r="AW265" s="205" t="s">
        <v>31</v>
      </c>
      <c r="AX265" s="205" t="s">
        <v>69</v>
      </c>
      <c r="AY265" s="207" t="s">
        <v>157</v>
      </c>
    </row>
    <row r="266" spans="2:51" s="205" customFormat="1" ht="11.25">
      <c r="B266" s="206"/>
      <c r="D266" s="194" t="s">
        <v>164</v>
      </c>
      <c r="E266" s="207" t="s">
        <v>3</v>
      </c>
      <c r="F266" s="208" t="s">
        <v>299</v>
      </c>
      <c r="H266" s="207" t="s">
        <v>3</v>
      </c>
      <c r="L266" s="206"/>
      <c r="M266" s="209"/>
      <c r="N266" s="210"/>
      <c r="O266" s="210"/>
      <c r="P266" s="210"/>
      <c r="Q266" s="210"/>
      <c r="R266" s="210"/>
      <c r="S266" s="210"/>
      <c r="T266" s="211"/>
      <c r="AT266" s="207" t="s">
        <v>164</v>
      </c>
      <c r="AU266" s="207" t="s">
        <v>77</v>
      </c>
      <c r="AV266" s="205" t="s">
        <v>77</v>
      </c>
      <c r="AW266" s="205" t="s">
        <v>31</v>
      </c>
      <c r="AX266" s="205" t="s">
        <v>69</v>
      </c>
      <c r="AY266" s="207" t="s">
        <v>157</v>
      </c>
    </row>
    <row r="267" spans="2:51" s="205" customFormat="1" ht="11.25">
      <c r="B267" s="206"/>
      <c r="D267" s="194" t="s">
        <v>164</v>
      </c>
      <c r="E267" s="207" t="s">
        <v>3</v>
      </c>
      <c r="F267" s="208" t="s">
        <v>300</v>
      </c>
      <c r="H267" s="207" t="s">
        <v>3</v>
      </c>
      <c r="L267" s="206"/>
      <c r="M267" s="209"/>
      <c r="N267" s="210"/>
      <c r="O267" s="210"/>
      <c r="P267" s="210"/>
      <c r="Q267" s="210"/>
      <c r="R267" s="210"/>
      <c r="S267" s="210"/>
      <c r="T267" s="211"/>
      <c r="AT267" s="207" t="s">
        <v>164</v>
      </c>
      <c r="AU267" s="207" t="s">
        <v>77</v>
      </c>
      <c r="AV267" s="205" t="s">
        <v>77</v>
      </c>
      <c r="AW267" s="205" t="s">
        <v>31</v>
      </c>
      <c r="AX267" s="205" t="s">
        <v>69</v>
      </c>
      <c r="AY267" s="207" t="s">
        <v>157</v>
      </c>
    </row>
    <row r="268" spans="2:51" s="205" customFormat="1" ht="11.25">
      <c r="B268" s="206"/>
      <c r="D268" s="194" t="s">
        <v>164</v>
      </c>
      <c r="E268" s="207" t="s">
        <v>3</v>
      </c>
      <c r="F268" s="208" t="s">
        <v>301</v>
      </c>
      <c r="H268" s="207" t="s">
        <v>3</v>
      </c>
      <c r="L268" s="206"/>
      <c r="M268" s="209"/>
      <c r="N268" s="210"/>
      <c r="O268" s="210"/>
      <c r="P268" s="210"/>
      <c r="Q268" s="210"/>
      <c r="R268" s="210"/>
      <c r="S268" s="210"/>
      <c r="T268" s="211"/>
      <c r="AT268" s="207" t="s">
        <v>164</v>
      </c>
      <c r="AU268" s="207" t="s">
        <v>77</v>
      </c>
      <c r="AV268" s="205" t="s">
        <v>77</v>
      </c>
      <c r="AW268" s="205" t="s">
        <v>31</v>
      </c>
      <c r="AX268" s="205" t="s">
        <v>69</v>
      </c>
      <c r="AY268" s="207" t="s">
        <v>157</v>
      </c>
    </row>
    <row r="269" spans="2:51" s="205" customFormat="1" ht="11.25">
      <c r="B269" s="206"/>
      <c r="D269" s="194" t="s">
        <v>164</v>
      </c>
      <c r="E269" s="207" t="s">
        <v>3</v>
      </c>
      <c r="F269" s="208" t="s">
        <v>302</v>
      </c>
      <c r="H269" s="207" t="s">
        <v>3</v>
      </c>
      <c r="L269" s="206"/>
      <c r="M269" s="209"/>
      <c r="N269" s="210"/>
      <c r="O269" s="210"/>
      <c r="P269" s="210"/>
      <c r="Q269" s="210"/>
      <c r="R269" s="210"/>
      <c r="S269" s="210"/>
      <c r="T269" s="211"/>
      <c r="AT269" s="207" t="s">
        <v>164</v>
      </c>
      <c r="AU269" s="207" t="s">
        <v>77</v>
      </c>
      <c r="AV269" s="205" t="s">
        <v>77</v>
      </c>
      <c r="AW269" s="205" t="s">
        <v>31</v>
      </c>
      <c r="AX269" s="205" t="s">
        <v>69</v>
      </c>
      <c r="AY269" s="207" t="s">
        <v>157</v>
      </c>
    </row>
    <row r="270" spans="2:51" s="205" customFormat="1" ht="11.25">
      <c r="B270" s="206"/>
      <c r="D270" s="194" t="s">
        <v>164</v>
      </c>
      <c r="E270" s="207" t="s">
        <v>3</v>
      </c>
      <c r="F270" s="208" t="s">
        <v>303</v>
      </c>
      <c r="H270" s="207" t="s">
        <v>3</v>
      </c>
      <c r="L270" s="206"/>
      <c r="M270" s="209"/>
      <c r="N270" s="210"/>
      <c r="O270" s="210"/>
      <c r="P270" s="210"/>
      <c r="Q270" s="210"/>
      <c r="R270" s="210"/>
      <c r="S270" s="210"/>
      <c r="T270" s="211"/>
      <c r="AT270" s="207" t="s">
        <v>164</v>
      </c>
      <c r="AU270" s="207" t="s">
        <v>77</v>
      </c>
      <c r="AV270" s="205" t="s">
        <v>77</v>
      </c>
      <c r="AW270" s="205" t="s">
        <v>31</v>
      </c>
      <c r="AX270" s="205" t="s">
        <v>69</v>
      </c>
      <c r="AY270" s="207" t="s">
        <v>157</v>
      </c>
    </row>
    <row r="271" spans="2:51" s="205" customFormat="1" ht="11.25">
      <c r="B271" s="206"/>
      <c r="D271" s="194" t="s">
        <v>164</v>
      </c>
      <c r="E271" s="207" t="s">
        <v>3</v>
      </c>
      <c r="F271" s="208" t="s">
        <v>304</v>
      </c>
      <c r="H271" s="207" t="s">
        <v>3</v>
      </c>
      <c r="L271" s="206"/>
      <c r="M271" s="209"/>
      <c r="N271" s="210"/>
      <c r="O271" s="210"/>
      <c r="P271" s="210"/>
      <c r="Q271" s="210"/>
      <c r="R271" s="210"/>
      <c r="S271" s="210"/>
      <c r="T271" s="211"/>
      <c r="AT271" s="207" t="s">
        <v>164</v>
      </c>
      <c r="AU271" s="207" t="s">
        <v>77</v>
      </c>
      <c r="AV271" s="205" t="s">
        <v>77</v>
      </c>
      <c r="AW271" s="205" t="s">
        <v>31</v>
      </c>
      <c r="AX271" s="205" t="s">
        <v>69</v>
      </c>
      <c r="AY271" s="207" t="s">
        <v>157</v>
      </c>
    </row>
    <row r="272" spans="2:51" s="205" customFormat="1" ht="11.25">
      <c r="B272" s="206"/>
      <c r="D272" s="194" t="s">
        <v>164</v>
      </c>
      <c r="E272" s="207" t="s">
        <v>3</v>
      </c>
      <c r="F272" s="208" t="s">
        <v>305</v>
      </c>
      <c r="H272" s="207" t="s">
        <v>3</v>
      </c>
      <c r="L272" s="206"/>
      <c r="M272" s="209"/>
      <c r="N272" s="210"/>
      <c r="O272" s="210"/>
      <c r="P272" s="210"/>
      <c r="Q272" s="210"/>
      <c r="R272" s="210"/>
      <c r="S272" s="210"/>
      <c r="T272" s="211"/>
      <c r="AT272" s="207" t="s">
        <v>164</v>
      </c>
      <c r="AU272" s="207" t="s">
        <v>77</v>
      </c>
      <c r="AV272" s="205" t="s">
        <v>77</v>
      </c>
      <c r="AW272" s="205" t="s">
        <v>31</v>
      </c>
      <c r="AX272" s="205" t="s">
        <v>69</v>
      </c>
      <c r="AY272" s="207" t="s">
        <v>157</v>
      </c>
    </row>
    <row r="273" spans="2:51" s="205" customFormat="1" ht="11.25">
      <c r="B273" s="206"/>
      <c r="D273" s="194" t="s">
        <v>164</v>
      </c>
      <c r="E273" s="207" t="s">
        <v>3</v>
      </c>
      <c r="F273" s="208" t="s">
        <v>306</v>
      </c>
      <c r="H273" s="207" t="s">
        <v>3</v>
      </c>
      <c r="L273" s="206"/>
      <c r="M273" s="209"/>
      <c r="N273" s="210"/>
      <c r="O273" s="210"/>
      <c r="P273" s="210"/>
      <c r="Q273" s="210"/>
      <c r="R273" s="210"/>
      <c r="S273" s="210"/>
      <c r="T273" s="211"/>
      <c r="AT273" s="207" t="s">
        <v>164</v>
      </c>
      <c r="AU273" s="207" t="s">
        <v>77</v>
      </c>
      <c r="AV273" s="205" t="s">
        <v>77</v>
      </c>
      <c r="AW273" s="205" t="s">
        <v>31</v>
      </c>
      <c r="AX273" s="205" t="s">
        <v>69</v>
      </c>
      <c r="AY273" s="207" t="s">
        <v>157</v>
      </c>
    </row>
    <row r="274" spans="2:51" s="205" customFormat="1" ht="11.25">
      <c r="B274" s="206"/>
      <c r="D274" s="194" t="s">
        <v>164</v>
      </c>
      <c r="E274" s="207" t="s">
        <v>3</v>
      </c>
      <c r="F274" s="208" t="s">
        <v>307</v>
      </c>
      <c r="H274" s="207" t="s">
        <v>3</v>
      </c>
      <c r="L274" s="206"/>
      <c r="M274" s="209"/>
      <c r="N274" s="210"/>
      <c r="O274" s="210"/>
      <c r="P274" s="210"/>
      <c r="Q274" s="210"/>
      <c r="R274" s="210"/>
      <c r="S274" s="210"/>
      <c r="T274" s="211"/>
      <c r="AT274" s="207" t="s">
        <v>164</v>
      </c>
      <c r="AU274" s="207" t="s">
        <v>77</v>
      </c>
      <c r="AV274" s="205" t="s">
        <v>77</v>
      </c>
      <c r="AW274" s="205" t="s">
        <v>31</v>
      </c>
      <c r="AX274" s="205" t="s">
        <v>69</v>
      </c>
      <c r="AY274" s="207" t="s">
        <v>157</v>
      </c>
    </row>
    <row r="275" spans="2:51" s="205" customFormat="1" ht="11.25">
      <c r="B275" s="206"/>
      <c r="D275" s="194" t="s">
        <v>164</v>
      </c>
      <c r="E275" s="207" t="s">
        <v>3</v>
      </c>
      <c r="F275" s="208" t="s">
        <v>308</v>
      </c>
      <c r="H275" s="207" t="s">
        <v>3</v>
      </c>
      <c r="L275" s="206"/>
      <c r="M275" s="209"/>
      <c r="N275" s="210"/>
      <c r="O275" s="210"/>
      <c r="P275" s="210"/>
      <c r="Q275" s="210"/>
      <c r="R275" s="210"/>
      <c r="S275" s="210"/>
      <c r="T275" s="211"/>
      <c r="AT275" s="207" t="s">
        <v>164</v>
      </c>
      <c r="AU275" s="207" t="s">
        <v>77</v>
      </c>
      <c r="AV275" s="205" t="s">
        <v>77</v>
      </c>
      <c r="AW275" s="205" t="s">
        <v>31</v>
      </c>
      <c r="AX275" s="205" t="s">
        <v>69</v>
      </c>
      <c r="AY275" s="207" t="s">
        <v>157</v>
      </c>
    </row>
    <row r="276" spans="2:51" s="205" customFormat="1" ht="11.25">
      <c r="B276" s="206"/>
      <c r="D276" s="194" t="s">
        <v>164</v>
      </c>
      <c r="E276" s="207" t="s">
        <v>3</v>
      </c>
      <c r="F276" s="208" t="s">
        <v>309</v>
      </c>
      <c r="H276" s="207" t="s">
        <v>3</v>
      </c>
      <c r="L276" s="206"/>
      <c r="M276" s="209"/>
      <c r="N276" s="210"/>
      <c r="O276" s="210"/>
      <c r="P276" s="210"/>
      <c r="Q276" s="210"/>
      <c r="R276" s="210"/>
      <c r="S276" s="210"/>
      <c r="T276" s="211"/>
      <c r="AT276" s="207" t="s">
        <v>164</v>
      </c>
      <c r="AU276" s="207" t="s">
        <v>77</v>
      </c>
      <c r="AV276" s="205" t="s">
        <v>77</v>
      </c>
      <c r="AW276" s="205" t="s">
        <v>31</v>
      </c>
      <c r="AX276" s="205" t="s">
        <v>69</v>
      </c>
      <c r="AY276" s="207" t="s">
        <v>157</v>
      </c>
    </row>
    <row r="277" spans="2:51" s="205" customFormat="1" ht="11.25">
      <c r="B277" s="206"/>
      <c r="D277" s="194" t="s">
        <v>164</v>
      </c>
      <c r="E277" s="207" t="s">
        <v>3</v>
      </c>
      <c r="F277" s="208" t="s">
        <v>310</v>
      </c>
      <c r="H277" s="207" t="s">
        <v>3</v>
      </c>
      <c r="L277" s="206"/>
      <c r="M277" s="209"/>
      <c r="N277" s="210"/>
      <c r="O277" s="210"/>
      <c r="P277" s="210"/>
      <c r="Q277" s="210"/>
      <c r="R277" s="210"/>
      <c r="S277" s="210"/>
      <c r="T277" s="211"/>
      <c r="AT277" s="207" t="s">
        <v>164</v>
      </c>
      <c r="AU277" s="207" t="s">
        <v>77</v>
      </c>
      <c r="AV277" s="205" t="s">
        <v>77</v>
      </c>
      <c r="AW277" s="205" t="s">
        <v>31</v>
      </c>
      <c r="AX277" s="205" t="s">
        <v>69</v>
      </c>
      <c r="AY277" s="207" t="s">
        <v>157</v>
      </c>
    </row>
    <row r="278" spans="2:51" s="212" customFormat="1" ht="11.25">
      <c r="B278" s="213"/>
      <c r="D278" s="194" t="s">
        <v>164</v>
      </c>
      <c r="E278" s="214" t="s">
        <v>3</v>
      </c>
      <c r="F278" s="215" t="s">
        <v>311</v>
      </c>
      <c r="H278" s="216">
        <v>94.288</v>
      </c>
      <c r="L278" s="213"/>
      <c r="M278" s="217"/>
      <c r="N278" s="218"/>
      <c r="O278" s="218"/>
      <c r="P278" s="218"/>
      <c r="Q278" s="218"/>
      <c r="R278" s="218"/>
      <c r="S278" s="218"/>
      <c r="T278" s="219"/>
      <c r="AT278" s="214" t="s">
        <v>164</v>
      </c>
      <c r="AU278" s="214" t="s">
        <v>77</v>
      </c>
      <c r="AV278" s="212" t="s">
        <v>163</v>
      </c>
      <c r="AW278" s="212" t="s">
        <v>31</v>
      </c>
      <c r="AX278" s="212" t="s">
        <v>69</v>
      </c>
      <c r="AY278" s="214" t="s">
        <v>157</v>
      </c>
    </row>
    <row r="279" spans="2:51" s="220" customFormat="1" ht="11.25">
      <c r="B279" s="221"/>
      <c r="D279" s="194" t="s">
        <v>164</v>
      </c>
      <c r="E279" s="222" t="s">
        <v>3</v>
      </c>
      <c r="F279" s="223" t="s">
        <v>171</v>
      </c>
      <c r="H279" s="224">
        <v>94.288</v>
      </c>
      <c r="L279" s="221"/>
      <c r="M279" s="225"/>
      <c r="N279" s="226"/>
      <c r="O279" s="226"/>
      <c r="P279" s="226"/>
      <c r="Q279" s="226"/>
      <c r="R279" s="226"/>
      <c r="S279" s="226"/>
      <c r="T279" s="227"/>
      <c r="AT279" s="222" t="s">
        <v>164</v>
      </c>
      <c r="AU279" s="222" t="s">
        <v>77</v>
      </c>
      <c r="AV279" s="220" t="s">
        <v>162</v>
      </c>
      <c r="AW279" s="220" t="s">
        <v>31</v>
      </c>
      <c r="AX279" s="220" t="s">
        <v>77</v>
      </c>
      <c r="AY279" s="222" t="s">
        <v>157</v>
      </c>
    </row>
    <row r="280" spans="2:63" s="169" customFormat="1" ht="25.9" customHeight="1">
      <c r="B280" s="170"/>
      <c r="D280" s="171" t="s">
        <v>68</v>
      </c>
      <c r="E280" s="172" t="s">
        <v>190</v>
      </c>
      <c r="F280" s="172" t="s">
        <v>312</v>
      </c>
      <c r="J280" s="173">
        <f>BK280</f>
        <v>0</v>
      </c>
      <c r="L280" s="170"/>
      <c r="M280" s="174"/>
      <c r="N280" s="175"/>
      <c r="O280" s="175"/>
      <c r="P280" s="176">
        <f>SUM(P281:P316)</f>
        <v>0</v>
      </c>
      <c r="Q280" s="175"/>
      <c r="R280" s="176">
        <f>SUM(R281:R316)</f>
        <v>0</v>
      </c>
      <c r="S280" s="175"/>
      <c r="T280" s="177">
        <f>SUM(T281:T316)</f>
        <v>0</v>
      </c>
      <c r="AR280" s="171" t="s">
        <v>77</v>
      </c>
      <c r="AT280" s="178" t="s">
        <v>68</v>
      </c>
      <c r="AU280" s="178" t="s">
        <v>69</v>
      </c>
      <c r="AY280" s="171" t="s">
        <v>157</v>
      </c>
      <c r="BK280" s="179">
        <f>SUM(BK281:BK316)</f>
        <v>0</v>
      </c>
    </row>
    <row r="281" spans="1:65" s="113" customFormat="1" ht="21.75" customHeight="1">
      <c r="A281" s="110"/>
      <c r="B281" s="111"/>
      <c r="C281" s="180" t="s">
        <v>8</v>
      </c>
      <c r="D281" s="180" t="s">
        <v>158</v>
      </c>
      <c r="E281" s="181" t="s">
        <v>313</v>
      </c>
      <c r="F281" s="182" t="s">
        <v>314</v>
      </c>
      <c r="G281" s="183" t="s">
        <v>161</v>
      </c>
      <c r="H281" s="184">
        <v>262.2</v>
      </c>
      <c r="I281" s="5"/>
      <c r="J281" s="185">
        <f>ROUND(I281*H281,2)</f>
        <v>0</v>
      </c>
      <c r="K281" s="186"/>
      <c r="L281" s="111"/>
      <c r="M281" s="187" t="s">
        <v>3</v>
      </c>
      <c r="N281" s="188" t="s">
        <v>41</v>
      </c>
      <c r="O281" s="189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R281" s="192" t="s">
        <v>162</v>
      </c>
      <c r="AT281" s="192" t="s">
        <v>158</v>
      </c>
      <c r="AU281" s="192" t="s">
        <v>77</v>
      </c>
      <c r="AY281" s="101" t="s">
        <v>157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01" t="s">
        <v>163</v>
      </c>
      <c r="BK281" s="193">
        <f>ROUND(I281*H281,2)</f>
        <v>0</v>
      </c>
      <c r="BL281" s="101" t="s">
        <v>162</v>
      </c>
      <c r="BM281" s="192" t="s">
        <v>315</v>
      </c>
    </row>
    <row r="282" spans="2:51" s="205" customFormat="1" ht="11.25">
      <c r="B282" s="206"/>
      <c r="D282" s="194" t="s">
        <v>164</v>
      </c>
      <c r="E282" s="207" t="s">
        <v>3</v>
      </c>
      <c r="F282" s="208" t="s">
        <v>165</v>
      </c>
      <c r="H282" s="207" t="s">
        <v>3</v>
      </c>
      <c r="L282" s="206"/>
      <c r="M282" s="209"/>
      <c r="N282" s="210"/>
      <c r="O282" s="210"/>
      <c r="P282" s="210"/>
      <c r="Q282" s="210"/>
      <c r="R282" s="210"/>
      <c r="S282" s="210"/>
      <c r="T282" s="211"/>
      <c r="AT282" s="207" t="s">
        <v>164</v>
      </c>
      <c r="AU282" s="207" t="s">
        <v>77</v>
      </c>
      <c r="AV282" s="205" t="s">
        <v>77</v>
      </c>
      <c r="AW282" s="205" t="s">
        <v>31</v>
      </c>
      <c r="AX282" s="205" t="s">
        <v>69</v>
      </c>
      <c r="AY282" s="207" t="s">
        <v>157</v>
      </c>
    </row>
    <row r="283" spans="2:51" s="205" customFormat="1" ht="11.25">
      <c r="B283" s="206"/>
      <c r="D283" s="194" t="s">
        <v>164</v>
      </c>
      <c r="E283" s="207" t="s">
        <v>3</v>
      </c>
      <c r="F283" s="208" t="s">
        <v>166</v>
      </c>
      <c r="H283" s="207" t="s">
        <v>3</v>
      </c>
      <c r="L283" s="206"/>
      <c r="M283" s="209"/>
      <c r="N283" s="210"/>
      <c r="O283" s="210"/>
      <c r="P283" s="210"/>
      <c r="Q283" s="210"/>
      <c r="R283" s="210"/>
      <c r="S283" s="210"/>
      <c r="T283" s="211"/>
      <c r="AT283" s="207" t="s">
        <v>164</v>
      </c>
      <c r="AU283" s="207" t="s">
        <v>77</v>
      </c>
      <c r="AV283" s="205" t="s">
        <v>77</v>
      </c>
      <c r="AW283" s="205" t="s">
        <v>31</v>
      </c>
      <c r="AX283" s="205" t="s">
        <v>69</v>
      </c>
      <c r="AY283" s="207" t="s">
        <v>157</v>
      </c>
    </row>
    <row r="284" spans="2:51" s="205" customFormat="1" ht="11.25">
      <c r="B284" s="206"/>
      <c r="D284" s="194" t="s">
        <v>164</v>
      </c>
      <c r="E284" s="207" t="s">
        <v>3</v>
      </c>
      <c r="F284" s="208" t="s">
        <v>167</v>
      </c>
      <c r="H284" s="207" t="s">
        <v>3</v>
      </c>
      <c r="L284" s="206"/>
      <c r="M284" s="209"/>
      <c r="N284" s="210"/>
      <c r="O284" s="210"/>
      <c r="P284" s="210"/>
      <c r="Q284" s="210"/>
      <c r="R284" s="210"/>
      <c r="S284" s="210"/>
      <c r="T284" s="211"/>
      <c r="AT284" s="207" t="s">
        <v>164</v>
      </c>
      <c r="AU284" s="207" t="s">
        <v>77</v>
      </c>
      <c r="AV284" s="205" t="s">
        <v>77</v>
      </c>
      <c r="AW284" s="205" t="s">
        <v>31</v>
      </c>
      <c r="AX284" s="205" t="s">
        <v>69</v>
      </c>
      <c r="AY284" s="207" t="s">
        <v>157</v>
      </c>
    </row>
    <row r="285" spans="2:51" s="205" customFormat="1" ht="11.25">
      <c r="B285" s="206"/>
      <c r="D285" s="194" t="s">
        <v>164</v>
      </c>
      <c r="E285" s="207" t="s">
        <v>3</v>
      </c>
      <c r="F285" s="208" t="s">
        <v>168</v>
      </c>
      <c r="H285" s="207" t="s">
        <v>3</v>
      </c>
      <c r="L285" s="206"/>
      <c r="M285" s="209"/>
      <c r="N285" s="210"/>
      <c r="O285" s="210"/>
      <c r="P285" s="210"/>
      <c r="Q285" s="210"/>
      <c r="R285" s="210"/>
      <c r="S285" s="210"/>
      <c r="T285" s="211"/>
      <c r="AT285" s="207" t="s">
        <v>164</v>
      </c>
      <c r="AU285" s="207" t="s">
        <v>77</v>
      </c>
      <c r="AV285" s="205" t="s">
        <v>77</v>
      </c>
      <c r="AW285" s="205" t="s">
        <v>31</v>
      </c>
      <c r="AX285" s="205" t="s">
        <v>69</v>
      </c>
      <c r="AY285" s="207" t="s">
        <v>157</v>
      </c>
    </row>
    <row r="286" spans="2:51" s="205" customFormat="1" ht="11.25">
      <c r="B286" s="206"/>
      <c r="D286" s="194" t="s">
        <v>164</v>
      </c>
      <c r="E286" s="207" t="s">
        <v>3</v>
      </c>
      <c r="F286" s="208" t="s">
        <v>169</v>
      </c>
      <c r="H286" s="207" t="s">
        <v>3</v>
      </c>
      <c r="L286" s="206"/>
      <c r="M286" s="209"/>
      <c r="N286" s="210"/>
      <c r="O286" s="210"/>
      <c r="P286" s="210"/>
      <c r="Q286" s="210"/>
      <c r="R286" s="210"/>
      <c r="S286" s="210"/>
      <c r="T286" s="211"/>
      <c r="AT286" s="207" t="s">
        <v>164</v>
      </c>
      <c r="AU286" s="207" t="s">
        <v>77</v>
      </c>
      <c r="AV286" s="205" t="s">
        <v>77</v>
      </c>
      <c r="AW286" s="205" t="s">
        <v>31</v>
      </c>
      <c r="AX286" s="205" t="s">
        <v>69</v>
      </c>
      <c r="AY286" s="207" t="s">
        <v>157</v>
      </c>
    </row>
    <row r="287" spans="2:51" s="205" customFormat="1" ht="11.25">
      <c r="B287" s="206"/>
      <c r="D287" s="194" t="s">
        <v>164</v>
      </c>
      <c r="E287" s="207" t="s">
        <v>3</v>
      </c>
      <c r="F287" s="208" t="s">
        <v>165</v>
      </c>
      <c r="H287" s="207" t="s">
        <v>3</v>
      </c>
      <c r="L287" s="206"/>
      <c r="M287" s="209"/>
      <c r="N287" s="210"/>
      <c r="O287" s="210"/>
      <c r="P287" s="210"/>
      <c r="Q287" s="210"/>
      <c r="R287" s="210"/>
      <c r="S287" s="210"/>
      <c r="T287" s="211"/>
      <c r="AT287" s="207" t="s">
        <v>164</v>
      </c>
      <c r="AU287" s="207" t="s">
        <v>77</v>
      </c>
      <c r="AV287" s="205" t="s">
        <v>77</v>
      </c>
      <c r="AW287" s="205" t="s">
        <v>31</v>
      </c>
      <c r="AX287" s="205" t="s">
        <v>69</v>
      </c>
      <c r="AY287" s="207" t="s">
        <v>157</v>
      </c>
    </row>
    <row r="288" spans="2:51" s="205" customFormat="1" ht="11.25">
      <c r="B288" s="206"/>
      <c r="D288" s="194" t="s">
        <v>164</v>
      </c>
      <c r="E288" s="207" t="s">
        <v>3</v>
      </c>
      <c r="F288" s="208" t="s">
        <v>174</v>
      </c>
      <c r="H288" s="207" t="s">
        <v>3</v>
      </c>
      <c r="L288" s="206"/>
      <c r="M288" s="209"/>
      <c r="N288" s="210"/>
      <c r="O288" s="210"/>
      <c r="P288" s="210"/>
      <c r="Q288" s="210"/>
      <c r="R288" s="210"/>
      <c r="S288" s="210"/>
      <c r="T288" s="211"/>
      <c r="AT288" s="207" t="s">
        <v>164</v>
      </c>
      <c r="AU288" s="207" t="s">
        <v>77</v>
      </c>
      <c r="AV288" s="205" t="s">
        <v>77</v>
      </c>
      <c r="AW288" s="205" t="s">
        <v>31</v>
      </c>
      <c r="AX288" s="205" t="s">
        <v>69</v>
      </c>
      <c r="AY288" s="207" t="s">
        <v>157</v>
      </c>
    </row>
    <row r="289" spans="2:51" s="212" customFormat="1" ht="11.25">
      <c r="B289" s="213"/>
      <c r="D289" s="194" t="s">
        <v>164</v>
      </c>
      <c r="E289" s="214" t="s">
        <v>3</v>
      </c>
      <c r="F289" s="215" t="s">
        <v>180</v>
      </c>
      <c r="H289" s="216">
        <v>262.2</v>
      </c>
      <c r="L289" s="213"/>
      <c r="M289" s="217"/>
      <c r="N289" s="218"/>
      <c r="O289" s="218"/>
      <c r="P289" s="218"/>
      <c r="Q289" s="218"/>
      <c r="R289" s="218"/>
      <c r="S289" s="218"/>
      <c r="T289" s="219"/>
      <c r="AT289" s="214" t="s">
        <v>164</v>
      </c>
      <c r="AU289" s="214" t="s">
        <v>77</v>
      </c>
      <c r="AV289" s="212" t="s">
        <v>163</v>
      </c>
      <c r="AW289" s="212" t="s">
        <v>31</v>
      </c>
      <c r="AX289" s="212" t="s">
        <v>69</v>
      </c>
      <c r="AY289" s="214" t="s">
        <v>157</v>
      </c>
    </row>
    <row r="290" spans="2:51" s="220" customFormat="1" ht="11.25">
      <c r="B290" s="221"/>
      <c r="D290" s="194" t="s">
        <v>164</v>
      </c>
      <c r="E290" s="222" t="s">
        <v>3</v>
      </c>
      <c r="F290" s="223" t="s">
        <v>171</v>
      </c>
      <c r="H290" s="224">
        <v>262.2</v>
      </c>
      <c r="L290" s="221"/>
      <c r="M290" s="225"/>
      <c r="N290" s="226"/>
      <c r="O290" s="226"/>
      <c r="P290" s="226"/>
      <c r="Q290" s="226"/>
      <c r="R290" s="226"/>
      <c r="S290" s="226"/>
      <c r="T290" s="227"/>
      <c r="AT290" s="222" t="s">
        <v>164</v>
      </c>
      <c r="AU290" s="222" t="s">
        <v>77</v>
      </c>
      <c r="AV290" s="220" t="s">
        <v>162</v>
      </c>
      <c r="AW290" s="220" t="s">
        <v>31</v>
      </c>
      <c r="AX290" s="220" t="s">
        <v>77</v>
      </c>
      <c r="AY290" s="222" t="s">
        <v>157</v>
      </c>
    </row>
    <row r="291" spans="1:65" s="113" customFormat="1" ht="21.75" customHeight="1">
      <c r="A291" s="110"/>
      <c r="B291" s="111"/>
      <c r="C291" s="180" t="s">
        <v>225</v>
      </c>
      <c r="D291" s="180" t="s">
        <v>158</v>
      </c>
      <c r="E291" s="181" t="s">
        <v>316</v>
      </c>
      <c r="F291" s="182" t="s">
        <v>317</v>
      </c>
      <c r="G291" s="183" t="s">
        <v>161</v>
      </c>
      <c r="H291" s="184">
        <v>37.6</v>
      </c>
      <c r="I291" s="5"/>
      <c r="J291" s="185">
        <f>ROUND(I291*H291,2)</f>
        <v>0</v>
      </c>
      <c r="K291" s="186"/>
      <c r="L291" s="111"/>
      <c r="M291" s="187" t="s">
        <v>3</v>
      </c>
      <c r="N291" s="188" t="s">
        <v>41</v>
      </c>
      <c r="O291" s="189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R291" s="192" t="s">
        <v>162</v>
      </c>
      <c r="AT291" s="192" t="s">
        <v>158</v>
      </c>
      <c r="AU291" s="192" t="s">
        <v>77</v>
      </c>
      <c r="AY291" s="101" t="s">
        <v>157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01" t="s">
        <v>163</v>
      </c>
      <c r="BK291" s="193">
        <f>ROUND(I291*H291,2)</f>
        <v>0</v>
      </c>
      <c r="BL291" s="101" t="s">
        <v>162</v>
      </c>
      <c r="BM291" s="192" t="s">
        <v>318</v>
      </c>
    </row>
    <row r="292" spans="2:51" s="205" customFormat="1" ht="11.25">
      <c r="B292" s="206"/>
      <c r="D292" s="194" t="s">
        <v>164</v>
      </c>
      <c r="E292" s="207" t="s">
        <v>3</v>
      </c>
      <c r="F292" s="208" t="s">
        <v>165</v>
      </c>
      <c r="H292" s="207" t="s">
        <v>3</v>
      </c>
      <c r="L292" s="206"/>
      <c r="M292" s="209"/>
      <c r="N292" s="210"/>
      <c r="O292" s="210"/>
      <c r="P292" s="210"/>
      <c r="Q292" s="210"/>
      <c r="R292" s="210"/>
      <c r="S292" s="210"/>
      <c r="T292" s="211"/>
      <c r="AT292" s="207" t="s">
        <v>164</v>
      </c>
      <c r="AU292" s="207" t="s">
        <v>77</v>
      </c>
      <c r="AV292" s="205" t="s">
        <v>77</v>
      </c>
      <c r="AW292" s="205" t="s">
        <v>31</v>
      </c>
      <c r="AX292" s="205" t="s">
        <v>69</v>
      </c>
      <c r="AY292" s="207" t="s">
        <v>157</v>
      </c>
    </row>
    <row r="293" spans="2:51" s="205" customFormat="1" ht="11.25">
      <c r="B293" s="206"/>
      <c r="D293" s="194" t="s">
        <v>164</v>
      </c>
      <c r="E293" s="207" t="s">
        <v>3</v>
      </c>
      <c r="F293" s="208" t="s">
        <v>174</v>
      </c>
      <c r="H293" s="207" t="s">
        <v>3</v>
      </c>
      <c r="L293" s="206"/>
      <c r="M293" s="209"/>
      <c r="N293" s="210"/>
      <c r="O293" s="210"/>
      <c r="P293" s="210"/>
      <c r="Q293" s="210"/>
      <c r="R293" s="210"/>
      <c r="S293" s="210"/>
      <c r="T293" s="211"/>
      <c r="AT293" s="207" t="s">
        <v>164</v>
      </c>
      <c r="AU293" s="207" t="s">
        <v>77</v>
      </c>
      <c r="AV293" s="205" t="s">
        <v>77</v>
      </c>
      <c r="AW293" s="205" t="s">
        <v>31</v>
      </c>
      <c r="AX293" s="205" t="s">
        <v>69</v>
      </c>
      <c r="AY293" s="207" t="s">
        <v>157</v>
      </c>
    </row>
    <row r="294" spans="2:51" s="212" customFormat="1" ht="11.25">
      <c r="B294" s="213"/>
      <c r="D294" s="194" t="s">
        <v>164</v>
      </c>
      <c r="E294" s="214" t="s">
        <v>3</v>
      </c>
      <c r="F294" s="215" t="s">
        <v>175</v>
      </c>
      <c r="H294" s="216">
        <v>37.6</v>
      </c>
      <c r="L294" s="213"/>
      <c r="M294" s="217"/>
      <c r="N294" s="218"/>
      <c r="O294" s="218"/>
      <c r="P294" s="218"/>
      <c r="Q294" s="218"/>
      <c r="R294" s="218"/>
      <c r="S294" s="218"/>
      <c r="T294" s="219"/>
      <c r="AT294" s="214" t="s">
        <v>164</v>
      </c>
      <c r="AU294" s="214" t="s">
        <v>77</v>
      </c>
      <c r="AV294" s="212" t="s">
        <v>163</v>
      </c>
      <c r="AW294" s="212" t="s">
        <v>31</v>
      </c>
      <c r="AX294" s="212" t="s">
        <v>69</v>
      </c>
      <c r="AY294" s="214" t="s">
        <v>157</v>
      </c>
    </row>
    <row r="295" spans="2:51" s="220" customFormat="1" ht="11.25">
      <c r="B295" s="221"/>
      <c r="D295" s="194" t="s">
        <v>164</v>
      </c>
      <c r="E295" s="222" t="s">
        <v>3</v>
      </c>
      <c r="F295" s="223" t="s">
        <v>171</v>
      </c>
      <c r="H295" s="224">
        <v>37.6</v>
      </c>
      <c r="L295" s="221"/>
      <c r="M295" s="225"/>
      <c r="N295" s="226"/>
      <c r="O295" s="226"/>
      <c r="P295" s="226"/>
      <c r="Q295" s="226"/>
      <c r="R295" s="226"/>
      <c r="S295" s="226"/>
      <c r="T295" s="227"/>
      <c r="AT295" s="222" t="s">
        <v>164</v>
      </c>
      <c r="AU295" s="222" t="s">
        <v>77</v>
      </c>
      <c r="AV295" s="220" t="s">
        <v>162</v>
      </c>
      <c r="AW295" s="220" t="s">
        <v>31</v>
      </c>
      <c r="AX295" s="220" t="s">
        <v>77</v>
      </c>
      <c r="AY295" s="222" t="s">
        <v>157</v>
      </c>
    </row>
    <row r="296" spans="1:65" s="113" customFormat="1" ht="24.2" customHeight="1">
      <c r="A296" s="110"/>
      <c r="B296" s="111"/>
      <c r="C296" s="180" t="s">
        <v>319</v>
      </c>
      <c r="D296" s="180" t="s">
        <v>158</v>
      </c>
      <c r="E296" s="181" t="s">
        <v>320</v>
      </c>
      <c r="F296" s="182" t="s">
        <v>321</v>
      </c>
      <c r="G296" s="183" t="s">
        <v>161</v>
      </c>
      <c r="H296" s="184">
        <v>224.6</v>
      </c>
      <c r="I296" s="5"/>
      <c r="J296" s="185">
        <f>ROUND(I296*H296,2)</f>
        <v>0</v>
      </c>
      <c r="K296" s="186"/>
      <c r="L296" s="111"/>
      <c r="M296" s="187" t="s">
        <v>3</v>
      </c>
      <c r="N296" s="188" t="s">
        <v>41</v>
      </c>
      <c r="O296" s="189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R296" s="192" t="s">
        <v>162</v>
      </c>
      <c r="AT296" s="192" t="s">
        <v>158</v>
      </c>
      <c r="AU296" s="192" t="s">
        <v>77</v>
      </c>
      <c r="AY296" s="101" t="s">
        <v>157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01" t="s">
        <v>163</v>
      </c>
      <c r="BK296" s="193">
        <f>ROUND(I296*H296,2)</f>
        <v>0</v>
      </c>
      <c r="BL296" s="101" t="s">
        <v>162</v>
      </c>
      <c r="BM296" s="192" t="s">
        <v>322</v>
      </c>
    </row>
    <row r="297" spans="2:51" s="205" customFormat="1" ht="11.25">
      <c r="B297" s="206"/>
      <c r="D297" s="194" t="s">
        <v>164</v>
      </c>
      <c r="E297" s="207" t="s">
        <v>3</v>
      </c>
      <c r="F297" s="208" t="s">
        <v>165</v>
      </c>
      <c r="H297" s="207" t="s">
        <v>3</v>
      </c>
      <c r="L297" s="206"/>
      <c r="M297" s="209"/>
      <c r="N297" s="210"/>
      <c r="O297" s="210"/>
      <c r="P297" s="210"/>
      <c r="Q297" s="210"/>
      <c r="R297" s="210"/>
      <c r="S297" s="210"/>
      <c r="T297" s="211"/>
      <c r="AT297" s="207" t="s">
        <v>164</v>
      </c>
      <c r="AU297" s="207" t="s">
        <v>77</v>
      </c>
      <c r="AV297" s="205" t="s">
        <v>77</v>
      </c>
      <c r="AW297" s="205" t="s">
        <v>31</v>
      </c>
      <c r="AX297" s="205" t="s">
        <v>69</v>
      </c>
      <c r="AY297" s="207" t="s">
        <v>157</v>
      </c>
    </row>
    <row r="298" spans="2:51" s="205" customFormat="1" ht="11.25">
      <c r="B298" s="206"/>
      <c r="D298" s="194" t="s">
        <v>164</v>
      </c>
      <c r="E298" s="207" t="s">
        <v>3</v>
      </c>
      <c r="F298" s="208" t="s">
        <v>166</v>
      </c>
      <c r="H298" s="207" t="s">
        <v>3</v>
      </c>
      <c r="L298" s="206"/>
      <c r="M298" s="209"/>
      <c r="N298" s="210"/>
      <c r="O298" s="210"/>
      <c r="P298" s="210"/>
      <c r="Q298" s="210"/>
      <c r="R298" s="210"/>
      <c r="S298" s="210"/>
      <c r="T298" s="211"/>
      <c r="AT298" s="207" t="s">
        <v>164</v>
      </c>
      <c r="AU298" s="207" t="s">
        <v>77</v>
      </c>
      <c r="AV298" s="205" t="s">
        <v>77</v>
      </c>
      <c r="AW298" s="205" t="s">
        <v>31</v>
      </c>
      <c r="AX298" s="205" t="s">
        <v>69</v>
      </c>
      <c r="AY298" s="207" t="s">
        <v>157</v>
      </c>
    </row>
    <row r="299" spans="2:51" s="205" customFormat="1" ht="11.25">
      <c r="B299" s="206"/>
      <c r="D299" s="194" t="s">
        <v>164</v>
      </c>
      <c r="E299" s="207" t="s">
        <v>3</v>
      </c>
      <c r="F299" s="208" t="s">
        <v>167</v>
      </c>
      <c r="H299" s="207" t="s">
        <v>3</v>
      </c>
      <c r="L299" s="206"/>
      <c r="M299" s="209"/>
      <c r="N299" s="210"/>
      <c r="O299" s="210"/>
      <c r="P299" s="210"/>
      <c r="Q299" s="210"/>
      <c r="R299" s="210"/>
      <c r="S299" s="210"/>
      <c r="T299" s="211"/>
      <c r="AT299" s="207" t="s">
        <v>164</v>
      </c>
      <c r="AU299" s="207" t="s">
        <v>77</v>
      </c>
      <c r="AV299" s="205" t="s">
        <v>77</v>
      </c>
      <c r="AW299" s="205" t="s">
        <v>31</v>
      </c>
      <c r="AX299" s="205" t="s">
        <v>69</v>
      </c>
      <c r="AY299" s="207" t="s">
        <v>157</v>
      </c>
    </row>
    <row r="300" spans="2:51" s="205" customFormat="1" ht="11.25">
      <c r="B300" s="206"/>
      <c r="D300" s="194" t="s">
        <v>164</v>
      </c>
      <c r="E300" s="207" t="s">
        <v>3</v>
      </c>
      <c r="F300" s="208" t="s">
        <v>168</v>
      </c>
      <c r="H300" s="207" t="s">
        <v>3</v>
      </c>
      <c r="L300" s="206"/>
      <c r="M300" s="209"/>
      <c r="N300" s="210"/>
      <c r="O300" s="210"/>
      <c r="P300" s="210"/>
      <c r="Q300" s="210"/>
      <c r="R300" s="210"/>
      <c r="S300" s="210"/>
      <c r="T300" s="211"/>
      <c r="AT300" s="207" t="s">
        <v>164</v>
      </c>
      <c r="AU300" s="207" t="s">
        <v>77</v>
      </c>
      <c r="AV300" s="205" t="s">
        <v>77</v>
      </c>
      <c r="AW300" s="205" t="s">
        <v>31</v>
      </c>
      <c r="AX300" s="205" t="s">
        <v>69</v>
      </c>
      <c r="AY300" s="207" t="s">
        <v>157</v>
      </c>
    </row>
    <row r="301" spans="2:51" s="205" customFormat="1" ht="11.25">
      <c r="B301" s="206"/>
      <c r="D301" s="194" t="s">
        <v>164</v>
      </c>
      <c r="E301" s="207" t="s">
        <v>3</v>
      </c>
      <c r="F301" s="208" t="s">
        <v>169</v>
      </c>
      <c r="H301" s="207" t="s">
        <v>3</v>
      </c>
      <c r="L301" s="206"/>
      <c r="M301" s="209"/>
      <c r="N301" s="210"/>
      <c r="O301" s="210"/>
      <c r="P301" s="210"/>
      <c r="Q301" s="210"/>
      <c r="R301" s="210"/>
      <c r="S301" s="210"/>
      <c r="T301" s="211"/>
      <c r="AT301" s="207" t="s">
        <v>164</v>
      </c>
      <c r="AU301" s="207" t="s">
        <v>77</v>
      </c>
      <c r="AV301" s="205" t="s">
        <v>77</v>
      </c>
      <c r="AW301" s="205" t="s">
        <v>31</v>
      </c>
      <c r="AX301" s="205" t="s">
        <v>69</v>
      </c>
      <c r="AY301" s="207" t="s">
        <v>157</v>
      </c>
    </row>
    <row r="302" spans="2:51" s="212" customFormat="1" ht="11.25">
      <c r="B302" s="213"/>
      <c r="D302" s="194" t="s">
        <v>164</v>
      </c>
      <c r="E302" s="214" t="s">
        <v>3</v>
      </c>
      <c r="F302" s="215" t="s">
        <v>170</v>
      </c>
      <c r="H302" s="216">
        <v>224.6</v>
      </c>
      <c r="L302" s="213"/>
      <c r="M302" s="217"/>
      <c r="N302" s="218"/>
      <c r="O302" s="218"/>
      <c r="P302" s="218"/>
      <c r="Q302" s="218"/>
      <c r="R302" s="218"/>
      <c r="S302" s="218"/>
      <c r="T302" s="219"/>
      <c r="AT302" s="214" t="s">
        <v>164</v>
      </c>
      <c r="AU302" s="214" t="s">
        <v>77</v>
      </c>
      <c r="AV302" s="212" t="s">
        <v>163</v>
      </c>
      <c r="AW302" s="212" t="s">
        <v>31</v>
      </c>
      <c r="AX302" s="212" t="s">
        <v>69</v>
      </c>
      <c r="AY302" s="214" t="s">
        <v>157</v>
      </c>
    </row>
    <row r="303" spans="2:51" s="220" customFormat="1" ht="11.25">
      <c r="B303" s="221"/>
      <c r="D303" s="194" t="s">
        <v>164</v>
      </c>
      <c r="E303" s="222" t="s">
        <v>3</v>
      </c>
      <c r="F303" s="223" t="s">
        <v>171</v>
      </c>
      <c r="H303" s="224">
        <v>224.6</v>
      </c>
      <c r="L303" s="221"/>
      <c r="M303" s="225"/>
      <c r="N303" s="226"/>
      <c r="O303" s="226"/>
      <c r="P303" s="226"/>
      <c r="Q303" s="226"/>
      <c r="R303" s="226"/>
      <c r="S303" s="226"/>
      <c r="T303" s="227"/>
      <c r="AT303" s="222" t="s">
        <v>164</v>
      </c>
      <c r="AU303" s="222" t="s">
        <v>77</v>
      </c>
      <c r="AV303" s="220" t="s">
        <v>162</v>
      </c>
      <c r="AW303" s="220" t="s">
        <v>31</v>
      </c>
      <c r="AX303" s="220" t="s">
        <v>77</v>
      </c>
      <c r="AY303" s="222" t="s">
        <v>157</v>
      </c>
    </row>
    <row r="304" spans="1:65" s="113" customFormat="1" ht="33" customHeight="1">
      <c r="A304" s="110"/>
      <c r="B304" s="111"/>
      <c r="C304" s="180" t="s">
        <v>228</v>
      </c>
      <c r="D304" s="180" t="s">
        <v>158</v>
      </c>
      <c r="E304" s="181" t="s">
        <v>323</v>
      </c>
      <c r="F304" s="182" t="s">
        <v>324</v>
      </c>
      <c r="G304" s="183" t="s">
        <v>183</v>
      </c>
      <c r="H304" s="184">
        <v>7</v>
      </c>
      <c r="I304" s="5"/>
      <c r="J304" s="185">
        <f>ROUND(I304*H304,2)</f>
        <v>0</v>
      </c>
      <c r="K304" s="186"/>
      <c r="L304" s="111"/>
      <c r="M304" s="187" t="s">
        <v>3</v>
      </c>
      <c r="N304" s="188" t="s">
        <v>41</v>
      </c>
      <c r="O304" s="189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R304" s="192" t="s">
        <v>162</v>
      </c>
      <c r="AT304" s="192" t="s">
        <v>158</v>
      </c>
      <c r="AU304" s="192" t="s">
        <v>77</v>
      </c>
      <c r="AY304" s="101" t="s">
        <v>157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01" t="s">
        <v>163</v>
      </c>
      <c r="BK304" s="193">
        <f>ROUND(I304*H304,2)</f>
        <v>0</v>
      </c>
      <c r="BL304" s="101" t="s">
        <v>162</v>
      </c>
      <c r="BM304" s="192" t="s">
        <v>325</v>
      </c>
    </row>
    <row r="305" spans="2:51" s="205" customFormat="1" ht="11.25">
      <c r="B305" s="206"/>
      <c r="D305" s="194" t="s">
        <v>164</v>
      </c>
      <c r="E305" s="207" t="s">
        <v>3</v>
      </c>
      <c r="F305" s="208" t="s">
        <v>326</v>
      </c>
      <c r="H305" s="207" t="s">
        <v>3</v>
      </c>
      <c r="L305" s="206"/>
      <c r="M305" s="209"/>
      <c r="N305" s="210"/>
      <c r="O305" s="210"/>
      <c r="P305" s="210"/>
      <c r="Q305" s="210"/>
      <c r="R305" s="210"/>
      <c r="S305" s="210"/>
      <c r="T305" s="211"/>
      <c r="AT305" s="207" t="s">
        <v>164</v>
      </c>
      <c r="AU305" s="207" t="s">
        <v>77</v>
      </c>
      <c r="AV305" s="205" t="s">
        <v>77</v>
      </c>
      <c r="AW305" s="205" t="s">
        <v>31</v>
      </c>
      <c r="AX305" s="205" t="s">
        <v>69</v>
      </c>
      <c r="AY305" s="207" t="s">
        <v>157</v>
      </c>
    </row>
    <row r="306" spans="2:51" s="212" customFormat="1" ht="11.25">
      <c r="B306" s="213"/>
      <c r="D306" s="194" t="s">
        <v>164</v>
      </c>
      <c r="E306" s="214" t="s">
        <v>3</v>
      </c>
      <c r="F306" s="215" t="s">
        <v>205</v>
      </c>
      <c r="H306" s="216">
        <v>7</v>
      </c>
      <c r="L306" s="213"/>
      <c r="M306" s="217"/>
      <c r="N306" s="218"/>
      <c r="O306" s="218"/>
      <c r="P306" s="218"/>
      <c r="Q306" s="218"/>
      <c r="R306" s="218"/>
      <c r="S306" s="218"/>
      <c r="T306" s="219"/>
      <c r="AT306" s="214" t="s">
        <v>164</v>
      </c>
      <c r="AU306" s="214" t="s">
        <v>77</v>
      </c>
      <c r="AV306" s="212" t="s">
        <v>163</v>
      </c>
      <c r="AW306" s="212" t="s">
        <v>31</v>
      </c>
      <c r="AX306" s="212" t="s">
        <v>69</v>
      </c>
      <c r="AY306" s="214" t="s">
        <v>157</v>
      </c>
    </row>
    <row r="307" spans="2:51" s="220" customFormat="1" ht="11.25">
      <c r="B307" s="221"/>
      <c r="D307" s="194" t="s">
        <v>164</v>
      </c>
      <c r="E307" s="222" t="s">
        <v>3</v>
      </c>
      <c r="F307" s="223" t="s">
        <v>171</v>
      </c>
      <c r="H307" s="224">
        <v>7</v>
      </c>
      <c r="L307" s="221"/>
      <c r="M307" s="225"/>
      <c r="N307" s="226"/>
      <c r="O307" s="226"/>
      <c r="P307" s="226"/>
      <c r="Q307" s="226"/>
      <c r="R307" s="226"/>
      <c r="S307" s="226"/>
      <c r="T307" s="227"/>
      <c r="AT307" s="222" t="s">
        <v>164</v>
      </c>
      <c r="AU307" s="222" t="s">
        <v>77</v>
      </c>
      <c r="AV307" s="220" t="s">
        <v>162</v>
      </c>
      <c r="AW307" s="220" t="s">
        <v>31</v>
      </c>
      <c r="AX307" s="220" t="s">
        <v>77</v>
      </c>
      <c r="AY307" s="222" t="s">
        <v>157</v>
      </c>
    </row>
    <row r="308" spans="1:65" s="113" customFormat="1" ht="24.2" customHeight="1">
      <c r="A308" s="110"/>
      <c r="B308" s="111"/>
      <c r="C308" s="180" t="s">
        <v>327</v>
      </c>
      <c r="D308" s="180" t="s">
        <v>158</v>
      </c>
      <c r="E308" s="181" t="s">
        <v>328</v>
      </c>
      <c r="F308" s="182" t="s">
        <v>329</v>
      </c>
      <c r="G308" s="183" t="s">
        <v>183</v>
      </c>
      <c r="H308" s="184">
        <v>241.1</v>
      </c>
      <c r="I308" s="5"/>
      <c r="J308" s="185">
        <f>ROUND(I308*H308,2)</f>
        <v>0</v>
      </c>
      <c r="K308" s="186"/>
      <c r="L308" s="111"/>
      <c r="M308" s="187" t="s">
        <v>3</v>
      </c>
      <c r="N308" s="188" t="s">
        <v>41</v>
      </c>
      <c r="O308" s="189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R308" s="192" t="s">
        <v>162</v>
      </c>
      <c r="AT308" s="192" t="s">
        <v>158</v>
      </c>
      <c r="AU308" s="192" t="s">
        <v>77</v>
      </c>
      <c r="AY308" s="101" t="s">
        <v>157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01" t="s">
        <v>163</v>
      </c>
      <c r="BK308" s="193">
        <f>ROUND(I308*H308,2)</f>
        <v>0</v>
      </c>
      <c r="BL308" s="101" t="s">
        <v>162</v>
      </c>
      <c r="BM308" s="192" t="s">
        <v>330</v>
      </c>
    </row>
    <row r="309" spans="2:51" s="205" customFormat="1" ht="11.25">
      <c r="B309" s="206"/>
      <c r="D309" s="194" t="s">
        <v>164</v>
      </c>
      <c r="E309" s="207" t="s">
        <v>3</v>
      </c>
      <c r="F309" s="208" t="s">
        <v>165</v>
      </c>
      <c r="H309" s="207" t="s">
        <v>3</v>
      </c>
      <c r="L309" s="206"/>
      <c r="M309" s="209"/>
      <c r="N309" s="210"/>
      <c r="O309" s="210"/>
      <c r="P309" s="210"/>
      <c r="Q309" s="210"/>
      <c r="R309" s="210"/>
      <c r="S309" s="210"/>
      <c r="T309" s="211"/>
      <c r="AT309" s="207" t="s">
        <v>164</v>
      </c>
      <c r="AU309" s="207" t="s">
        <v>77</v>
      </c>
      <c r="AV309" s="205" t="s">
        <v>77</v>
      </c>
      <c r="AW309" s="205" t="s">
        <v>31</v>
      </c>
      <c r="AX309" s="205" t="s">
        <v>69</v>
      </c>
      <c r="AY309" s="207" t="s">
        <v>157</v>
      </c>
    </row>
    <row r="310" spans="2:51" s="205" customFormat="1" ht="11.25">
      <c r="B310" s="206"/>
      <c r="D310" s="194" t="s">
        <v>164</v>
      </c>
      <c r="E310" s="207" t="s">
        <v>3</v>
      </c>
      <c r="F310" s="208" t="s">
        <v>185</v>
      </c>
      <c r="H310" s="207" t="s">
        <v>3</v>
      </c>
      <c r="L310" s="206"/>
      <c r="M310" s="209"/>
      <c r="N310" s="210"/>
      <c r="O310" s="210"/>
      <c r="P310" s="210"/>
      <c r="Q310" s="210"/>
      <c r="R310" s="210"/>
      <c r="S310" s="210"/>
      <c r="T310" s="211"/>
      <c r="AT310" s="207" t="s">
        <v>164</v>
      </c>
      <c r="AU310" s="207" t="s">
        <v>77</v>
      </c>
      <c r="AV310" s="205" t="s">
        <v>77</v>
      </c>
      <c r="AW310" s="205" t="s">
        <v>31</v>
      </c>
      <c r="AX310" s="205" t="s">
        <v>69</v>
      </c>
      <c r="AY310" s="207" t="s">
        <v>157</v>
      </c>
    </row>
    <row r="311" spans="2:51" s="205" customFormat="1" ht="11.25">
      <c r="B311" s="206"/>
      <c r="D311" s="194" t="s">
        <v>164</v>
      </c>
      <c r="E311" s="207" t="s">
        <v>3</v>
      </c>
      <c r="F311" s="208" t="s">
        <v>186</v>
      </c>
      <c r="H311" s="207" t="s">
        <v>3</v>
      </c>
      <c r="L311" s="206"/>
      <c r="M311" s="209"/>
      <c r="N311" s="210"/>
      <c r="O311" s="210"/>
      <c r="P311" s="210"/>
      <c r="Q311" s="210"/>
      <c r="R311" s="210"/>
      <c r="S311" s="210"/>
      <c r="T311" s="211"/>
      <c r="AT311" s="207" t="s">
        <v>164</v>
      </c>
      <c r="AU311" s="207" t="s">
        <v>77</v>
      </c>
      <c r="AV311" s="205" t="s">
        <v>77</v>
      </c>
      <c r="AW311" s="205" t="s">
        <v>31</v>
      </c>
      <c r="AX311" s="205" t="s">
        <v>69</v>
      </c>
      <c r="AY311" s="207" t="s">
        <v>157</v>
      </c>
    </row>
    <row r="312" spans="2:51" s="205" customFormat="1" ht="11.25">
      <c r="B312" s="206"/>
      <c r="D312" s="194" t="s">
        <v>164</v>
      </c>
      <c r="E312" s="207" t="s">
        <v>3</v>
      </c>
      <c r="F312" s="208" t="s">
        <v>187</v>
      </c>
      <c r="H312" s="207" t="s">
        <v>3</v>
      </c>
      <c r="L312" s="206"/>
      <c r="M312" s="209"/>
      <c r="N312" s="210"/>
      <c r="O312" s="210"/>
      <c r="P312" s="210"/>
      <c r="Q312" s="210"/>
      <c r="R312" s="210"/>
      <c r="S312" s="210"/>
      <c r="T312" s="211"/>
      <c r="AT312" s="207" t="s">
        <v>164</v>
      </c>
      <c r="AU312" s="207" t="s">
        <v>77</v>
      </c>
      <c r="AV312" s="205" t="s">
        <v>77</v>
      </c>
      <c r="AW312" s="205" t="s">
        <v>31</v>
      </c>
      <c r="AX312" s="205" t="s">
        <v>69</v>
      </c>
      <c r="AY312" s="207" t="s">
        <v>157</v>
      </c>
    </row>
    <row r="313" spans="2:51" s="205" customFormat="1" ht="11.25">
      <c r="B313" s="206"/>
      <c r="D313" s="194" t="s">
        <v>164</v>
      </c>
      <c r="E313" s="207" t="s">
        <v>3</v>
      </c>
      <c r="F313" s="208" t="s">
        <v>188</v>
      </c>
      <c r="H313" s="207" t="s">
        <v>3</v>
      </c>
      <c r="L313" s="206"/>
      <c r="M313" s="209"/>
      <c r="N313" s="210"/>
      <c r="O313" s="210"/>
      <c r="P313" s="210"/>
      <c r="Q313" s="210"/>
      <c r="R313" s="210"/>
      <c r="S313" s="210"/>
      <c r="T313" s="211"/>
      <c r="AT313" s="207" t="s">
        <v>164</v>
      </c>
      <c r="AU313" s="207" t="s">
        <v>77</v>
      </c>
      <c r="AV313" s="205" t="s">
        <v>77</v>
      </c>
      <c r="AW313" s="205" t="s">
        <v>31</v>
      </c>
      <c r="AX313" s="205" t="s">
        <v>69</v>
      </c>
      <c r="AY313" s="207" t="s">
        <v>157</v>
      </c>
    </row>
    <row r="314" spans="2:51" s="212" customFormat="1" ht="11.25">
      <c r="B314" s="213"/>
      <c r="D314" s="194" t="s">
        <v>164</v>
      </c>
      <c r="E314" s="214" t="s">
        <v>3</v>
      </c>
      <c r="F314" s="215" t="s">
        <v>189</v>
      </c>
      <c r="H314" s="216">
        <v>241.1</v>
      </c>
      <c r="L314" s="213"/>
      <c r="M314" s="217"/>
      <c r="N314" s="218"/>
      <c r="O314" s="218"/>
      <c r="P314" s="218"/>
      <c r="Q314" s="218"/>
      <c r="R314" s="218"/>
      <c r="S314" s="218"/>
      <c r="T314" s="219"/>
      <c r="AT314" s="214" t="s">
        <v>164</v>
      </c>
      <c r="AU314" s="214" t="s">
        <v>77</v>
      </c>
      <c r="AV314" s="212" t="s">
        <v>163</v>
      </c>
      <c r="AW314" s="212" t="s">
        <v>31</v>
      </c>
      <c r="AX314" s="212" t="s">
        <v>69</v>
      </c>
      <c r="AY314" s="214" t="s">
        <v>157</v>
      </c>
    </row>
    <row r="315" spans="2:51" s="220" customFormat="1" ht="11.25">
      <c r="B315" s="221"/>
      <c r="D315" s="194" t="s">
        <v>164</v>
      </c>
      <c r="E315" s="222" t="s">
        <v>3</v>
      </c>
      <c r="F315" s="223" t="s">
        <v>171</v>
      </c>
      <c r="H315" s="224">
        <v>241.1</v>
      </c>
      <c r="L315" s="221"/>
      <c r="M315" s="225"/>
      <c r="N315" s="226"/>
      <c r="O315" s="226"/>
      <c r="P315" s="226"/>
      <c r="Q315" s="226"/>
      <c r="R315" s="226"/>
      <c r="S315" s="226"/>
      <c r="T315" s="227"/>
      <c r="AT315" s="222" t="s">
        <v>164</v>
      </c>
      <c r="AU315" s="222" t="s">
        <v>77</v>
      </c>
      <c r="AV315" s="220" t="s">
        <v>162</v>
      </c>
      <c r="AW315" s="220" t="s">
        <v>31</v>
      </c>
      <c r="AX315" s="220" t="s">
        <v>77</v>
      </c>
      <c r="AY315" s="222" t="s">
        <v>157</v>
      </c>
    </row>
    <row r="316" spans="1:65" s="113" customFormat="1" ht="16.5" customHeight="1">
      <c r="A316" s="110"/>
      <c r="B316" s="111"/>
      <c r="C316" s="180" t="s">
        <v>232</v>
      </c>
      <c r="D316" s="180" t="s">
        <v>158</v>
      </c>
      <c r="E316" s="181" t="s">
        <v>331</v>
      </c>
      <c r="F316" s="182" t="s">
        <v>332</v>
      </c>
      <c r="G316" s="183" t="s">
        <v>333</v>
      </c>
      <c r="H316" s="184">
        <v>4</v>
      </c>
      <c r="I316" s="5"/>
      <c r="J316" s="185">
        <f>ROUND(I316*H316,2)</f>
        <v>0</v>
      </c>
      <c r="K316" s="186"/>
      <c r="L316" s="111"/>
      <c r="M316" s="187" t="s">
        <v>3</v>
      </c>
      <c r="N316" s="188" t="s">
        <v>41</v>
      </c>
      <c r="O316" s="189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R316" s="192" t="s">
        <v>162</v>
      </c>
      <c r="AT316" s="192" t="s">
        <v>158</v>
      </c>
      <c r="AU316" s="192" t="s">
        <v>77</v>
      </c>
      <c r="AY316" s="101" t="s">
        <v>157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01" t="s">
        <v>163</v>
      </c>
      <c r="BK316" s="193">
        <f>ROUND(I316*H316,2)</f>
        <v>0</v>
      </c>
      <c r="BL316" s="101" t="s">
        <v>162</v>
      </c>
      <c r="BM316" s="192" t="s">
        <v>334</v>
      </c>
    </row>
    <row r="317" spans="2:63" s="169" customFormat="1" ht="25.9" customHeight="1">
      <c r="B317" s="170"/>
      <c r="D317" s="171" t="s">
        <v>68</v>
      </c>
      <c r="E317" s="172" t="s">
        <v>335</v>
      </c>
      <c r="F317" s="172" t="s">
        <v>336</v>
      </c>
      <c r="J317" s="173">
        <f>BK317</f>
        <v>0</v>
      </c>
      <c r="L317" s="170"/>
      <c r="M317" s="174"/>
      <c r="N317" s="175"/>
      <c r="O317" s="175"/>
      <c r="P317" s="176">
        <f>SUM(P318:P429)</f>
        <v>0</v>
      </c>
      <c r="Q317" s="175"/>
      <c r="R317" s="176">
        <f>SUM(R318:R429)</f>
        <v>0</v>
      </c>
      <c r="S317" s="175"/>
      <c r="T317" s="177">
        <f>SUM(T318:T429)</f>
        <v>0</v>
      </c>
      <c r="AR317" s="171" t="s">
        <v>77</v>
      </c>
      <c r="AT317" s="178" t="s">
        <v>68</v>
      </c>
      <c r="AU317" s="178" t="s">
        <v>69</v>
      </c>
      <c r="AY317" s="171" t="s">
        <v>157</v>
      </c>
      <c r="BK317" s="179">
        <f>SUM(BK318:BK429)</f>
        <v>0</v>
      </c>
    </row>
    <row r="318" spans="1:65" s="113" customFormat="1" ht="16.5" customHeight="1">
      <c r="A318" s="110"/>
      <c r="B318" s="111"/>
      <c r="C318" s="180" t="s">
        <v>337</v>
      </c>
      <c r="D318" s="180" t="s">
        <v>158</v>
      </c>
      <c r="E318" s="181" t="s">
        <v>338</v>
      </c>
      <c r="F318" s="182" t="s">
        <v>339</v>
      </c>
      <c r="G318" s="183" t="s">
        <v>161</v>
      </c>
      <c r="H318" s="184">
        <v>18</v>
      </c>
      <c r="I318" s="5"/>
      <c r="J318" s="185">
        <f>ROUND(I318*H318,2)</f>
        <v>0</v>
      </c>
      <c r="K318" s="186"/>
      <c r="L318" s="111"/>
      <c r="M318" s="187" t="s">
        <v>3</v>
      </c>
      <c r="N318" s="188" t="s">
        <v>41</v>
      </c>
      <c r="O318" s="189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R318" s="192" t="s">
        <v>162</v>
      </c>
      <c r="AT318" s="192" t="s">
        <v>158</v>
      </c>
      <c r="AU318" s="192" t="s">
        <v>77</v>
      </c>
      <c r="AY318" s="101" t="s">
        <v>157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01" t="s">
        <v>163</v>
      </c>
      <c r="BK318" s="193">
        <f>ROUND(I318*H318,2)</f>
        <v>0</v>
      </c>
      <c r="BL318" s="101" t="s">
        <v>162</v>
      </c>
      <c r="BM318" s="192" t="s">
        <v>340</v>
      </c>
    </row>
    <row r="319" spans="2:51" s="205" customFormat="1" ht="11.25">
      <c r="B319" s="206"/>
      <c r="D319" s="194" t="s">
        <v>164</v>
      </c>
      <c r="E319" s="207" t="s">
        <v>3</v>
      </c>
      <c r="F319" s="208" t="s">
        <v>165</v>
      </c>
      <c r="H319" s="207" t="s">
        <v>3</v>
      </c>
      <c r="L319" s="206"/>
      <c r="M319" s="209"/>
      <c r="N319" s="210"/>
      <c r="O319" s="210"/>
      <c r="P319" s="210"/>
      <c r="Q319" s="210"/>
      <c r="R319" s="210"/>
      <c r="S319" s="210"/>
      <c r="T319" s="211"/>
      <c r="AT319" s="207" t="s">
        <v>164</v>
      </c>
      <c r="AU319" s="207" t="s">
        <v>77</v>
      </c>
      <c r="AV319" s="205" t="s">
        <v>77</v>
      </c>
      <c r="AW319" s="205" t="s">
        <v>31</v>
      </c>
      <c r="AX319" s="205" t="s">
        <v>69</v>
      </c>
      <c r="AY319" s="207" t="s">
        <v>157</v>
      </c>
    </row>
    <row r="320" spans="2:51" s="205" customFormat="1" ht="11.25">
      <c r="B320" s="206"/>
      <c r="D320" s="194" t="s">
        <v>164</v>
      </c>
      <c r="E320" s="207" t="s">
        <v>3</v>
      </c>
      <c r="F320" s="208" t="s">
        <v>341</v>
      </c>
      <c r="H320" s="207" t="s">
        <v>3</v>
      </c>
      <c r="L320" s="206"/>
      <c r="M320" s="209"/>
      <c r="N320" s="210"/>
      <c r="O320" s="210"/>
      <c r="P320" s="210"/>
      <c r="Q320" s="210"/>
      <c r="R320" s="210"/>
      <c r="S320" s="210"/>
      <c r="T320" s="211"/>
      <c r="AT320" s="207" t="s">
        <v>164</v>
      </c>
      <c r="AU320" s="207" t="s">
        <v>77</v>
      </c>
      <c r="AV320" s="205" t="s">
        <v>77</v>
      </c>
      <c r="AW320" s="205" t="s">
        <v>31</v>
      </c>
      <c r="AX320" s="205" t="s">
        <v>69</v>
      </c>
      <c r="AY320" s="207" t="s">
        <v>157</v>
      </c>
    </row>
    <row r="321" spans="2:51" s="212" customFormat="1" ht="11.25">
      <c r="B321" s="213"/>
      <c r="D321" s="194" t="s">
        <v>164</v>
      </c>
      <c r="E321" s="214" t="s">
        <v>3</v>
      </c>
      <c r="F321" s="215" t="s">
        <v>218</v>
      </c>
      <c r="H321" s="216">
        <v>18</v>
      </c>
      <c r="L321" s="213"/>
      <c r="M321" s="217"/>
      <c r="N321" s="218"/>
      <c r="O321" s="218"/>
      <c r="P321" s="218"/>
      <c r="Q321" s="218"/>
      <c r="R321" s="218"/>
      <c r="S321" s="218"/>
      <c r="T321" s="219"/>
      <c r="AT321" s="214" t="s">
        <v>164</v>
      </c>
      <c r="AU321" s="214" t="s">
        <v>77</v>
      </c>
      <c r="AV321" s="212" t="s">
        <v>163</v>
      </c>
      <c r="AW321" s="212" t="s">
        <v>31</v>
      </c>
      <c r="AX321" s="212" t="s">
        <v>69</v>
      </c>
      <c r="AY321" s="214" t="s">
        <v>157</v>
      </c>
    </row>
    <row r="322" spans="2:51" s="220" customFormat="1" ht="11.25">
      <c r="B322" s="221"/>
      <c r="D322" s="194" t="s">
        <v>164</v>
      </c>
      <c r="E322" s="222" t="s">
        <v>3</v>
      </c>
      <c r="F322" s="223" t="s">
        <v>171</v>
      </c>
      <c r="H322" s="224">
        <v>18</v>
      </c>
      <c r="L322" s="221"/>
      <c r="M322" s="225"/>
      <c r="N322" s="226"/>
      <c r="O322" s="226"/>
      <c r="P322" s="226"/>
      <c r="Q322" s="226"/>
      <c r="R322" s="226"/>
      <c r="S322" s="226"/>
      <c r="T322" s="227"/>
      <c r="AT322" s="222" t="s">
        <v>164</v>
      </c>
      <c r="AU322" s="222" t="s">
        <v>77</v>
      </c>
      <c r="AV322" s="220" t="s">
        <v>162</v>
      </c>
      <c r="AW322" s="220" t="s">
        <v>31</v>
      </c>
      <c r="AX322" s="220" t="s">
        <v>77</v>
      </c>
      <c r="AY322" s="222" t="s">
        <v>157</v>
      </c>
    </row>
    <row r="323" spans="1:65" s="113" customFormat="1" ht="16.5" customHeight="1">
      <c r="A323" s="110"/>
      <c r="B323" s="111"/>
      <c r="C323" s="180" t="s">
        <v>238</v>
      </c>
      <c r="D323" s="180" t="s">
        <v>158</v>
      </c>
      <c r="E323" s="181" t="s">
        <v>342</v>
      </c>
      <c r="F323" s="182" t="s">
        <v>343</v>
      </c>
      <c r="G323" s="183" t="s">
        <v>161</v>
      </c>
      <c r="H323" s="184">
        <v>18</v>
      </c>
      <c r="I323" s="5"/>
      <c r="J323" s="185">
        <f>ROUND(I323*H323,2)</f>
        <v>0</v>
      </c>
      <c r="K323" s="186"/>
      <c r="L323" s="111"/>
      <c r="M323" s="187" t="s">
        <v>3</v>
      </c>
      <c r="N323" s="188" t="s">
        <v>41</v>
      </c>
      <c r="O323" s="189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R323" s="192" t="s">
        <v>162</v>
      </c>
      <c r="AT323" s="192" t="s">
        <v>158</v>
      </c>
      <c r="AU323" s="192" t="s">
        <v>77</v>
      </c>
      <c r="AY323" s="101" t="s">
        <v>157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01" t="s">
        <v>163</v>
      </c>
      <c r="BK323" s="193">
        <f>ROUND(I323*H323,2)</f>
        <v>0</v>
      </c>
      <c r="BL323" s="101" t="s">
        <v>162</v>
      </c>
      <c r="BM323" s="192" t="s">
        <v>344</v>
      </c>
    </row>
    <row r="324" spans="2:51" s="205" customFormat="1" ht="11.25">
      <c r="B324" s="206"/>
      <c r="D324" s="194" t="s">
        <v>164</v>
      </c>
      <c r="E324" s="207" t="s">
        <v>3</v>
      </c>
      <c r="F324" s="208" t="s">
        <v>165</v>
      </c>
      <c r="H324" s="207" t="s">
        <v>3</v>
      </c>
      <c r="L324" s="206"/>
      <c r="M324" s="209"/>
      <c r="N324" s="210"/>
      <c r="O324" s="210"/>
      <c r="P324" s="210"/>
      <c r="Q324" s="210"/>
      <c r="R324" s="210"/>
      <c r="S324" s="210"/>
      <c r="T324" s="211"/>
      <c r="AT324" s="207" t="s">
        <v>164</v>
      </c>
      <c r="AU324" s="207" t="s">
        <v>77</v>
      </c>
      <c r="AV324" s="205" t="s">
        <v>77</v>
      </c>
      <c r="AW324" s="205" t="s">
        <v>31</v>
      </c>
      <c r="AX324" s="205" t="s">
        <v>69</v>
      </c>
      <c r="AY324" s="207" t="s">
        <v>157</v>
      </c>
    </row>
    <row r="325" spans="2:51" s="205" customFormat="1" ht="11.25">
      <c r="B325" s="206"/>
      <c r="D325" s="194" t="s">
        <v>164</v>
      </c>
      <c r="E325" s="207" t="s">
        <v>3</v>
      </c>
      <c r="F325" s="208" t="s">
        <v>341</v>
      </c>
      <c r="H325" s="207" t="s">
        <v>3</v>
      </c>
      <c r="L325" s="206"/>
      <c r="M325" s="209"/>
      <c r="N325" s="210"/>
      <c r="O325" s="210"/>
      <c r="P325" s="210"/>
      <c r="Q325" s="210"/>
      <c r="R325" s="210"/>
      <c r="S325" s="210"/>
      <c r="T325" s="211"/>
      <c r="AT325" s="207" t="s">
        <v>164</v>
      </c>
      <c r="AU325" s="207" t="s">
        <v>77</v>
      </c>
      <c r="AV325" s="205" t="s">
        <v>77</v>
      </c>
      <c r="AW325" s="205" t="s">
        <v>31</v>
      </c>
      <c r="AX325" s="205" t="s">
        <v>69</v>
      </c>
      <c r="AY325" s="207" t="s">
        <v>157</v>
      </c>
    </row>
    <row r="326" spans="2:51" s="212" customFormat="1" ht="11.25">
      <c r="B326" s="213"/>
      <c r="D326" s="194" t="s">
        <v>164</v>
      </c>
      <c r="E326" s="214" t="s">
        <v>3</v>
      </c>
      <c r="F326" s="215" t="s">
        <v>218</v>
      </c>
      <c r="H326" s="216">
        <v>18</v>
      </c>
      <c r="L326" s="213"/>
      <c r="M326" s="217"/>
      <c r="N326" s="218"/>
      <c r="O326" s="218"/>
      <c r="P326" s="218"/>
      <c r="Q326" s="218"/>
      <c r="R326" s="218"/>
      <c r="S326" s="218"/>
      <c r="T326" s="219"/>
      <c r="AT326" s="214" t="s">
        <v>164</v>
      </c>
      <c r="AU326" s="214" t="s">
        <v>77</v>
      </c>
      <c r="AV326" s="212" t="s">
        <v>163</v>
      </c>
      <c r="AW326" s="212" t="s">
        <v>31</v>
      </c>
      <c r="AX326" s="212" t="s">
        <v>69</v>
      </c>
      <c r="AY326" s="214" t="s">
        <v>157</v>
      </c>
    </row>
    <row r="327" spans="2:51" s="220" customFormat="1" ht="11.25">
      <c r="B327" s="221"/>
      <c r="D327" s="194" t="s">
        <v>164</v>
      </c>
      <c r="E327" s="222" t="s">
        <v>3</v>
      </c>
      <c r="F327" s="223" t="s">
        <v>171</v>
      </c>
      <c r="H327" s="224">
        <v>18</v>
      </c>
      <c r="L327" s="221"/>
      <c r="M327" s="225"/>
      <c r="N327" s="226"/>
      <c r="O327" s="226"/>
      <c r="P327" s="226"/>
      <c r="Q327" s="226"/>
      <c r="R327" s="226"/>
      <c r="S327" s="226"/>
      <c r="T327" s="227"/>
      <c r="AT327" s="222" t="s">
        <v>164</v>
      </c>
      <c r="AU327" s="222" t="s">
        <v>77</v>
      </c>
      <c r="AV327" s="220" t="s">
        <v>162</v>
      </c>
      <c r="AW327" s="220" t="s">
        <v>31</v>
      </c>
      <c r="AX327" s="220" t="s">
        <v>77</v>
      </c>
      <c r="AY327" s="222" t="s">
        <v>157</v>
      </c>
    </row>
    <row r="328" spans="1:65" s="113" customFormat="1" ht="16.5" customHeight="1">
      <c r="A328" s="110"/>
      <c r="B328" s="111"/>
      <c r="C328" s="180" t="s">
        <v>345</v>
      </c>
      <c r="D328" s="180" t="s">
        <v>158</v>
      </c>
      <c r="E328" s="181" t="s">
        <v>346</v>
      </c>
      <c r="F328" s="182" t="s">
        <v>347</v>
      </c>
      <c r="G328" s="183" t="s">
        <v>183</v>
      </c>
      <c r="H328" s="184">
        <v>234.22</v>
      </c>
      <c r="I328" s="5"/>
      <c r="J328" s="185">
        <f>ROUND(I328*H328,2)</f>
        <v>0</v>
      </c>
      <c r="K328" s="186"/>
      <c r="L328" s="111"/>
      <c r="M328" s="187" t="s">
        <v>3</v>
      </c>
      <c r="N328" s="188" t="s">
        <v>41</v>
      </c>
      <c r="O328" s="189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R328" s="192" t="s">
        <v>162</v>
      </c>
      <c r="AT328" s="192" t="s">
        <v>158</v>
      </c>
      <c r="AU328" s="192" t="s">
        <v>77</v>
      </c>
      <c r="AY328" s="101" t="s">
        <v>157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01" t="s">
        <v>163</v>
      </c>
      <c r="BK328" s="193">
        <f>ROUND(I328*H328,2)</f>
        <v>0</v>
      </c>
      <c r="BL328" s="101" t="s">
        <v>162</v>
      </c>
      <c r="BM328" s="192" t="s">
        <v>348</v>
      </c>
    </row>
    <row r="329" spans="2:51" s="205" customFormat="1" ht="11.25">
      <c r="B329" s="206"/>
      <c r="D329" s="194" t="s">
        <v>164</v>
      </c>
      <c r="E329" s="207" t="s">
        <v>3</v>
      </c>
      <c r="F329" s="208" t="s">
        <v>290</v>
      </c>
      <c r="H329" s="207" t="s">
        <v>3</v>
      </c>
      <c r="L329" s="206"/>
      <c r="M329" s="209"/>
      <c r="N329" s="210"/>
      <c r="O329" s="210"/>
      <c r="P329" s="210"/>
      <c r="Q329" s="210"/>
      <c r="R329" s="210"/>
      <c r="S329" s="210"/>
      <c r="T329" s="211"/>
      <c r="AT329" s="207" t="s">
        <v>164</v>
      </c>
      <c r="AU329" s="207" t="s">
        <v>77</v>
      </c>
      <c r="AV329" s="205" t="s">
        <v>77</v>
      </c>
      <c r="AW329" s="205" t="s">
        <v>31</v>
      </c>
      <c r="AX329" s="205" t="s">
        <v>69</v>
      </c>
      <c r="AY329" s="207" t="s">
        <v>157</v>
      </c>
    </row>
    <row r="330" spans="2:51" s="205" customFormat="1" ht="11.25">
      <c r="B330" s="206"/>
      <c r="D330" s="194" t="s">
        <v>164</v>
      </c>
      <c r="E330" s="207" t="s">
        <v>3</v>
      </c>
      <c r="F330" s="208" t="s">
        <v>291</v>
      </c>
      <c r="H330" s="207" t="s">
        <v>3</v>
      </c>
      <c r="L330" s="206"/>
      <c r="M330" s="209"/>
      <c r="N330" s="210"/>
      <c r="O330" s="210"/>
      <c r="P330" s="210"/>
      <c r="Q330" s="210"/>
      <c r="R330" s="210"/>
      <c r="S330" s="210"/>
      <c r="T330" s="211"/>
      <c r="AT330" s="207" t="s">
        <v>164</v>
      </c>
      <c r="AU330" s="207" t="s">
        <v>77</v>
      </c>
      <c r="AV330" s="205" t="s">
        <v>77</v>
      </c>
      <c r="AW330" s="205" t="s">
        <v>31</v>
      </c>
      <c r="AX330" s="205" t="s">
        <v>69</v>
      </c>
      <c r="AY330" s="207" t="s">
        <v>157</v>
      </c>
    </row>
    <row r="331" spans="2:51" s="205" customFormat="1" ht="11.25">
      <c r="B331" s="206"/>
      <c r="D331" s="194" t="s">
        <v>164</v>
      </c>
      <c r="E331" s="207" t="s">
        <v>3</v>
      </c>
      <c r="F331" s="208" t="s">
        <v>292</v>
      </c>
      <c r="H331" s="207" t="s">
        <v>3</v>
      </c>
      <c r="L331" s="206"/>
      <c r="M331" s="209"/>
      <c r="N331" s="210"/>
      <c r="O331" s="210"/>
      <c r="P331" s="210"/>
      <c r="Q331" s="210"/>
      <c r="R331" s="210"/>
      <c r="S331" s="210"/>
      <c r="T331" s="211"/>
      <c r="AT331" s="207" t="s">
        <v>164</v>
      </c>
      <c r="AU331" s="207" t="s">
        <v>77</v>
      </c>
      <c r="AV331" s="205" t="s">
        <v>77</v>
      </c>
      <c r="AW331" s="205" t="s">
        <v>31</v>
      </c>
      <c r="AX331" s="205" t="s">
        <v>69</v>
      </c>
      <c r="AY331" s="207" t="s">
        <v>157</v>
      </c>
    </row>
    <row r="332" spans="2:51" s="205" customFormat="1" ht="11.25">
      <c r="B332" s="206"/>
      <c r="D332" s="194" t="s">
        <v>164</v>
      </c>
      <c r="E332" s="207" t="s">
        <v>3</v>
      </c>
      <c r="F332" s="208" t="s">
        <v>293</v>
      </c>
      <c r="H332" s="207" t="s">
        <v>3</v>
      </c>
      <c r="L332" s="206"/>
      <c r="M332" s="209"/>
      <c r="N332" s="210"/>
      <c r="O332" s="210"/>
      <c r="P332" s="210"/>
      <c r="Q332" s="210"/>
      <c r="R332" s="210"/>
      <c r="S332" s="210"/>
      <c r="T332" s="211"/>
      <c r="AT332" s="207" t="s">
        <v>164</v>
      </c>
      <c r="AU332" s="207" t="s">
        <v>77</v>
      </c>
      <c r="AV332" s="205" t="s">
        <v>77</v>
      </c>
      <c r="AW332" s="205" t="s">
        <v>31</v>
      </c>
      <c r="AX332" s="205" t="s">
        <v>69</v>
      </c>
      <c r="AY332" s="207" t="s">
        <v>157</v>
      </c>
    </row>
    <row r="333" spans="2:51" s="205" customFormat="1" ht="11.25">
      <c r="B333" s="206"/>
      <c r="D333" s="194" t="s">
        <v>164</v>
      </c>
      <c r="E333" s="207" t="s">
        <v>3</v>
      </c>
      <c r="F333" s="208" t="s">
        <v>294</v>
      </c>
      <c r="H333" s="207" t="s">
        <v>3</v>
      </c>
      <c r="L333" s="206"/>
      <c r="M333" s="209"/>
      <c r="N333" s="210"/>
      <c r="O333" s="210"/>
      <c r="P333" s="210"/>
      <c r="Q333" s="210"/>
      <c r="R333" s="210"/>
      <c r="S333" s="210"/>
      <c r="T333" s="211"/>
      <c r="AT333" s="207" t="s">
        <v>164</v>
      </c>
      <c r="AU333" s="207" t="s">
        <v>77</v>
      </c>
      <c r="AV333" s="205" t="s">
        <v>77</v>
      </c>
      <c r="AW333" s="205" t="s">
        <v>31</v>
      </c>
      <c r="AX333" s="205" t="s">
        <v>69</v>
      </c>
      <c r="AY333" s="207" t="s">
        <v>157</v>
      </c>
    </row>
    <row r="334" spans="2:51" s="205" customFormat="1" ht="11.25">
      <c r="B334" s="206"/>
      <c r="D334" s="194" t="s">
        <v>164</v>
      </c>
      <c r="E334" s="207" t="s">
        <v>3</v>
      </c>
      <c r="F334" s="208" t="s">
        <v>295</v>
      </c>
      <c r="H334" s="207" t="s">
        <v>3</v>
      </c>
      <c r="L334" s="206"/>
      <c r="M334" s="209"/>
      <c r="N334" s="210"/>
      <c r="O334" s="210"/>
      <c r="P334" s="210"/>
      <c r="Q334" s="210"/>
      <c r="R334" s="210"/>
      <c r="S334" s="210"/>
      <c r="T334" s="211"/>
      <c r="AT334" s="207" t="s">
        <v>164</v>
      </c>
      <c r="AU334" s="207" t="s">
        <v>77</v>
      </c>
      <c r="AV334" s="205" t="s">
        <v>77</v>
      </c>
      <c r="AW334" s="205" t="s">
        <v>31</v>
      </c>
      <c r="AX334" s="205" t="s">
        <v>69</v>
      </c>
      <c r="AY334" s="207" t="s">
        <v>157</v>
      </c>
    </row>
    <row r="335" spans="2:51" s="205" customFormat="1" ht="11.25">
      <c r="B335" s="206"/>
      <c r="D335" s="194" t="s">
        <v>164</v>
      </c>
      <c r="E335" s="207" t="s">
        <v>3</v>
      </c>
      <c r="F335" s="208" t="s">
        <v>296</v>
      </c>
      <c r="H335" s="207" t="s">
        <v>3</v>
      </c>
      <c r="L335" s="206"/>
      <c r="M335" s="209"/>
      <c r="N335" s="210"/>
      <c r="O335" s="210"/>
      <c r="P335" s="210"/>
      <c r="Q335" s="210"/>
      <c r="R335" s="210"/>
      <c r="S335" s="210"/>
      <c r="T335" s="211"/>
      <c r="AT335" s="207" t="s">
        <v>164</v>
      </c>
      <c r="AU335" s="207" t="s">
        <v>77</v>
      </c>
      <c r="AV335" s="205" t="s">
        <v>77</v>
      </c>
      <c r="AW335" s="205" t="s">
        <v>31</v>
      </c>
      <c r="AX335" s="205" t="s">
        <v>69</v>
      </c>
      <c r="AY335" s="207" t="s">
        <v>157</v>
      </c>
    </row>
    <row r="336" spans="2:51" s="205" customFormat="1" ht="11.25">
      <c r="B336" s="206"/>
      <c r="D336" s="194" t="s">
        <v>164</v>
      </c>
      <c r="E336" s="207" t="s">
        <v>3</v>
      </c>
      <c r="F336" s="208" t="s">
        <v>297</v>
      </c>
      <c r="H336" s="207" t="s">
        <v>3</v>
      </c>
      <c r="L336" s="206"/>
      <c r="M336" s="209"/>
      <c r="N336" s="210"/>
      <c r="O336" s="210"/>
      <c r="P336" s="210"/>
      <c r="Q336" s="210"/>
      <c r="R336" s="210"/>
      <c r="S336" s="210"/>
      <c r="T336" s="211"/>
      <c r="AT336" s="207" t="s">
        <v>164</v>
      </c>
      <c r="AU336" s="207" t="s">
        <v>77</v>
      </c>
      <c r="AV336" s="205" t="s">
        <v>77</v>
      </c>
      <c r="AW336" s="205" t="s">
        <v>31</v>
      </c>
      <c r="AX336" s="205" t="s">
        <v>69</v>
      </c>
      <c r="AY336" s="207" t="s">
        <v>157</v>
      </c>
    </row>
    <row r="337" spans="2:51" s="205" customFormat="1" ht="11.25">
      <c r="B337" s="206"/>
      <c r="D337" s="194" t="s">
        <v>164</v>
      </c>
      <c r="E337" s="207" t="s">
        <v>3</v>
      </c>
      <c r="F337" s="208" t="s">
        <v>298</v>
      </c>
      <c r="H337" s="207" t="s">
        <v>3</v>
      </c>
      <c r="L337" s="206"/>
      <c r="M337" s="209"/>
      <c r="N337" s="210"/>
      <c r="O337" s="210"/>
      <c r="P337" s="210"/>
      <c r="Q337" s="210"/>
      <c r="R337" s="210"/>
      <c r="S337" s="210"/>
      <c r="T337" s="211"/>
      <c r="AT337" s="207" t="s">
        <v>164</v>
      </c>
      <c r="AU337" s="207" t="s">
        <v>77</v>
      </c>
      <c r="AV337" s="205" t="s">
        <v>77</v>
      </c>
      <c r="AW337" s="205" t="s">
        <v>31</v>
      </c>
      <c r="AX337" s="205" t="s">
        <v>69</v>
      </c>
      <c r="AY337" s="207" t="s">
        <v>157</v>
      </c>
    </row>
    <row r="338" spans="2:51" s="205" customFormat="1" ht="11.25">
      <c r="B338" s="206"/>
      <c r="D338" s="194" t="s">
        <v>164</v>
      </c>
      <c r="E338" s="207" t="s">
        <v>3</v>
      </c>
      <c r="F338" s="208" t="s">
        <v>299</v>
      </c>
      <c r="H338" s="207" t="s">
        <v>3</v>
      </c>
      <c r="L338" s="206"/>
      <c r="M338" s="209"/>
      <c r="N338" s="210"/>
      <c r="O338" s="210"/>
      <c r="P338" s="210"/>
      <c r="Q338" s="210"/>
      <c r="R338" s="210"/>
      <c r="S338" s="210"/>
      <c r="T338" s="211"/>
      <c r="AT338" s="207" t="s">
        <v>164</v>
      </c>
      <c r="AU338" s="207" t="s">
        <v>77</v>
      </c>
      <c r="AV338" s="205" t="s">
        <v>77</v>
      </c>
      <c r="AW338" s="205" t="s">
        <v>31</v>
      </c>
      <c r="AX338" s="205" t="s">
        <v>69</v>
      </c>
      <c r="AY338" s="207" t="s">
        <v>157</v>
      </c>
    </row>
    <row r="339" spans="2:51" s="205" customFormat="1" ht="11.25">
      <c r="B339" s="206"/>
      <c r="D339" s="194" t="s">
        <v>164</v>
      </c>
      <c r="E339" s="207" t="s">
        <v>3</v>
      </c>
      <c r="F339" s="208" t="s">
        <v>300</v>
      </c>
      <c r="H339" s="207" t="s">
        <v>3</v>
      </c>
      <c r="L339" s="206"/>
      <c r="M339" s="209"/>
      <c r="N339" s="210"/>
      <c r="O339" s="210"/>
      <c r="P339" s="210"/>
      <c r="Q339" s="210"/>
      <c r="R339" s="210"/>
      <c r="S339" s="210"/>
      <c r="T339" s="211"/>
      <c r="AT339" s="207" t="s">
        <v>164</v>
      </c>
      <c r="AU339" s="207" t="s">
        <v>77</v>
      </c>
      <c r="AV339" s="205" t="s">
        <v>77</v>
      </c>
      <c r="AW339" s="205" t="s">
        <v>31</v>
      </c>
      <c r="AX339" s="205" t="s">
        <v>69</v>
      </c>
      <c r="AY339" s="207" t="s">
        <v>157</v>
      </c>
    </row>
    <row r="340" spans="2:51" s="205" customFormat="1" ht="11.25">
      <c r="B340" s="206"/>
      <c r="D340" s="194" t="s">
        <v>164</v>
      </c>
      <c r="E340" s="207" t="s">
        <v>3</v>
      </c>
      <c r="F340" s="208" t="s">
        <v>301</v>
      </c>
      <c r="H340" s="207" t="s">
        <v>3</v>
      </c>
      <c r="L340" s="206"/>
      <c r="M340" s="209"/>
      <c r="N340" s="210"/>
      <c r="O340" s="210"/>
      <c r="P340" s="210"/>
      <c r="Q340" s="210"/>
      <c r="R340" s="210"/>
      <c r="S340" s="210"/>
      <c r="T340" s="211"/>
      <c r="AT340" s="207" t="s">
        <v>164</v>
      </c>
      <c r="AU340" s="207" t="s">
        <v>77</v>
      </c>
      <c r="AV340" s="205" t="s">
        <v>77</v>
      </c>
      <c r="AW340" s="205" t="s">
        <v>31</v>
      </c>
      <c r="AX340" s="205" t="s">
        <v>69</v>
      </c>
      <c r="AY340" s="207" t="s">
        <v>157</v>
      </c>
    </row>
    <row r="341" spans="2:51" s="205" customFormat="1" ht="11.25">
      <c r="B341" s="206"/>
      <c r="D341" s="194" t="s">
        <v>164</v>
      </c>
      <c r="E341" s="207" t="s">
        <v>3</v>
      </c>
      <c r="F341" s="208" t="s">
        <v>302</v>
      </c>
      <c r="H341" s="207" t="s">
        <v>3</v>
      </c>
      <c r="L341" s="206"/>
      <c r="M341" s="209"/>
      <c r="N341" s="210"/>
      <c r="O341" s="210"/>
      <c r="P341" s="210"/>
      <c r="Q341" s="210"/>
      <c r="R341" s="210"/>
      <c r="S341" s="210"/>
      <c r="T341" s="211"/>
      <c r="AT341" s="207" t="s">
        <v>164</v>
      </c>
      <c r="AU341" s="207" t="s">
        <v>77</v>
      </c>
      <c r="AV341" s="205" t="s">
        <v>77</v>
      </c>
      <c r="AW341" s="205" t="s">
        <v>31</v>
      </c>
      <c r="AX341" s="205" t="s">
        <v>69</v>
      </c>
      <c r="AY341" s="207" t="s">
        <v>157</v>
      </c>
    </row>
    <row r="342" spans="2:51" s="205" customFormat="1" ht="11.25">
      <c r="B342" s="206"/>
      <c r="D342" s="194" t="s">
        <v>164</v>
      </c>
      <c r="E342" s="207" t="s">
        <v>3</v>
      </c>
      <c r="F342" s="208" t="s">
        <v>303</v>
      </c>
      <c r="H342" s="207" t="s">
        <v>3</v>
      </c>
      <c r="L342" s="206"/>
      <c r="M342" s="209"/>
      <c r="N342" s="210"/>
      <c r="O342" s="210"/>
      <c r="P342" s="210"/>
      <c r="Q342" s="210"/>
      <c r="R342" s="210"/>
      <c r="S342" s="210"/>
      <c r="T342" s="211"/>
      <c r="AT342" s="207" t="s">
        <v>164</v>
      </c>
      <c r="AU342" s="207" t="s">
        <v>77</v>
      </c>
      <c r="AV342" s="205" t="s">
        <v>77</v>
      </c>
      <c r="AW342" s="205" t="s">
        <v>31</v>
      </c>
      <c r="AX342" s="205" t="s">
        <v>69</v>
      </c>
      <c r="AY342" s="207" t="s">
        <v>157</v>
      </c>
    </row>
    <row r="343" spans="2:51" s="205" customFormat="1" ht="11.25">
      <c r="B343" s="206"/>
      <c r="D343" s="194" t="s">
        <v>164</v>
      </c>
      <c r="E343" s="207" t="s">
        <v>3</v>
      </c>
      <c r="F343" s="208" t="s">
        <v>304</v>
      </c>
      <c r="H343" s="207" t="s">
        <v>3</v>
      </c>
      <c r="L343" s="206"/>
      <c r="M343" s="209"/>
      <c r="N343" s="210"/>
      <c r="O343" s="210"/>
      <c r="P343" s="210"/>
      <c r="Q343" s="210"/>
      <c r="R343" s="210"/>
      <c r="S343" s="210"/>
      <c r="T343" s="211"/>
      <c r="AT343" s="207" t="s">
        <v>164</v>
      </c>
      <c r="AU343" s="207" t="s">
        <v>77</v>
      </c>
      <c r="AV343" s="205" t="s">
        <v>77</v>
      </c>
      <c r="AW343" s="205" t="s">
        <v>31</v>
      </c>
      <c r="AX343" s="205" t="s">
        <v>69</v>
      </c>
      <c r="AY343" s="207" t="s">
        <v>157</v>
      </c>
    </row>
    <row r="344" spans="2:51" s="205" customFormat="1" ht="11.25">
      <c r="B344" s="206"/>
      <c r="D344" s="194" t="s">
        <v>164</v>
      </c>
      <c r="E344" s="207" t="s">
        <v>3</v>
      </c>
      <c r="F344" s="208" t="s">
        <v>305</v>
      </c>
      <c r="H344" s="207" t="s">
        <v>3</v>
      </c>
      <c r="L344" s="206"/>
      <c r="M344" s="209"/>
      <c r="N344" s="210"/>
      <c r="O344" s="210"/>
      <c r="P344" s="210"/>
      <c r="Q344" s="210"/>
      <c r="R344" s="210"/>
      <c r="S344" s="210"/>
      <c r="T344" s="211"/>
      <c r="AT344" s="207" t="s">
        <v>164</v>
      </c>
      <c r="AU344" s="207" t="s">
        <v>77</v>
      </c>
      <c r="AV344" s="205" t="s">
        <v>77</v>
      </c>
      <c r="AW344" s="205" t="s">
        <v>31</v>
      </c>
      <c r="AX344" s="205" t="s">
        <v>69</v>
      </c>
      <c r="AY344" s="207" t="s">
        <v>157</v>
      </c>
    </row>
    <row r="345" spans="2:51" s="205" customFormat="1" ht="11.25">
      <c r="B345" s="206"/>
      <c r="D345" s="194" t="s">
        <v>164</v>
      </c>
      <c r="E345" s="207" t="s">
        <v>3</v>
      </c>
      <c r="F345" s="208" t="s">
        <v>306</v>
      </c>
      <c r="H345" s="207" t="s">
        <v>3</v>
      </c>
      <c r="L345" s="206"/>
      <c r="M345" s="209"/>
      <c r="N345" s="210"/>
      <c r="O345" s="210"/>
      <c r="P345" s="210"/>
      <c r="Q345" s="210"/>
      <c r="R345" s="210"/>
      <c r="S345" s="210"/>
      <c r="T345" s="211"/>
      <c r="AT345" s="207" t="s">
        <v>164</v>
      </c>
      <c r="AU345" s="207" t="s">
        <v>77</v>
      </c>
      <c r="AV345" s="205" t="s">
        <v>77</v>
      </c>
      <c r="AW345" s="205" t="s">
        <v>31</v>
      </c>
      <c r="AX345" s="205" t="s">
        <v>69</v>
      </c>
      <c r="AY345" s="207" t="s">
        <v>157</v>
      </c>
    </row>
    <row r="346" spans="2:51" s="205" customFormat="1" ht="11.25">
      <c r="B346" s="206"/>
      <c r="D346" s="194" t="s">
        <v>164</v>
      </c>
      <c r="E346" s="207" t="s">
        <v>3</v>
      </c>
      <c r="F346" s="208" t="s">
        <v>307</v>
      </c>
      <c r="H346" s="207" t="s">
        <v>3</v>
      </c>
      <c r="L346" s="206"/>
      <c r="M346" s="209"/>
      <c r="N346" s="210"/>
      <c r="O346" s="210"/>
      <c r="P346" s="210"/>
      <c r="Q346" s="210"/>
      <c r="R346" s="210"/>
      <c r="S346" s="210"/>
      <c r="T346" s="211"/>
      <c r="AT346" s="207" t="s">
        <v>164</v>
      </c>
      <c r="AU346" s="207" t="s">
        <v>77</v>
      </c>
      <c r="AV346" s="205" t="s">
        <v>77</v>
      </c>
      <c r="AW346" s="205" t="s">
        <v>31</v>
      </c>
      <c r="AX346" s="205" t="s">
        <v>69</v>
      </c>
      <c r="AY346" s="207" t="s">
        <v>157</v>
      </c>
    </row>
    <row r="347" spans="2:51" s="205" customFormat="1" ht="11.25">
      <c r="B347" s="206"/>
      <c r="D347" s="194" t="s">
        <v>164</v>
      </c>
      <c r="E347" s="207" t="s">
        <v>3</v>
      </c>
      <c r="F347" s="208" t="s">
        <v>308</v>
      </c>
      <c r="H347" s="207" t="s">
        <v>3</v>
      </c>
      <c r="L347" s="206"/>
      <c r="M347" s="209"/>
      <c r="N347" s="210"/>
      <c r="O347" s="210"/>
      <c r="P347" s="210"/>
      <c r="Q347" s="210"/>
      <c r="R347" s="210"/>
      <c r="S347" s="210"/>
      <c r="T347" s="211"/>
      <c r="AT347" s="207" t="s">
        <v>164</v>
      </c>
      <c r="AU347" s="207" t="s">
        <v>77</v>
      </c>
      <c r="AV347" s="205" t="s">
        <v>77</v>
      </c>
      <c r="AW347" s="205" t="s">
        <v>31</v>
      </c>
      <c r="AX347" s="205" t="s">
        <v>69</v>
      </c>
      <c r="AY347" s="207" t="s">
        <v>157</v>
      </c>
    </row>
    <row r="348" spans="2:51" s="205" customFormat="1" ht="11.25">
      <c r="B348" s="206"/>
      <c r="D348" s="194" t="s">
        <v>164</v>
      </c>
      <c r="E348" s="207" t="s">
        <v>3</v>
      </c>
      <c r="F348" s="208" t="s">
        <v>309</v>
      </c>
      <c r="H348" s="207" t="s">
        <v>3</v>
      </c>
      <c r="L348" s="206"/>
      <c r="M348" s="209"/>
      <c r="N348" s="210"/>
      <c r="O348" s="210"/>
      <c r="P348" s="210"/>
      <c r="Q348" s="210"/>
      <c r="R348" s="210"/>
      <c r="S348" s="210"/>
      <c r="T348" s="211"/>
      <c r="AT348" s="207" t="s">
        <v>164</v>
      </c>
      <c r="AU348" s="207" t="s">
        <v>77</v>
      </c>
      <c r="AV348" s="205" t="s">
        <v>77</v>
      </c>
      <c r="AW348" s="205" t="s">
        <v>31</v>
      </c>
      <c r="AX348" s="205" t="s">
        <v>69</v>
      </c>
      <c r="AY348" s="207" t="s">
        <v>157</v>
      </c>
    </row>
    <row r="349" spans="2:51" s="212" customFormat="1" ht="11.25">
      <c r="B349" s="213"/>
      <c r="D349" s="194" t="s">
        <v>164</v>
      </c>
      <c r="E349" s="214" t="s">
        <v>3</v>
      </c>
      <c r="F349" s="215" t="s">
        <v>349</v>
      </c>
      <c r="H349" s="216">
        <v>234.22</v>
      </c>
      <c r="L349" s="213"/>
      <c r="M349" s="217"/>
      <c r="N349" s="218"/>
      <c r="O349" s="218"/>
      <c r="P349" s="218"/>
      <c r="Q349" s="218"/>
      <c r="R349" s="218"/>
      <c r="S349" s="218"/>
      <c r="T349" s="219"/>
      <c r="AT349" s="214" t="s">
        <v>164</v>
      </c>
      <c r="AU349" s="214" t="s">
        <v>77</v>
      </c>
      <c r="AV349" s="212" t="s">
        <v>163</v>
      </c>
      <c r="AW349" s="212" t="s">
        <v>31</v>
      </c>
      <c r="AX349" s="212" t="s">
        <v>69</v>
      </c>
      <c r="AY349" s="214" t="s">
        <v>157</v>
      </c>
    </row>
    <row r="350" spans="2:51" s="220" customFormat="1" ht="11.25">
      <c r="B350" s="221"/>
      <c r="D350" s="194" t="s">
        <v>164</v>
      </c>
      <c r="E350" s="222" t="s">
        <v>3</v>
      </c>
      <c r="F350" s="223" t="s">
        <v>171</v>
      </c>
      <c r="H350" s="224">
        <v>234.22</v>
      </c>
      <c r="L350" s="221"/>
      <c r="M350" s="225"/>
      <c r="N350" s="226"/>
      <c r="O350" s="226"/>
      <c r="P350" s="226"/>
      <c r="Q350" s="226"/>
      <c r="R350" s="226"/>
      <c r="S350" s="226"/>
      <c r="T350" s="227"/>
      <c r="AT350" s="222" t="s">
        <v>164</v>
      </c>
      <c r="AU350" s="222" t="s">
        <v>77</v>
      </c>
      <c r="AV350" s="220" t="s">
        <v>162</v>
      </c>
      <c r="AW350" s="220" t="s">
        <v>31</v>
      </c>
      <c r="AX350" s="220" t="s">
        <v>77</v>
      </c>
      <c r="AY350" s="222" t="s">
        <v>157</v>
      </c>
    </row>
    <row r="351" spans="1:65" s="113" customFormat="1" ht="16.5" customHeight="1">
      <c r="A351" s="110"/>
      <c r="B351" s="111"/>
      <c r="C351" s="180" t="s">
        <v>243</v>
      </c>
      <c r="D351" s="180" t="s">
        <v>158</v>
      </c>
      <c r="E351" s="181" t="s">
        <v>350</v>
      </c>
      <c r="F351" s="182" t="s">
        <v>351</v>
      </c>
      <c r="G351" s="183" t="s">
        <v>161</v>
      </c>
      <c r="H351" s="184">
        <v>267.177</v>
      </c>
      <c r="I351" s="5"/>
      <c r="J351" s="185">
        <f>ROUND(I351*H351,2)</f>
        <v>0</v>
      </c>
      <c r="K351" s="186"/>
      <c r="L351" s="111"/>
      <c r="M351" s="187" t="s">
        <v>3</v>
      </c>
      <c r="N351" s="188" t="s">
        <v>41</v>
      </c>
      <c r="O351" s="189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R351" s="192" t="s">
        <v>162</v>
      </c>
      <c r="AT351" s="192" t="s">
        <v>158</v>
      </c>
      <c r="AU351" s="192" t="s">
        <v>77</v>
      </c>
      <c r="AY351" s="101" t="s">
        <v>157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101" t="s">
        <v>163</v>
      </c>
      <c r="BK351" s="193">
        <f>ROUND(I351*H351,2)</f>
        <v>0</v>
      </c>
      <c r="BL351" s="101" t="s">
        <v>162</v>
      </c>
      <c r="BM351" s="192" t="s">
        <v>352</v>
      </c>
    </row>
    <row r="352" spans="2:51" s="205" customFormat="1" ht="11.25">
      <c r="B352" s="206"/>
      <c r="D352" s="194" t="s">
        <v>164</v>
      </c>
      <c r="E352" s="207" t="s">
        <v>3</v>
      </c>
      <c r="F352" s="208" t="s">
        <v>353</v>
      </c>
      <c r="H352" s="207" t="s">
        <v>3</v>
      </c>
      <c r="L352" s="206"/>
      <c r="M352" s="209"/>
      <c r="N352" s="210"/>
      <c r="O352" s="210"/>
      <c r="P352" s="210"/>
      <c r="Q352" s="210"/>
      <c r="R352" s="210"/>
      <c r="S352" s="210"/>
      <c r="T352" s="211"/>
      <c r="AT352" s="207" t="s">
        <v>164</v>
      </c>
      <c r="AU352" s="207" t="s">
        <v>77</v>
      </c>
      <c r="AV352" s="205" t="s">
        <v>77</v>
      </c>
      <c r="AW352" s="205" t="s">
        <v>31</v>
      </c>
      <c r="AX352" s="205" t="s">
        <v>69</v>
      </c>
      <c r="AY352" s="207" t="s">
        <v>157</v>
      </c>
    </row>
    <row r="353" spans="2:51" s="205" customFormat="1" ht="11.25">
      <c r="B353" s="206"/>
      <c r="D353" s="194" t="s">
        <v>164</v>
      </c>
      <c r="E353" s="207" t="s">
        <v>3</v>
      </c>
      <c r="F353" s="208" t="s">
        <v>354</v>
      </c>
      <c r="H353" s="207" t="s">
        <v>3</v>
      </c>
      <c r="L353" s="206"/>
      <c r="M353" s="209"/>
      <c r="N353" s="210"/>
      <c r="O353" s="210"/>
      <c r="P353" s="210"/>
      <c r="Q353" s="210"/>
      <c r="R353" s="210"/>
      <c r="S353" s="210"/>
      <c r="T353" s="211"/>
      <c r="AT353" s="207" t="s">
        <v>164</v>
      </c>
      <c r="AU353" s="207" t="s">
        <v>77</v>
      </c>
      <c r="AV353" s="205" t="s">
        <v>77</v>
      </c>
      <c r="AW353" s="205" t="s">
        <v>31</v>
      </c>
      <c r="AX353" s="205" t="s">
        <v>69</v>
      </c>
      <c r="AY353" s="207" t="s">
        <v>157</v>
      </c>
    </row>
    <row r="354" spans="2:51" s="205" customFormat="1" ht="11.25">
      <c r="B354" s="206"/>
      <c r="D354" s="194" t="s">
        <v>164</v>
      </c>
      <c r="E354" s="207" t="s">
        <v>3</v>
      </c>
      <c r="F354" s="208" t="s">
        <v>355</v>
      </c>
      <c r="H354" s="207" t="s">
        <v>3</v>
      </c>
      <c r="L354" s="206"/>
      <c r="M354" s="209"/>
      <c r="N354" s="210"/>
      <c r="O354" s="210"/>
      <c r="P354" s="210"/>
      <c r="Q354" s="210"/>
      <c r="R354" s="210"/>
      <c r="S354" s="210"/>
      <c r="T354" s="211"/>
      <c r="AT354" s="207" t="s">
        <v>164</v>
      </c>
      <c r="AU354" s="207" t="s">
        <v>77</v>
      </c>
      <c r="AV354" s="205" t="s">
        <v>77</v>
      </c>
      <c r="AW354" s="205" t="s">
        <v>31</v>
      </c>
      <c r="AX354" s="205" t="s">
        <v>69</v>
      </c>
      <c r="AY354" s="207" t="s">
        <v>157</v>
      </c>
    </row>
    <row r="355" spans="2:51" s="205" customFormat="1" ht="11.25">
      <c r="B355" s="206"/>
      <c r="D355" s="194" t="s">
        <v>164</v>
      </c>
      <c r="E355" s="207" t="s">
        <v>3</v>
      </c>
      <c r="F355" s="208" t="s">
        <v>356</v>
      </c>
      <c r="H355" s="207" t="s">
        <v>3</v>
      </c>
      <c r="L355" s="206"/>
      <c r="M355" s="209"/>
      <c r="N355" s="210"/>
      <c r="O355" s="210"/>
      <c r="P355" s="210"/>
      <c r="Q355" s="210"/>
      <c r="R355" s="210"/>
      <c r="S355" s="210"/>
      <c r="T355" s="211"/>
      <c r="AT355" s="207" t="s">
        <v>164</v>
      </c>
      <c r="AU355" s="207" t="s">
        <v>77</v>
      </c>
      <c r="AV355" s="205" t="s">
        <v>77</v>
      </c>
      <c r="AW355" s="205" t="s">
        <v>31</v>
      </c>
      <c r="AX355" s="205" t="s">
        <v>69</v>
      </c>
      <c r="AY355" s="207" t="s">
        <v>157</v>
      </c>
    </row>
    <row r="356" spans="2:51" s="205" customFormat="1" ht="11.25">
      <c r="B356" s="206"/>
      <c r="D356" s="194" t="s">
        <v>164</v>
      </c>
      <c r="E356" s="207" t="s">
        <v>3</v>
      </c>
      <c r="F356" s="208" t="s">
        <v>357</v>
      </c>
      <c r="H356" s="207" t="s">
        <v>3</v>
      </c>
      <c r="L356" s="206"/>
      <c r="M356" s="209"/>
      <c r="N356" s="210"/>
      <c r="O356" s="210"/>
      <c r="P356" s="210"/>
      <c r="Q356" s="210"/>
      <c r="R356" s="210"/>
      <c r="S356" s="210"/>
      <c r="T356" s="211"/>
      <c r="AT356" s="207" t="s">
        <v>164</v>
      </c>
      <c r="AU356" s="207" t="s">
        <v>77</v>
      </c>
      <c r="AV356" s="205" t="s">
        <v>77</v>
      </c>
      <c r="AW356" s="205" t="s">
        <v>31</v>
      </c>
      <c r="AX356" s="205" t="s">
        <v>69</v>
      </c>
      <c r="AY356" s="207" t="s">
        <v>157</v>
      </c>
    </row>
    <row r="357" spans="2:51" s="205" customFormat="1" ht="11.25">
      <c r="B357" s="206"/>
      <c r="D357" s="194" t="s">
        <v>164</v>
      </c>
      <c r="E357" s="207" t="s">
        <v>3</v>
      </c>
      <c r="F357" s="208" t="s">
        <v>358</v>
      </c>
      <c r="H357" s="207" t="s">
        <v>3</v>
      </c>
      <c r="L357" s="206"/>
      <c r="M357" s="209"/>
      <c r="N357" s="210"/>
      <c r="O357" s="210"/>
      <c r="P357" s="210"/>
      <c r="Q357" s="210"/>
      <c r="R357" s="210"/>
      <c r="S357" s="210"/>
      <c r="T357" s="211"/>
      <c r="AT357" s="207" t="s">
        <v>164</v>
      </c>
      <c r="AU357" s="207" t="s">
        <v>77</v>
      </c>
      <c r="AV357" s="205" t="s">
        <v>77</v>
      </c>
      <c r="AW357" s="205" t="s">
        <v>31</v>
      </c>
      <c r="AX357" s="205" t="s">
        <v>69</v>
      </c>
      <c r="AY357" s="207" t="s">
        <v>157</v>
      </c>
    </row>
    <row r="358" spans="2:51" s="205" customFormat="1" ht="11.25">
      <c r="B358" s="206"/>
      <c r="D358" s="194" t="s">
        <v>164</v>
      </c>
      <c r="E358" s="207" t="s">
        <v>3</v>
      </c>
      <c r="F358" s="208" t="s">
        <v>359</v>
      </c>
      <c r="H358" s="207" t="s">
        <v>3</v>
      </c>
      <c r="L358" s="206"/>
      <c r="M358" s="209"/>
      <c r="N358" s="210"/>
      <c r="O358" s="210"/>
      <c r="P358" s="210"/>
      <c r="Q358" s="210"/>
      <c r="R358" s="210"/>
      <c r="S358" s="210"/>
      <c r="T358" s="211"/>
      <c r="AT358" s="207" t="s">
        <v>164</v>
      </c>
      <c r="AU358" s="207" t="s">
        <v>77</v>
      </c>
      <c r="AV358" s="205" t="s">
        <v>77</v>
      </c>
      <c r="AW358" s="205" t="s">
        <v>31</v>
      </c>
      <c r="AX358" s="205" t="s">
        <v>69</v>
      </c>
      <c r="AY358" s="207" t="s">
        <v>157</v>
      </c>
    </row>
    <row r="359" spans="2:51" s="205" customFormat="1" ht="11.25">
      <c r="B359" s="206"/>
      <c r="D359" s="194" t="s">
        <v>164</v>
      </c>
      <c r="E359" s="207" t="s">
        <v>3</v>
      </c>
      <c r="F359" s="208" t="s">
        <v>360</v>
      </c>
      <c r="H359" s="207" t="s">
        <v>3</v>
      </c>
      <c r="L359" s="206"/>
      <c r="M359" s="209"/>
      <c r="N359" s="210"/>
      <c r="O359" s="210"/>
      <c r="P359" s="210"/>
      <c r="Q359" s="210"/>
      <c r="R359" s="210"/>
      <c r="S359" s="210"/>
      <c r="T359" s="211"/>
      <c r="AT359" s="207" t="s">
        <v>164</v>
      </c>
      <c r="AU359" s="207" t="s">
        <v>77</v>
      </c>
      <c r="AV359" s="205" t="s">
        <v>77</v>
      </c>
      <c r="AW359" s="205" t="s">
        <v>31</v>
      </c>
      <c r="AX359" s="205" t="s">
        <v>69</v>
      </c>
      <c r="AY359" s="207" t="s">
        <v>157</v>
      </c>
    </row>
    <row r="360" spans="2:51" s="205" customFormat="1" ht="11.25">
      <c r="B360" s="206"/>
      <c r="D360" s="194" t="s">
        <v>164</v>
      </c>
      <c r="E360" s="207" t="s">
        <v>3</v>
      </c>
      <c r="F360" s="208" t="s">
        <v>361</v>
      </c>
      <c r="H360" s="207" t="s">
        <v>3</v>
      </c>
      <c r="L360" s="206"/>
      <c r="M360" s="209"/>
      <c r="N360" s="210"/>
      <c r="O360" s="210"/>
      <c r="P360" s="210"/>
      <c r="Q360" s="210"/>
      <c r="R360" s="210"/>
      <c r="S360" s="210"/>
      <c r="T360" s="211"/>
      <c r="AT360" s="207" t="s">
        <v>164</v>
      </c>
      <c r="AU360" s="207" t="s">
        <v>77</v>
      </c>
      <c r="AV360" s="205" t="s">
        <v>77</v>
      </c>
      <c r="AW360" s="205" t="s">
        <v>31</v>
      </c>
      <c r="AX360" s="205" t="s">
        <v>69</v>
      </c>
      <c r="AY360" s="207" t="s">
        <v>157</v>
      </c>
    </row>
    <row r="361" spans="2:51" s="205" customFormat="1" ht="11.25">
      <c r="B361" s="206"/>
      <c r="D361" s="194" t="s">
        <v>164</v>
      </c>
      <c r="E361" s="207" t="s">
        <v>3</v>
      </c>
      <c r="F361" s="208" t="s">
        <v>362</v>
      </c>
      <c r="H361" s="207" t="s">
        <v>3</v>
      </c>
      <c r="L361" s="206"/>
      <c r="M361" s="209"/>
      <c r="N361" s="210"/>
      <c r="O361" s="210"/>
      <c r="P361" s="210"/>
      <c r="Q361" s="210"/>
      <c r="R361" s="210"/>
      <c r="S361" s="210"/>
      <c r="T361" s="211"/>
      <c r="AT361" s="207" t="s">
        <v>164</v>
      </c>
      <c r="AU361" s="207" t="s">
        <v>77</v>
      </c>
      <c r="AV361" s="205" t="s">
        <v>77</v>
      </c>
      <c r="AW361" s="205" t="s">
        <v>31</v>
      </c>
      <c r="AX361" s="205" t="s">
        <v>69</v>
      </c>
      <c r="AY361" s="207" t="s">
        <v>157</v>
      </c>
    </row>
    <row r="362" spans="2:51" s="205" customFormat="1" ht="11.25">
      <c r="B362" s="206"/>
      <c r="D362" s="194" t="s">
        <v>164</v>
      </c>
      <c r="E362" s="207" t="s">
        <v>3</v>
      </c>
      <c r="F362" s="208" t="s">
        <v>363</v>
      </c>
      <c r="H362" s="207" t="s">
        <v>3</v>
      </c>
      <c r="L362" s="206"/>
      <c r="M362" s="209"/>
      <c r="N362" s="210"/>
      <c r="O362" s="210"/>
      <c r="P362" s="210"/>
      <c r="Q362" s="210"/>
      <c r="R362" s="210"/>
      <c r="S362" s="210"/>
      <c r="T362" s="211"/>
      <c r="AT362" s="207" t="s">
        <v>164</v>
      </c>
      <c r="AU362" s="207" t="s">
        <v>77</v>
      </c>
      <c r="AV362" s="205" t="s">
        <v>77</v>
      </c>
      <c r="AW362" s="205" t="s">
        <v>31</v>
      </c>
      <c r="AX362" s="205" t="s">
        <v>69</v>
      </c>
      <c r="AY362" s="207" t="s">
        <v>157</v>
      </c>
    </row>
    <row r="363" spans="2:51" s="205" customFormat="1" ht="11.25">
      <c r="B363" s="206"/>
      <c r="D363" s="194" t="s">
        <v>164</v>
      </c>
      <c r="E363" s="207" t="s">
        <v>3</v>
      </c>
      <c r="F363" s="208" t="s">
        <v>364</v>
      </c>
      <c r="H363" s="207" t="s">
        <v>3</v>
      </c>
      <c r="L363" s="206"/>
      <c r="M363" s="209"/>
      <c r="N363" s="210"/>
      <c r="O363" s="210"/>
      <c r="P363" s="210"/>
      <c r="Q363" s="210"/>
      <c r="R363" s="210"/>
      <c r="S363" s="210"/>
      <c r="T363" s="211"/>
      <c r="AT363" s="207" t="s">
        <v>164</v>
      </c>
      <c r="AU363" s="207" t="s">
        <v>77</v>
      </c>
      <c r="AV363" s="205" t="s">
        <v>77</v>
      </c>
      <c r="AW363" s="205" t="s">
        <v>31</v>
      </c>
      <c r="AX363" s="205" t="s">
        <v>69</v>
      </c>
      <c r="AY363" s="207" t="s">
        <v>157</v>
      </c>
    </row>
    <row r="364" spans="2:51" s="205" customFormat="1" ht="11.25">
      <c r="B364" s="206"/>
      <c r="D364" s="194" t="s">
        <v>164</v>
      </c>
      <c r="E364" s="207" t="s">
        <v>3</v>
      </c>
      <c r="F364" s="208" t="s">
        <v>365</v>
      </c>
      <c r="H364" s="207" t="s">
        <v>3</v>
      </c>
      <c r="L364" s="206"/>
      <c r="M364" s="209"/>
      <c r="N364" s="210"/>
      <c r="O364" s="210"/>
      <c r="P364" s="210"/>
      <c r="Q364" s="210"/>
      <c r="R364" s="210"/>
      <c r="S364" s="210"/>
      <c r="T364" s="211"/>
      <c r="AT364" s="207" t="s">
        <v>164</v>
      </c>
      <c r="AU364" s="207" t="s">
        <v>77</v>
      </c>
      <c r="AV364" s="205" t="s">
        <v>77</v>
      </c>
      <c r="AW364" s="205" t="s">
        <v>31</v>
      </c>
      <c r="AX364" s="205" t="s">
        <v>69</v>
      </c>
      <c r="AY364" s="207" t="s">
        <v>157</v>
      </c>
    </row>
    <row r="365" spans="2:51" s="205" customFormat="1" ht="11.25">
      <c r="B365" s="206"/>
      <c r="D365" s="194" t="s">
        <v>164</v>
      </c>
      <c r="E365" s="207" t="s">
        <v>3</v>
      </c>
      <c r="F365" s="208" t="s">
        <v>366</v>
      </c>
      <c r="H365" s="207" t="s">
        <v>3</v>
      </c>
      <c r="L365" s="206"/>
      <c r="M365" s="209"/>
      <c r="N365" s="210"/>
      <c r="O365" s="210"/>
      <c r="P365" s="210"/>
      <c r="Q365" s="210"/>
      <c r="R365" s="210"/>
      <c r="S365" s="210"/>
      <c r="T365" s="211"/>
      <c r="AT365" s="207" t="s">
        <v>164</v>
      </c>
      <c r="AU365" s="207" t="s">
        <v>77</v>
      </c>
      <c r="AV365" s="205" t="s">
        <v>77</v>
      </c>
      <c r="AW365" s="205" t="s">
        <v>31</v>
      </c>
      <c r="AX365" s="205" t="s">
        <v>69</v>
      </c>
      <c r="AY365" s="207" t="s">
        <v>157</v>
      </c>
    </row>
    <row r="366" spans="2:51" s="205" customFormat="1" ht="11.25">
      <c r="B366" s="206"/>
      <c r="D366" s="194" t="s">
        <v>164</v>
      </c>
      <c r="E366" s="207" t="s">
        <v>3</v>
      </c>
      <c r="F366" s="208" t="s">
        <v>367</v>
      </c>
      <c r="H366" s="207" t="s">
        <v>3</v>
      </c>
      <c r="L366" s="206"/>
      <c r="M366" s="209"/>
      <c r="N366" s="210"/>
      <c r="O366" s="210"/>
      <c r="P366" s="210"/>
      <c r="Q366" s="210"/>
      <c r="R366" s="210"/>
      <c r="S366" s="210"/>
      <c r="T366" s="211"/>
      <c r="AT366" s="207" t="s">
        <v>164</v>
      </c>
      <c r="AU366" s="207" t="s">
        <v>77</v>
      </c>
      <c r="AV366" s="205" t="s">
        <v>77</v>
      </c>
      <c r="AW366" s="205" t="s">
        <v>31</v>
      </c>
      <c r="AX366" s="205" t="s">
        <v>69</v>
      </c>
      <c r="AY366" s="207" t="s">
        <v>157</v>
      </c>
    </row>
    <row r="367" spans="2:51" s="205" customFormat="1" ht="11.25">
      <c r="B367" s="206"/>
      <c r="D367" s="194" t="s">
        <v>164</v>
      </c>
      <c r="E367" s="207" t="s">
        <v>3</v>
      </c>
      <c r="F367" s="208" t="s">
        <v>368</v>
      </c>
      <c r="H367" s="207" t="s">
        <v>3</v>
      </c>
      <c r="L367" s="206"/>
      <c r="M367" s="209"/>
      <c r="N367" s="210"/>
      <c r="O367" s="210"/>
      <c r="P367" s="210"/>
      <c r="Q367" s="210"/>
      <c r="R367" s="210"/>
      <c r="S367" s="210"/>
      <c r="T367" s="211"/>
      <c r="AT367" s="207" t="s">
        <v>164</v>
      </c>
      <c r="AU367" s="207" t="s">
        <v>77</v>
      </c>
      <c r="AV367" s="205" t="s">
        <v>77</v>
      </c>
      <c r="AW367" s="205" t="s">
        <v>31</v>
      </c>
      <c r="AX367" s="205" t="s">
        <v>69</v>
      </c>
      <c r="AY367" s="207" t="s">
        <v>157</v>
      </c>
    </row>
    <row r="368" spans="2:51" s="205" customFormat="1" ht="11.25">
      <c r="B368" s="206"/>
      <c r="D368" s="194" t="s">
        <v>164</v>
      </c>
      <c r="E368" s="207" t="s">
        <v>3</v>
      </c>
      <c r="F368" s="208" t="s">
        <v>369</v>
      </c>
      <c r="H368" s="207" t="s">
        <v>3</v>
      </c>
      <c r="L368" s="206"/>
      <c r="M368" s="209"/>
      <c r="N368" s="210"/>
      <c r="O368" s="210"/>
      <c r="P368" s="210"/>
      <c r="Q368" s="210"/>
      <c r="R368" s="210"/>
      <c r="S368" s="210"/>
      <c r="T368" s="211"/>
      <c r="AT368" s="207" t="s">
        <v>164</v>
      </c>
      <c r="AU368" s="207" t="s">
        <v>77</v>
      </c>
      <c r="AV368" s="205" t="s">
        <v>77</v>
      </c>
      <c r="AW368" s="205" t="s">
        <v>31</v>
      </c>
      <c r="AX368" s="205" t="s">
        <v>69</v>
      </c>
      <c r="AY368" s="207" t="s">
        <v>157</v>
      </c>
    </row>
    <row r="369" spans="2:51" s="205" customFormat="1" ht="11.25">
      <c r="B369" s="206"/>
      <c r="D369" s="194" t="s">
        <v>164</v>
      </c>
      <c r="E369" s="207" t="s">
        <v>3</v>
      </c>
      <c r="F369" s="208" t="s">
        <v>370</v>
      </c>
      <c r="H369" s="207" t="s">
        <v>3</v>
      </c>
      <c r="L369" s="206"/>
      <c r="M369" s="209"/>
      <c r="N369" s="210"/>
      <c r="O369" s="210"/>
      <c r="P369" s="210"/>
      <c r="Q369" s="210"/>
      <c r="R369" s="210"/>
      <c r="S369" s="210"/>
      <c r="T369" s="211"/>
      <c r="AT369" s="207" t="s">
        <v>164</v>
      </c>
      <c r="AU369" s="207" t="s">
        <v>77</v>
      </c>
      <c r="AV369" s="205" t="s">
        <v>77</v>
      </c>
      <c r="AW369" s="205" t="s">
        <v>31</v>
      </c>
      <c r="AX369" s="205" t="s">
        <v>69</v>
      </c>
      <c r="AY369" s="207" t="s">
        <v>157</v>
      </c>
    </row>
    <row r="370" spans="2:51" s="205" customFormat="1" ht="11.25">
      <c r="B370" s="206"/>
      <c r="D370" s="194" t="s">
        <v>164</v>
      </c>
      <c r="E370" s="207" t="s">
        <v>3</v>
      </c>
      <c r="F370" s="208" t="s">
        <v>371</v>
      </c>
      <c r="H370" s="207" t="s">
        <v>3</v>
      </c>
      <c r="L370" s="206"/>
      <c r="M370" s="209"/>
      <c r="N370" s="210"/>
      <c r="O370" s="210"/>
      <c r="P370" s="210"/>
      <c r="Q370" s="210"/>
      <c r="R370" s="210"/>
      <c r="S370" s="210"/>
      <c r="T370" s="211"/>
      <c r="AT370" s="207" t="s">
        <v>164</v>
      </c>
      <c r="AU370" s="207" t="s">
        <v>77</v>
      </c>
      <c r="AV370" s="205" t="s">
        <v>77</v>
      </c>
      <c r="AW370" s="205" t="s">
        <v>31</v>
      </c>
      <c r="AX370" s="205" t="s">
        <v>69</v>
      </c>
      <c r="AY370" s="207" t="s">
        <v>157</v>
      </c>
    </row>
    <row r="371" spans="2:51" s="205" customFormat="1" ht="11.25">
      <c r="B371" s="206"/>
      <c r="D371" s="194" t="s">
        <v>164</v>
      </c>
      <c r="E371" s="207" t="s">
        <v>3</v>
      </c>
      <c r="F371" s="208" t="s">
        <v>372</v>
      </c>
      <c r="H371" s="207" t="s">
        <v>3</v>
      </c>
      <c r="L371" s="206"/>
      <c r="M371" s="209"/>
      <c r="N371" s="210"/>
      <c r="O371" s="210"/>
      <c r="P371" s="210"/>
      <c r="Q371" s="210"/>
      <c r="R371" s="210"/>
      <c r="S371" s="210"/>
      <c r="T371" s="211"/>
      <c r="AT371" s="207" t="s">
        <v>164</v>
      </c>
      <c r="AU371" s="207" t="s">
        <v>77</v>
      </c>
      <c r="AV371" s="205" t="s">
        <v>77</v>
      </c>
      <c r="AW371" s="205" t="s">
        <v>31</v>
      </c>
      <c r="AX371" s="205" t="s">
        <v>69</v>
      </c>
      <c r="AY371" s="207" t="s">
        <v>157</v>
      </c>
    </row>
    <row r="372" spans="2:51" s="205" customFormat="1" ht="11.25">
      <c r="B372" s="206"/>
      <c r="D372" s="194" t="s">
        <v>164</v>
      </c>
      <c r="E372" s="207" t="s">
        <v>3</v>
      </c>
      <c r="F372" s="208" t="s">
        <v>373</v>
      </c>
      <c r="H372" s="207" t="s">
        <v>3</v>
      </c>
      <c r="L372" s="206"/>
      <c r="M372" s="209"/>
      <c r="N372" s="210"/>
      <c r="O372" s="210"/>
      <c r="P372" s="210"/>
      <c r="Q372" s="210"/>
      <c r="R372" s="210"/>
      <c r="S372" s="210"/>
      <c r="T372" s="211"/>
      <c r="AT372" s="207" t="s">
        <v>164</v>
      </c>
      <c r="AU372" s="207" t="s">
        <v>77</v>
      </c>
      <c r="AV372" s="205" t="s">
        <v>77</v>
      </c>
      <c r="AW372" s="205" t="s">
        <v>31</v>
      </c>
      <c r="AX372" s="205" t="s">
        <v>69</v>
      </c>
      <c r="AY372" s="207" t="s">
        <v>157</v>
      </c>
    </row>
    <row r="373" spans="2:51" s="205" customFormat="1" ht="11.25">
      <c r="B373" s="206"/>
      <c r="D373" s="194" t="s">
        <v>164</v>
      </c>
      <c r="E373" s="207" t="s">
        <v>3</v>
      </c>
      <c r="F373" s="208" t="s">
        <v>374</v>
      </c>
      <c r="H373" s="207" t="s">
        <v>3</v>
      </c>
      <c r="L373" s="206"/>
      <c r="M373" s="209"/>
      <c r="N373" s="210"/>
      <c r="O373" s="210"/>
      <c r="P373" s="210"/>
      <c r="Q373" s="210"/>
      <c r="R373" s="210"/>
      <c r="S373" s="210"/>
      <c r="T373" s="211"/>
      <c r="AT373" s="207" t="s">
        <v>164</v>
      </c>
      <c r="AU373" s="207" t="s">
        <v>77</v>
      </c>
      <c r="AV373" s="205" t="s">
        <v>77</v>
      </c>
      <c r="AW373" s="205" t="s">
        <v>31</v>
      </c>
      <c r="AX373" s="205" t="s">
        <v>69</v>
      </c>
      <c r="AY373" s="207" t="s">
        <v>157</v>
      </c>
    </row>
    <row r="374" spans="2:51" s="205" customFormat="1" ht="11.25">
      <c r="B374" s="206"/>
      <c r="D374" s="194" t="s">
        <v>164</v>
      </c>
      <c r="E374" s="207" t="s">
        <v>3</v>
      </c>
      <c r="F374" s="208" t="s">
        <v>375</v>
      </c>
      <c r="H374" s="207" t="s">
        <v>3</v>
      </c>
      <c r="L374" s="206"/>
      <c r="M374" s="209"/>
      <c r="N374" s="210"/>
      <c r="O374" s="210"/>
      <c r="P374" s="210"/>
      <c r="Q374" s="210"/>
      <c r="R374" s="210"/>
      <c r="S374" s="210"/>
      <c r="T374" s="211"/>
      <c r="AT374" s="207" t="s">
        <v>164</v>
      </c>
      <c r="AU374" s="207" t="s">
        <v>77</v>
      </c>
      <c r="AV374" s="205" t="s">
        <v>77</v>
      </c>
      <c r="AW374" s="205" t="s">
        <v>31</v>
      </c>
      <c r="AX374" s="205" t="s">
        <v>69</v>
      </c>
      <c r="AY374" s="207" t="s">
        <v>157</v>
      </c>
    </row>
    <row r="375" spans="2:51" s="205" customFormat="1" ht="11.25">
      <c r="B375" s="206"/>
      <c r="D375" s="194" t="s">
        <v>164</v>
      </c>
      <c r="E375" s="207" t="s">
        <v>3</v>
      </c>
      <c r="F375" s="208" t="s">
        <v>376</v>
      </c>
      <c r="H375" s="207" t="s">
        <v>3</v>
      </c>
      <c r="L375" s="206"/>
      <c r="M375" s="209"/>
      <c r="N375" s="210"/>
      <c r="O375" s="210"/>
      <c r="P375" s="210"/>
      <c r="Q375" s="210"/>
      <c r="R375" s="210"/>
      <c r="S375" s="210"/>
      <c r="T375" s="211"/>
      <c r="AT375" s="207" t="s">
        <v>164</v>
      </c>
      <c r="AU375" s="207" t="s">
        <v>77</v>
      </c>
      <c r="AV375" s="205" t="s">
        <v>77</v>
      </c>
      <c r="AW375" s="205" t="s">
        <v>31</v>
      </c>
      <c r="AX375" s="205" t="s">
        <v>69</v>
      </c>
      <c r="AY375" s="207" t="s">
        <v>157</v>
      </c>
    </row>
    <row r="376" spans="2:51" s="205" customFormat="1" ht="11.25">
      <c r="B376" s="206"/>
      <c r="D376" s="194" t="s">
        <v>164</v>
      </c>
      <c r="E376" s="207" t="s">
        <v>3</v>
      </c>
      <c r="F376" s="208" t="s">
        <v>377</v>
      </c>
      <c r="H376" s="207" t="s">
        <v>3</v>
      </c>
      <c r="L376" s="206"/>
      <c r="M376" s="209"/>
      <c r="N376" s="210"/>
      <c r="O376" s="210"/>
      <c r="P376" s="210"/>
      <c r="Q376" s="210"/>
      <c r="R376" s="210"/>
      <c r="S376" s="210"/>
      <c r="T376" s="211"/>
      <c r="AT376" s="207" t="s">
        <v>164</v>
      </c>
      <c r="AU376" s="207" t="s">
        <v>77</v>
      </c>
      <c r="AV376" s="205" t="s">
        <v>77</v>
      </c>
      <c r="AW376" s="205" t="s">
        <v>31</v>
      </c>
      <c r="AX376" s="205" t="s">
        <v>69</v>
      </c>
      <c r="AY376" s="207" t="s">
        <v>157</v>
      </c>
    </row>
    <row r="377" spans="2:51" s="205" customFormat="1" ht="11.25">
      <c r="B377" s="206"/>
      <c r="D377" s="194" t="s">
        <v>164</v>
      </c>
      <c r="E377" s="207" t="s">
        <v>3</v>
      </c>
      <c r="F377" s="208" t="s">
        <v>378</v>
      </c>
      <c r="H377" s="207" t="s">
        <v>3</v>
      </c>
      <c r="L377" s="206"/>
      <c r="M377" s="209"/>
      <c r="N377" s="210"/>
      <c r="O377" s="210"/>
      <c r="P377" s="210"/>
      <c r="Q377" s="210"/>
      <c r="R377" s="210"/>
      <c r="S377" s="210"/>
      <c r="T377" s="211"/>
      <c r="AT377" s="207" t="s">
        <v>164</v>
      </c>
      <c r="AU377" s="207" t="s">
        <v>77</v>
      </c>
      <c r="AV377" s="205" t="s">
        <v>77</v>
      </c>
      <c r="AW377" s="205" t="s">
        <v>31</v>
      </c>
      <c r="AX377" s="205" t="s">
        <v>69</v>
      </c>
      <c r="AY377" s="207" t="s">
        <v>157</v>
      </c>
    </row>
    <row r="378" spans="2:51" s="205" customFormat="1" ht="11.25">
      <c r="B378" s="206"/>
      <c r="D378" s="194" t="s">
        <v>164</v>
      </c>
      <c r="E378" s="207" t="s">
        <v>3</v>
      </c>
      <c r="F378" s="208" t="s">
        <v>379</v>
      </c>
      <c r="H378" s="207" t="s">
        <v>3</v>
      </c>
      <c r="L378" s="206"/>
      <c r="M378" s="209"/>
      <c r="N378" s="210"/>
      <c r="O378" s="210"/>
      <c r="P378" s="210"/>
      <c r="Q378" s="210"/>
      <c r="R378" s="210"/>
      <c r="S378" s="210"/>
      <c r="T378" s="211"/>
      <c r="AT378" s="207" t="s">
        <v>164</v>
      </c>
      <c r="AU378" s="207" t="s">
        <v>77</v>
      </c>
      <c r="AV378" s="205" t="s">
        <v>77</v>
      </c>
      <c r="AW378" s="205" t="s">
        <v>31</v>
      </c>
      <c r="AX378" s="205" t="s">
        <v>69</v>
      </c>
      <c r="AY378" s="207" t="s">
        <v>157</v>
      </c>
    </row>
    <row r="379" spans="2:51" s="205" customFormat="1" ht="11.25">
      <c r="B379" s="206"/>
      <c r="D379" s="194" t="s">
        <v>164</v>
      </c>
      <c r="E379" s="207" t="s">
        <v>3</v>
      </c>
      <c r="F379" s="208" t="s">
        <v>380</v>
      </c>
      <c r="H379" s="207" t="s">
        <v>3</v>
      </c>
      <c r="L379" s="206"/>
      <c r="M379" s="209"/>
      <c r="N379" s="210"/>
      <c r="O379" s="210"/>
      <c r="P379" s="210"/>
      <c r="Q379" s="210"/>
      <c r="R379" s="210"/>
      <c r="S379" s="210"/>
      <c r="T379" s="211"/>
      <c r="AT379" s="207" t="s">
        <v>164</v>
      </c>
      <c r="AU379" s="207" t="s">
        <v>77</v>
      </c>
      <c r="AV379" s="205" t="s">
        <v>77</v>
      </c>
      <c r="AW379" s="205" t="s">
        <v>31</v>
      </c>
      <c r="AX379" s="205" t="s">
        <v>69</v>
      </c>
      <c r="AY379" s="207" t="s">
        <v>157</v>
      </c>
    </row>
    <row r="380" spans="2:51" s="205" customFormat="1" ht="11.25">
      <c r="B380" s="206"/>
      <c r="D380" s="194" t="s">
        <v>164</v>
      </c>
      <c r="E380" s="207" t="s">
        <v>3</v>
      </c>
      <c r="F380" s="208" t="s">
        <v>381</v>
      </c>
      <c r="H380" s="207" t="s">
        <v>3</v>
      </c>
      <c r="L380" s="206"/>
      <c r="M380" s="209"/>
      <c r="N380" s="210"/>
      <c r="O380" s="210"/>
      <c r="P380" s="210"/>
      <c r="Q380" s="210"/>
      <c r="R380" s="210"/>
      <c r="S380" s="210"/>
      <c r="T380" s="211"/>
      <c r="AT380" s="207" t="s">
        <v>164</v>
      </c>
      <c r="AU380" s="207" t="s">
        <v>77</v>
      </c>
      <c r="AV380" s="205" t="s">
        <v>77</v>
      </c>
      <c r="AW380" s="205" t="s">
        <v>31</v>
      </c>
      <c r="AX380" s="205" t="s">
        <v>69</v>
      </c>
      <c r="AY380" s="207" t="s">
        <v>157</v>
      </c>
    </row>
    <row r="381" spans="2:51" s="205" customFormat="1" ht="11.25">
      <c r="B381" s="206"/>
      <c r="D381" s="194" t="s">
        <v>164</v>
      </c>
      <c r="E381" s="207" t="s">
        <v>3</v>
      </c>
      <c r="F381" s="208" t="s">
        <v>382</v>
      </c>
      <c r="H381" s="207" t="s">
        <v>3</v>
      </c>
      <c r="L381" s="206"/>
      <c r="M381" s="209"/>
      <c r="N381" s="210"/>
      <c r="O381" s="210"/>
      <c r="P381" s="210"/>
      <c r="Q381" s="210"/>
      <c r="R381" s="210"/>
      <c r="S381" s="210"/>
      <c r="T381" s="211"/>
      <c r="AT381" s="207" t="s">
        <v>164</v>
      </c>
      <c r="AU381" s="207" t="s">
        <v>77</v>
      </c>
      <c r="AV381" s="205" t="s">
        <v>77</v>
      </c>
      <c r="AW381" s="205" t="s">
        <v>31</v>
      </c>
      <c r="AX381" s="205" t="s">
        <v>69</v>
      </c>
      <c r="AY381" s="207" t="s">
        <v>157</v>
      </c>
    </row>
    <row r="382" spans="2:51" s="205" customFormat="1" ht="11.25">
      <c r="B382" s="206"/>
      <c r="D382" s="194" t="s">
        <v>164</v>
      </c>
      <c r="E382" s="207" t="s">
        <v>3</v>
      </c>
      <c r="F382" s="208" t="s">
        <v>383</v>
      </c>
      <c r="H382" s="207" t="s">
        <v>3</v>
      </c>
      <c r="L382" s="206"/>
      <c r="M382" s="209"/>
      <c r="N382" s="210"/>
      <c r="O382" s="210"/>
      <c r="P382" s="210"/>
      <c r="Q382" s="210"/>
      <c r="R382" s="210"/>
      <c r="S382" s="210"/>
      <c r="T382" s="211"/>
      <c r="AT382" s="207" t="s">
        <v>164</v>
      </c>
      <c r="AU382" s="207" t="s">
        <v>77</v>
      </c>
      <c r="AV382" s="205" t="s">
        <v>77</v>
      </c>
      <c r="AW382" s="205" t="s">
        <v>31</v>
      </c>
      <c r="AX382" s="205" t="s">
        <v>69</v>
      </c>
      <c r="AY382" s="207" t="s">
        <v>157</v>
      </c>
    </row>
    <row r="383" spans="2:51" s="205" customFormat="1" ht="11.25">
      <c r="B383" s="206"/>
      <c r="D383" s="194" t="s">
        <v>164</v>
      </c>
      <c r="E383" s="207" t="s">
        <v>3</v>
      </c>
      <c r="F383" s="208" t="s">
        <v>384</v>
      </c>
      <c r="H383" s="207" t="s">
        <v>3</v>
      </c>
      <c r="L383" s="206"/>
      <c r="M383" s="209"/>
      <c r="N383" s="210"/>
      <c r="O383" s="210"/>
      <c r="P383" s="210"/>
      <c r="Q383" s="210"/>
      <c r="R383" s="210"/>
      <c r="S383" s="210"/>
      <c r="T383" s="211"/>
      <c r="AT383" s="207" t="s">
        <v>164</v>
      </c>
      <c r="AU383" s="207" t="s">
        <v>77</v>
      </c>
      <c r="AV383" s="205" t="s">
        <v>77</v>
      </c>
      <c r="AW383" s="205" t="s">
        <v>31</v>
      </c>
      <c r="AX383" s="205" t="s">
        <v>69</v>
      </c>
      <c r="AY383" s="207" t="s">
        <v>157</v>
      </c>
    </row>
    <row r="384" spans="2:51" s="212" customFormat="1" ht="11.25">
      <c r="B384" s="213"/>
      <c r="D384" s="194" t="s">
        <v>164</v>
      </c>
      <c r="E384" s="214" t="s">
        <v>3</v>
      </c>
      <c r="F384" s="215" t="s">
        <v>385</v>
      </c>
      <c r="H384" s="216">
        <v>267.177</v>
      </c>
      <c r="L384" s="213"/>
      <c r="M384" s="217"/>
      <c r="N384" s="218"/>
      <c r="O384" s="218"/>
      <c r="P384" s="218"/>
      <c r="Q384" s="218"/>
      <c r="R384" s="218"/>
      <c r="S384" s="218"/>
      <c r="T384" s="219"/>
      <c r="AT384" s="214" t="s">
        <v>164</v>
      </c>
      <c r="AU384" s="214" t="s">
        <v>77</v>
      </c>
      <c r="AV384" s="212" t="s">
        <v>163</v>
      </c>
      <c r="AW384" s="212" t="s">
        <v>31</v>
      </c>
      <c r="AX384" s="212" t="s">
        <v>69</v>
      </c>
      <c r="AY384" s="214" t="s">
        <v>157</v>
      </c>
    </row>
    <row r="385" spans="2:51" s="220" customFormat="1" ht="11.25">
      <c r="B385" s="221"/>
      <c r="D385" s="194" t="s">
        <v>164</v>
      </c>
      <c r="E385" s="222" t="s">
        <v>3</v>
      </c>
      <c r="F385" s="223" t="s">
        <v>171</v>
      </c>
      <c r="H385" s="224">
        <v>267.177</v>
      </c>
      <c r="L385" s="221"/>
      <c r="M385" s="225"/>
      <c r="N385" s="226"/>
      <c r="O385" s="226"/>
      <c r="P385" s="226"/>
      <c r="Q385" s="226"/>
      <c r="R385" s="226"/>
      <c r="S385" s="226"/>
      <c r="T385" s="227"/>
      <c r="AT385" s="222" t="s">
        <v>164</v>
      </c>
      <c r="AU385" s="222" t="s">
        <v>77</v>
      </c>
      <c r="AV385" s="220" t="s">
        <v>162</v>
      </c>
      <c r="AW385" s="220" t="s">
        <v>31</v>
      </c>
      <c r="AX385" s="220" t="s">
        <v>77</v>
      </c>
      <c r="AY385" s="222" t="s">
        <v>157</v>
      </c>
    </row>
    <row r="386" spans="1:65" s="113" customFormat="1" ht="16.5" customHeight="1">
      <c r="A386" s="110"/>
      <c r="B386" s="111"/>
      <c r="C386" s="180" t="s">
        <v>386</v>
      </c>
      <c r="D386" s="180" t="s">
        <v>158</v>
      </c>
      <c r="E386" s="181" t="s">
        <v>387</v>
      </c>
      <c r="F386" s="182" t="s">
        <v>388</v>
      </c>
      <c r="G386" s="183" t="s">
        <v>389</v>
      </c>
      <c r="H386" s="184">
        <v>20</v>
      </c>
      <c r="I386" s="5"/>
      <c r="J386" s="185">
        <f>ROUND(I386*H386,2)</f>
        <v>0</v>
      </c>
      <c r="K386" s="186"/>
      <c r="L386" s="111"/>
      <c r="M386" s="187" t="s">
        <v>3</v>
      </c>
      <c r="N386" s="188" t="s">
        <v>41</v>
      </c>
      <c r="O386" s="189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R386" s="192" t="s">
        <v>162</v>
      </c>
      <c r="AT386" s="192" t="s">
        <v>158</v>
      </c>
      <c r="AU386" s="192" t="s">
        <v>77</v>
      </c>
      <c r="AY386" s="101" t="s">
        <v>157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01" t="s">
        <v>163</v>
      </c>
      <c r="BK386" s="193">
        <f>ROUND(I386*H386,2)</f>
        <v>0</v>
      </c>
      <c r="BL386" s="101" t="s">
        <v>162</v>
      </c>
      <c r="BM386" s="192" t="s">
        <v>390</v>
      </c>
    </row>
    <row r="387" spans="1:65" s="113" customFormat="1" ht="16.5" customHeight="1">
      <c r="A387" s="110"/>
      <c r="B387" s="111"/>
      <c r="C387" s="180" t="s">
        <v>248</v>
      </c>
      <c r="D387" s="180" t="s">
        <v>158</v>
      </c>
      <c r="E387" s="181" t="s">
        <v>391</v>
      </c>
      <c r="F387" s="182" t="s">
        <v>392</v>
      </c>
      <c r="G387" s="183" t="s">
        <v>161</v>
      </c>
      <c r="H387" s="184">
        <v>94.288</v>
      </c>
      <c r="I387" s="5"/>
      <c r="J387" s="185">
        <f>ROUND(I387*H387,2)</f>
        <v>0</v>
      </c>
      <c r="K387" s="186"/>
      <c r="L387" s="111"/>
      <c r="M387" s="187" t="s">
        <v>3</v>
      </c>
      <c r="N387" s="188" t="s">
        <v>41</v>
      </c>
      <c r="O387" s="189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R387" s="192" t="s">
        <v>162</v>
      </c>
      <c r="AT387" s="192" t="s">
        <v>158</v>
      </c>
      <c r="AU387" s="192" t="s">
        <v>77</v>
      </c>
      <c r="AY387" s="101" t="s">
        <v>157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01" t="s">
        <v>163</v>
      </c>
      <c r="BK387" s="193">
        <f>ROUND(I387*H387,2)</f>
        <v>0</v>
      </c>
      <c r="BL387" s="101" t="s">
        <v>162</v>
      </c>
      <c r="BM387" s="192" t="s">
        <v>393</v>
      </c>
    </row>
    <row r="388" spans="2:51" s="205" customFormat="1" ht="11.25">
      <c r="B388" s="206"/>
      <c r="D388" s="194" t="s">
        <v>164</v>
      </c>
      <c r="E388" s="207" t="s">
        <v>3</v>
      </c>
      <c r="F388" s="208" t="s">
        <v>290</v>
      </c>
      <c r="H388" s="207" t="s">
        <v>3</v>
      </c>
      <c r="L388" s="206"/>
      <c r="M388" s="209"/>
      <c r="N388" s="210"/>
      <c r="O388" s="210"/>
      <c r="P388" s="210"/>
      <c r="Q388" s="210"/>
      <c r="R388" s="210"/>
      <c r="S388" s="210"/>
      <c r="T388" s="211"/>
      <c r="AT388" s="207" t="s">
        <v>164</v>
      </c>
      <c r="AU388" s="207" t="s">
        <v>77</v>
      </c>
      <c r="AV388" s="205" t="s">
        <v>77</v>
      </c>
      <c r="AW388" s="205" t="s">
        <v>31</v>
      </c>
      <c r="AX388" s="205" t="s">
        <v>69</v>
      </c>
      <c r="AY388" s="207" t="s">
        <v>157</v>
      </c>
    </row>
    <row r="389" spans="2:51" s="205" customFormat="1" ht="11.25">
      <c r="B389" s="206"/>
      <c r="D389" s="194" t="s">
        <v>164</v>
      </c>
      <c r="E389" s="207" t="s">
        <v>3</v>
      </c>
      <c r="F389" s="208" t="s">
        <v>291</v>
      </c>
      <c r="H389" s="207" t="s">
        <v>3</v>
      </c>
      <c r="L389" s="206"/>
      <c r="M389" s="209"/>
      <c r="N389" s="210"/>
      <c r="O389" s="210"/>
      <c r="P389" s="210"/>
      <c r="Q389" s="210"/>
      <c r="R389" s="210"/>
      <c r="S389" s="210"/>
      <c r="T389" s="211"/>
      <c r="AT389" s="207" t="s">
        <v>164</v>
      </c>
      <c r="AU389" s="207" t="s">
        <v>77</v>
      </c>
      <c r="AV389" s="205" t="s">
        <v>77</v>
      </c>
      <c r="AW389" s="205" t="s">
        <v>31</v>
      </c>
      <c r="AX389" s="205" t="s">
        <v>69</v>
      </c>
      <c r="AY389" s="207" t="s">
        <v>157</v>
      </c>
    </row>
    <row r="390" spans="2:51" s="205" customFormat="1" ht="11.25">
      <c r="B390" s="206"/>
      <c r="D390" s="194" t="s">
        <v>164</v>
      </c>
      <c r="E390" s="207" t="s">
        <v>3</v>
      </c>
      <c r="F390" s="208" t="s">
        <v>292</v>
      </c>
      <c r="H390" s="207" t="s">
        <v>3</v>
      </c>
      <c r="L390" s="206"/>
      <c r="M390" s="209"/>
      <c r="N390" s="210"/>
      <c r="O390" s="210"/>
      <c r="P390" s="210"/>
      <c r="Q390" s="210"/>
      <c r="R390" s="210"/>
      <c r="S390" s="210"/>
      <c r="T390" s="211"/>
      <c r="AT390" s="207" t="s">
        <v>164</v>
      </c>
      <c r="AU390" s="207" t="s">
        <v>77</v>
      </c>
      <c r="AV390" s="205" t="s">
        <v>77</v>
      </c>
      <c r="AW390" s="205" t="s">
        <v>31</v>
      </c>
      <c r="AX390" s="205" t="s">
        <v>69</v>
      </c>
      <c r="AY390" s="207" t="s">
        <v>157</v>
      </c>
    </row>
    <row r="391" spans="2:51" s="205" customFormat="1" ht="11.25">
      <c r="B391" s="206"/>
      <c r="D391" s="194" t="s">
        <v>164</v>
      </c>
      <c r="E391" s="207" t="s">
        <v>3</v>
      </c>
      <c r="F391" s="208" t="s">
        <v>293</v>
      </c>
      <c r="H391" s="207" t="s">
        <v>3</v>
      </c>
      <c r="L391" s="206"/>
      <c r="M391" s="209"/>
      <c r="N391" s="210"/>
      <c r="O391" s="210"/>
      <c r="P391" s="210"/>
      <c r="Q391" s="210"/>
      <c r="R391" s="210"/>
      <c r="S391" s="210"/>
      <c r="T391" s="211"/>
      <c r="AT391" s="207" t="s">
        <v>164</v>
      </c>
      <c r="AU391" s="207" t="s">
        <v>77</v>
      </c>
      <c r="AV391" s="205" t="s">
        <v>77</v>
      </c>
      <c r="AW391" s="205" t="s">
        <v>31</v>
      </c>
      <c r="AX391" s="205" t="s">
        <v>69</v>
      </c>
      <c r="AY391" s="207" t="s">
        <v>157</v>
      </c>
    </row>
    <row r="392" spans="2:51" s="205" customFormat="1" ht="11.25">
      <c r="B392" s="206"/>
      <c r="D392" s="194" t="s">
        <v>164</v>
      </c>
      <c r="E392" s="207" t="s">
        <v>3</v>
      </c>
      <c r="F392" s="208" t="s">
        <v>294</v>
      </c>
      <c r="H392" s="207" t="s">
        <v>3</v>
      </c>
      <c r="L392" s="206"/>
      <c r="M392" s="209"/>
      <c r="N392" s="210"/>
      <c r="O392" s="210"/>
      <c r="P392" s="210"/>
      <c r="Q392" s="210"/>
      <c r="R392" s="210"/>
      <c r="S392" s="210"/>
      <c r="T392" s="211"/>
      <c r="AT392" s="207" t="s">
        <v>164</v>
      </c>
      <c r="AU392" s="207" t="s">
        <v>77</v>
      </c>
      <c r="AV392" s="205" t="s">
        <v>77</v>
      </c>
      <c r="AW392" s="205" t="s">
        <v>31</v>
      </c>
      <c r="AX392" s="205" t="s">
        <v>69</v>
      </c>
      <c r="AY392" s="207" t="s">
        <v>157</v>
      </c>
    </row>
    <row r="393" spans="2:51" s="205" customFormat="1" ht="11.25">
      <c r="B393" s="206"/>
      <c r="D393" s="194" t="s">
        <v>164</v>
      </c>
      <c r="E393" s="207" t="s">
        <v>3</v>
      </c>
      <c r="F393" s="208" t="s">
        <v>295</v>
      </c>
      <c r="H393" s="207" t="s">
        <v>3</v>
      </c>
      <c r="L393" s="206"/>
      <c r="M393" s="209"/>
      <c r="N393" s="210"/>
      <c r="O393" s="210"/>
      <c r="P393" s="210"/>
      <c r="Q393" s="210"/>
      <c r="R393" s="210"/>
      <c r="S393" s="210"/>
      <c r="T393" s="211"/>
      <c r="AT393" s="207" t="s">
        <v>164</v>
      </c>
      <c r="AU393" s="207" t="s">
        <v>77</v>
      </c>
      <c r="AV393" s="205" t="s">
        <v>77</v>
      </c>
      <c r="AW393" s="205" t="s">
        <v>31</v>
      </c>
      <c r="AX393" s="205" t="s">
        <v>69</v>
      </c>
      <c r="AY393" s="207" t="s">
        <v>157</v>
      </c>
    </row>
    <row r="394" spans="2:51" s="205" customFormat="1" ht="11.25">
      <c r="B394" s="206"/>
      <c r="D394" s="194" t="s">
        <v>164</v>
      </c>
      <c r="E394" s="207" t="s">
        <v>3</v>
      </c>
      <c r="F394" s="208" t="s">
        <v>296</v>
      </c>
      <c r="H394" s="207" t="s">
        <v>3</v>
      </c>
      <c r="L394" s="206"/>
      <c r="M394" s="209"/>
      <c r="N394" s="210"/>
      <c r="O394" s="210"/>
      <c r="P394" s="210"/>
      <c r="Q394" s="210"/>
      <c r="R394" s="210"/>
      <c r="S394" s="210"/>
      <c r="T394" s="211"/>
      <c r="AT394" s="207" t="s">
        <v>164</v>
      </c>
      <c r="AU394" s="207" t="s">
        <v>77</v>
      </c>
      <c r="AV394" s="205" t="s">
        <v>77</v>
      </c>
      <c r="AW394" s="205" t="s">
        <v>31</v>
      </c>
      <c r="AX394" s="205" t="s">
        <v>69</v>
      </c>
      <c r="AY394" s="207" t="s">
        <v>157</v>
      </c>
    </row>
    <row r="395" spans="2:51" s="205" customFormat="1" ht="11.25">
      <c r="B395" s="206"/>
      <c r="D395" s="194" t="s">
        <v>164</v>
      </c>
      <c r="E395" s="207" t="s">
        <v>3</v>
      </c>
      <c r="F395" s="208" t="s">
        <v>297</v>
      </c>
      <c r="H395" s="207" t="s">
        <v>3</v>
      </c>
      <c r="L395" s="206"/>
      <c r="M395" s="209"/>
      <c r="N395" s="210"/>
      <c r="O395" s="210"/>
      <c r="P395" s="210"/>
      <c r="Q395" s="210"/>
      <c r="R395" s="210"/>
      <c r="S395" s="210"/>
      <c r="T395" s="211"/>
      <c r="AT395" s="207" t="s">
        <v>164</v>
      </c>
      <c r="AU395" s="207" t="s">
        <v>77</v>
      </c>
      <c r="AV395" s="205" t="s">
        <v>77</v>
      </c>
      <c r="AW395" s="205" t="s">
        <v>31</v>
      </c>
      <c r="AX395" s="205" t="s">
        <v>69</v>
      </c>
      <c r="AY395" s="207" t="s">
        <v>157</v>
      </c>
    </row>
    <row r="396" spans="2:51" s="205" customFormat="1" ht="11.25">
      <c r="B396" s="206"/>
      <c r="D396" s="194" t="s">
        <v>164</v>
      </c>
      <c r="E396" s="207" t="s">
        <v>3</v>
      </c>
      <c r="F396" s="208" t="s">
        <v>298</v>
      </c>
      <c r="H396" s="207" t="s">
        <v>3</v>
      </c>
      <c r="L396" s="206"/>
      <c r="M396" s="209"/>
      <c r="N396" s="210"/>
      <c r="O396" s="210"/>
      <c r="P396" s="210"/>
      <c r="Q396" s="210"/>
      <c r="R396" s="210"/>
      <c r="S396" s="210"/>
      <c r="T396" s="211"/>
      <c r="AT396" s="207" t="s">
        <v>164</v>
      </c>
      <c r="AU396" s="207" t="s">
        <v>77</v>
      </c>
      <c r="AV396" s="205" t="s">
        <v>77</v>
      </c>
      <c r="AW396" s="205" t="s">
        <v>31</v>
      </c>
      <c r="AX396" s="205" t="s">
        <v>69</v>
      </c>
      <c r="AY396" s="207" t="s">
        <v>157</v>
      </c>
    </row>
    <row r="397" spans="2:51" s="205" customFormat="1" ht="11.25">
      <c r="B397" s="206"/>
      <c r="D397" s="194" t="s">
        <v>164</v>
      </c>
      <c r="E397" s="207" t="s">
        <v>3</v>
      </c>
      <c r="F397" s="208" t="s">
        <v>299</v>
      </c>
      <c r="H397" s="207" t="s">
        <v>3</v>
      </c>
      <c r="L397" s="206"/>
      <c r="M397" s="209"/>
      <c r="N397" s="210"/>
      <c r="O397" s="210"/>
      <c r="P397" s="210"/>
      <c r="Q397" s="210"/>
      <c r="R397" s="210"/>
      <c r="S397" s="210"/>
      <c r="T397" s="211"/>
      <c r="AT397" s="207" t="s">
        <v>164</v>
      </c>
      <c r="AU397" s="207" t="s">
        <v>77</v>
      </c>
      <c r="AV397" s="205" t="s">
        <v>77</v>
      </c>
      <c r="AW397" s="205" t="s">
        <v>31</v>
      </c>
      <c r="AX397" s="205" t="s">
        <v>69</v>
      </c>
      <c r="AY397" s="207" t="s">
        <v>157</v>
      </c>
    </row>
    <row r="398" spans="2:51" s="205" customFormat="1" ht="11.25">
      <c r="B398" s="206"/>
      <c r="D398" s="194" t="s">
        <v>164</v>
      </c>
      <c r="E398" s="207" t="s">
        <v>3</v>
      </c>
      <c r="F398" s="208" t="s">
        <v>300</v>
      </c>
      <c r="H398" s="207" t="s">
        <v>3</v>
      </c>
      <c r="L398" s="206"/>
      <c r="M398" s="209"/>
      <c r="N398" s="210"/>
      <c r="O398" s="210"/>
      <c r="P398" s="210"/>
      <c r="Q398" s="210"/>
      <c r="R398" s="210"/>
      <c r="S398" s="210"/>
      <c r="T398" s="211"/>
      <c r="AT398" s="207" t="s">
        <v>164</v>
      </c>
      <c r="AU398" s="207" t="s">
        <v>77</v>
      </c>
      <c r="AV398" s="205" t="s">
        <v>77</v>
      </c>
      <c r="AW398" s="205" t="s">
        <v>31</v>
      </c>
      <c r="AX398" s="205" t="s">
        <v>69</v>
      </c>
      <c r="AY398" s="207" t="s">
        <v>157</v>
      </c>
    </row>
    <row r="399" spans="2:51" s="205" customFormat="1" ht="11.25">
      <c r="B399" s="206"/>
      <c r="D399" s="194" t="s">
        <v>164</v>
      </c>
      <c r="E399" s="207" t="s">
        <v>3</v>
      </c>
      <c r="F399" s="208" t="s">
        <v>301</v>
      </c>
      <c r="H399" s="207" t="s">
        <v>3</v>
      </c>
      <c r="L399" s="206"/>
      <c r="M399" s="209"/>
      <c r="N399" s="210"/>
      <c r="O399" s="210"/>
      <c r="P399" s="210"/>
      <c r="Q399" s="210"/>
      <c r="R399" s="210"/>
      <c r="S399" s="210"/>
      <c r="T399" s="211"/>
      <c r="AT399" s="207" t="s">
        <v>164</v>
      </c>
      <c r="AU399" s="207" t="s">
        <v>77</v>
      </c>
      <c r="AV399" s="205" t="s">
        <v>77</v>
      </c>
      <c r="AW399" s="205" t="s">
        <v>31</v>
      </c>
      <c r="AX399" s="205" t="s">
        <v>69</v>
      </c>
      <c r="AY399" s="207" t="s">
        <v>157</v>
      </c>
    </row>
    <row r="400" spans="2:51" s="205" customFormat="1" ht="11.25">
      <c r="B400" s="206"/>
      <c r="D400" s="194" t="s">
        <v>164</v>
      </c>
      <c r="E400" s="207" t="s">
        <v>3</v>
      </c>
      <c r="F400" s="208" t="s">
        <v>302</v>
      </c>
      <c r="H400" s="207" t="s">
        <v>3</v>
      </c>
      <c r="L400" s="206"/>
      <c r="M400" s="209"/>
      <c r="N400" s="210"/>
      <c r="O400" s="210"/>
      <c r="P400" s="210"/>
      <c r="Q400" s="210"/>
      <c r="R400" s="210"/>
      <c r="S400" s="210"/>
      <c r="T400" s="211"/>
      <c r="AT400" s="207" t="s">
        <v>164</v>
      </c>
      <c r="AU400" s="207" t="s">
        <v>77</v>
      </c>
      <c r="AV400" s="205" t="s">
        <v>77</v>
      </c>
      <c r="AW400" s="205" t="s">
        <v>31</v>
      </c>
      <c r="AX400" s="205" t="s">
        <v>69</v>
      </c>
      <c r="AY400" s="207" t="s">
        <v>157</v>
      </c>
    </row>
    <row r="401" spans="2:51" s="205" customFormat="1" ht="11.25">
      <c r="B401" s="206"/>
      <c r="D401" s="194" t="s">
        <v>164</v>
      </c>
      <c r="E401" s="207" t="s">
        <v>3</v>
      </c>
      <c r="F401" s="208" t="s">
        <v>303</v>
      </c>
      <c r="H401" s="207" t="s">
        <v>3</v>
      </c>
      <c r="L401" s="206"/>
      <c r="M401" s="209"/>
      <c r="N401" s="210"/>
      <c r="O401" s="210"/>
      <c r="P401" s="210"/>
      <c r="Q401" s="210"/>
      <c r="R401" s="210"/>
      <c r="S401" s="210"/>
      <c r="T401" s="211"/>
      <c r="AT401" s="207" t="s">
        <v>164</v>
      </c>
      <c r="AU401" s="207" t="s">
        <v>77</v>
      </c>
      <c r="AV401" s="205" t="s">
        <v>77</v>
      </c>
      <c r="AW401" s="205" t="s">
        <v>31</v>
      </c>
      <c r="AX401" s="205" t="s">
        <v>69</v>
      </c>
      <c r="AY401" s="207" t="s">
        <v>157</v>
      </c>
    </row>
    <row r="402" spans="2:51" s="205" customFormat="1" ht="11.25">
      <c r="B402" s="206"/>
      <c r="D402" s="194" t="s">
        <v>164</v>
      </c>
      <c r="E402" s="207" t="s">
        <v>3</v>
      </c>
      <c r="F402" s="208" t="s">
        <v>304</v>
      </c>
      <c r="H402" s="207" t="s">
        <v>3</v>
      </c>
      <c r="L402" s="206"/>
      <c r="M402" s="209"/>
      <c r="N402" s="210"/>
      <c r="O402" s="210"/>
      <c r="P402" s="210"/>
      <c r="Q402" s="210"/>
      <c r="R402" s="210"/>
      <c r="S402" s="210"/>
      <c r="T402" s="211"/>
      <c r="AT402" s="207" t="s">
        <v>164</v>
      </c>
      <c r="AU402" s="207" t="s">
        <v>77</v>
      </c>
      <c r="AV402" s="205" t="s">
        <v>77</v>
      </c>
      <c r="AW402" s="205" t="s">
        <v>31</v>
      </c>
      <c r="AX402" s="205" t="s">
        <v>69</v>
      </c>
      <c r="AY402" s="207" t="s">
        <v>157</v>
      </c>
    </row>
    <row r="403" spans="2:51" s="205" customFormat="1" ht="11.25">
      <c r="B403" s="206"/>
      <c r="D403" s="194" t="s">
        <v>164</v>
      </c>
      <c r="E403" s="207" t="s">
        <v>3</v>
      </c>
      <c r="F403" s="208" t="s">
        <v>305</v>
      </c>
      <c r="H403" s="207" t="s">
        <v>3</v>
      </c>
      <c r="L403" s="206"/>
      <c r="M403" s="209"/>
      <c r="N403" s="210"/>
      <c r="O403" s="210"/>
      <c r="P403" s="210"/>
      <c r="Q403" s="210"/>
      <c r="R403" s="210"/>
      <c r="S403" s="210"/>
      <c r="T403" s="211"/>
      <c r="AT403" s="207" t="s">
        <v>164</v>
      </c>
      <c r="AU403" s="207" t="s">
        <v>77</v>
      </c>
      <c r="AV403" s="205" t="s">
        <v>77</v>
      </c>
      <c r="AW403" s="205" t="s">
        <v>31</v>
      </c>
      <c r="AX403" s="205" t="s">
        <v>69</v>
      </c>
      <c r="AY403" s="207" t="s">
        <v>157</v>
      </c>
    </row>
    <row r="404" spans="2:51" s="205" customFormat="1" ht="11.25">
      <c r="B404" s="206"/>
      <c r="D404" s="194" t="s">
        <v>164</v>
      </c>
      <c r="E404" s="207" t="s">
        <v>3</v>
      </c>
      <c r="F404" s="208" t="s">
        <v>306</v>
      </c>
      <c r="H404" s="207" t="s">
        <v>3</v>
      </c>
      <c r="L404" s="206"/>
      <c r="M404" s="209"/>
      <c r="N404" s="210"/>
      <c r="O404" s="210"/>
      <c r="P404" s="210"/>
      <c r="Q404" s="210"/>
      <c r="R404" s="210"/>
      <c r="S404" s="210"/>
      <c r="T404" s="211"/>
      <c r="AT404" s="207" t="s">
        <v>164</v>
      </c>
      <c r="AU404" s="207" t="s">
        <v>77</v>
      </c>
      <c r="AV404" s="205" t="s">
        <v>77</v>
      </c>
      <c r="AW404" s="205" t="s">
        <v>31</v>
      </c>
      <c r="AX404" s="205" t="s">
        <v>69</v>
      </c>
      <c r="AY404" s="207" t="s">
        <v>157</v>
      </c>
    </row>
    <row r="405" spans="2:51" s="205" customFormat="1" ht="11.25">
      <c r="B405" s="206"/>
      <c r="D405" s="194" t="s">
        <v>164</v>
      </c>
      <c r="E405" s="207" t="s">
        <v>3</v>
      </c>
      <c r="F405" s="208" t="s">
        <v>307</v>
      </c>
      <c r="H405" s="207" t="s">
        <v>3</v>
      </c>
      <c r="L405" s="206"/>
      <c r="M405" s="209"/>
      <c r="N405" s="210"/>
      <c r="O405" s="210"/>
      <c r="P405" s="210"/>
      <c r="Q405" s="210"/>
      <c r="R405" s="210"/>
      <c r="S405" s="210"/>
      <c r="T405" s="211"/>
      <c r="AT405" s="207" t="s">
        <v>164</v>
      </c>
      <c r="AU405" s="207" t="s">
        <v>77</v>
      </c>
      <c r="AV405" s="205" t="s">
        <v>77</v>
      </c>
      <c r="AW405" s="205" t="s">
        <v>31</v>
      </c>
      <c r="AX405" s="205" t="s">
        <v>69</v>
      </c>
      <c r="AY405" s="207" t="s">
        <v>157</v>
      </c>
    </row>
    <row r="406" spans="2:51" s="205" customFormat="1" ht="11.25">
      <c r="B406" s="206"/>
      <c r="D406" s="194" t="s">
        <v>164</v>
      </c>
      <c r="E406" s="207" t="s">
        <v>3</v>
      </c>
      <c r="F406" s="208" t="s">
        <v>308</v>
      </c>
      <c r="H406" s="207" t="s">
        <v>3</v>
      </c>
      <c r="L406" s="206"/>
      <c r="M406" s="209"/>
      <c r="N406" s="210"/>
      <c r="O406" s="210"/>
      <c r="P406" s="210"/>
      <c r="Q406" s="210"/>
      <c r="R406" s="210"/>
      <c r="S406" s="210"/>
      <c r="T406" s="211"/>
      <c r="AT406" s="207" t="s">
        <v>164</v>
      </c>
      <c r="AU406" s="207" t="s">
        <v>77</v>
      </c>
      <c r="AV406" s="205" t="s">
        <v>77</v>
      </c>
      <c r="AW406" s="205" t="s">
        <v>31</v>
      </c>
      <c r="AX406" s="205" t="s">
        <v>69</v>
      </c>
      <c r="AY406" s="207" t="s">
        <v>157</v>
      </c>
    </row>
    <row r="407" spans="2:51" s="205" customFormat="1" ht="11.25">
      <c r="B407" s="206"/>
      <c r="D407" s="194" t="s">
        <v>164</v>
      </c>
      <c r="E407" s="207" t="s">
        <v>3</v>
      </c>
      <c r="F407" s="208" t="s">
        <v>309</v>
      </c>
      <c r="H407" s="207" t="s">
        <v>3</v>
      </c>
      <c r="L407" s="206"/>
      <c r="M407" s="209"/>
      <c r="N407" s="210"/>
      <c r="O407" s="210"/>
      <c r="P407" s="210"/>
      <c r="Q407" s="210"/>
      <c r="R407" s="210"/>
      <c r="S407" s="210"/>
      <c r="T407" s="211"/>
      <c r="AT407" s="207" t="s">
        <v>164</v>
      </c>
      <c r="AU407" s="207" t="s">
        <v>77</v>
      </c>
      <c r="AV407" s="205" t="s">
        <v>77</v>
      </c>
      <c r="AW407" s="205" t="s">
        <v>31</v>
      </c>
      <c r="AX407" s="205" t="s">
        <v>69</v>
      </c>
      <c r="AY407" s="207" t="s">
        <v>157</v>
      </c>
    </row>
    <row r="408" spans="2:51" s="205" customFormat="1" ht="11.25">
      <c r="B408" s="206"/>
      <c r="D408" s="194" t="s">
        <v>164</v>
      </c>
      <c r="E408" s="207" t="s">
        <v>3</v>
      </c>
      <c r="F408" s="208" t="s">
        <v>310</v>
      </c>
      <c r="H408" s="207" t="s">
        <v>3</v>
      </c>
      <c r="L408" s="206"/>
      <c r="M408" s="209"/>
      <c r="N408" s="210"/>
      <c r="O408" s="210"/>
      <c r="P408" s="210"/>
      <c r="Q408" s="210"/>
      <c r="R408" s="210"/>
      <c r="S408" s="210"/>
      <c r="T408" s="211"/>
      <c r="AT408" s="207" t="s">
        <v>164</v>
      </c>
      <c r="AU408" s="207" t="s">
        <v>77</v>
      </c>
      <c r="AV408" s="205" t="s">
        <v>77</v>
      </c>
      <c r="AW408" s="205" t="s">
        <v>31</v>
      </c>
      <c r="AX408" s="205" t="s">
        <v>69</v>
      </c>
      <c r="AY408" s="207" t="s">
        <v>157</v>
      </c>
    </row>
    <row r="409" spans="2:51" s="212" customFormat="1" ht="11.25">
      <c r="B409" s="213"/>
      <c r="D409" s="194" t="s">
        <v>164</v>
      </c>
      <c r="E409" s="214" t="s">
        <v>3</v>
      </c>
      <c r="F409" s="215" t="s">
        <v>311</v>
      </c>
      <c r="H409" s="216">
        <v>94.288</v>
      </c>
      <c r="L409" s="213"/>
      <c r="M409" s="217"/>
      <c r="N409" s="218"/>
      <c r="O409" s="218"/>
      <c r="P409" s="218"/>
      <c r="Q409" s="218"/>
      <c r="R409" s="218"/>
      <c r="S409" s="218"/>
      <c r="T409" s="219"/>
      <c r="AT409" s="214" t="s">
        <v>164</v>
      </c>
      <c r="AU409" s="214" t="s">
        <v>77</v>
      </c>
      <c r="AV409" s="212" t="s">
        <v>163</v>
      </c>
      <c r="AW409" s="212" t="s">
        <v>31</v>
      </c>
      <c r="AX409" s="212" t="s">
        <v>69</v>
      </c>
      <c r="AY409" s="214" t="s">
        <v>157</v>
      </c>
    </row>
    <row r="410" spans="2:51" s="220" customFormat="1" ht="11.25">
      <c r="B410" s="221"/>
      <c r="D410" s="194" t="s">
        <v>164</v>
      </c>
      <c r="E410" s="222" t="s">
        <v>3</v>
      </c>
      <c r="F410" s="223" t="s">
        <v>171</v>
      </c>
      <c r="H410" s="224">
        <v>94.288</v>
      </c>
      <c r="L410" s="221"/>
      <c r="M410" s="225"/>
      <c r="N410" s="226"/>
      <c r="O410" s="226"/>
      <c r="P410" s="226"/>
      <c r="Q410" s="226"/>
      <c r="R410" s="226"/>
      <c r="S410" s="226"/>
      <c r="T410" s="227"/>
      <c r="AT410" s="222" t="s">
        <v>164</v>
      </c>
      <c r="AU410" s="222" t="s">
        <v>77</v>
      </c>
      <c r="AV410" s="220" t="s">
        <v>162</v>
      </c>
      <c r="AW410" s="220" t="s">
        <v>31</v>
      </c>
      <c r="AX410" s="220" t="s">
        <v>77</v>
      </c>
      <c r="AY410" s="222" t="s">
        <v>157</v>
      </c>
    </row>
    <row r="411" spans="1:65" s="113" customFormat="1" ht="24.2" customHeight="1">
      <c r="A411" s="110"/>
      <c r="B411" s="111"/>
      <c r="C411" s="180" t="s">
        <v>394</v>
      </c>
      <c r="D411" s="180" t="s">
        <v>158</v>
      </c>
      <c r="E411" s="181" t="s">
        <v>395</v>
      </c>
      <c r="F411" s="182" t="s">
        <v>396</v>
      </c>
      <c r="G411" s="183" t="s">
        <v>161</v>
      </c>
      <c r="H411" s="184">
        <v>18</v>
      </c>
      <c r="I411" s="5"/>
      <c r="J411" s="185">
        <f>ROUND(I411*H411,2)</f>
        <v>0</v>
      </c>
      <c r="K411" s="186"/>
      <c r="L411" s="111"/>
      <c r="M411" s="187" t="s">
        <v>3</v>
      </c>
      <c r="N411" s="188" t="s">
        <v>41</v>
      </c>
      <c r="O411" s="189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R411" s="192" t="s">
        <v>162</v>
      </c>
      <c r="AT411" s="192" t="s">
        <v>158</v>
      </c>
      <c r="AU411" s="192" t="s">
        <v>77</v>
      </c>
      <c r="AY411" s="101" t="s">
        <v>157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01" t="s">
        <v>163</v>
      </c>
      <c r="BK411" s="193">
        <f>ROUND(I411*H411,2)</f>
        <v>0</v>
      </c>
      <c r="BL411" s="101" t="s">
        <v>162</v>
      </c>
      <c r="BM411" s="192" t="s">
        <v>397</v>
      </c>
    </row>
    <row r="412" spans="2:51" s="205" customFormat="1" ht="22.5">
      <c r="B412" s="206"/>
      <c r="D412" s="194" t="s">
        <v>164</v>
      </c>
      <c r="E412" s="207" t="s">
        <v>3</v>
      </c>
      <c r="F412" s="208" t="s">
        <v>398</v>
      </c>
      <c r="H412" s="207" t="s">
        <v>3</v>
      </c>
      <c r="L412" s="206"/>
      <c r="M412" s="209"/>
      <c r="N412" s="210"/>
      <c r="O412" s="210"/>
      <c r="P412" s="210"/>
      <c r="Q412" s="210"/>
      <c r="R412" s="210"/>
      <c r="S412" s="210"/>
      <c r="T412" s="211"/>
      <c r="AT412" s="207" t="s">
        <v>164</v>
      </c>
      <c r="AU412" s="207" t="s">
        <v>77</v>
      </c>
      <c r="AV412" s="205" t="s">
        <v>77</v>
      </c>
      <c r="AW412" s="205" t="s">
        <v>31</v>
      </c>
      <c r="AX412" s="205" t="s">
        <v>69</v>
      </c>
      <c r="AY412" s="207" t="s">
        <v>157</v>
      </c>
    </row>
    <row r="413" spans="2:51" s="205" customFormat="1" ht="11.25">
      <c r="B413" s="206"/>
      <c r="D413" s="194" t="s">
        <v>164</v>
      </c>
      <c r="E413" s="207" t="s">
        <v>3</v>
      </c>
      <c r="F413" s="208" t="s">
        <v>399</v>
      </c>
      <c r="H413" s="207" t="s">
        <v>3</v>
      </c>
      <c r="L413" s="206"/>
      <c r="M413" s="209"/>
      <c r="N413" s="210"/>
      <c r="O413" s="210"/>
      <c r="P413" s="210"/>
      <c r="Q413" s="210"/>
      <c r="R413" s="210"/>
      <c r="S413" s="210"/>
      <c r="T413" s="211"/>
      <c r="AT413" s="207" t="s">
        <v>164</v>
      </c>
      <c r="AU413" s="207" t="s">
        <v>77</v>
      </c>
      <c r="AV413" s="205" t="s">
        <v>77</v>
      </c>
      <c r="AW413" s="205" t="s">
        <v>31</v>
      </c>
      <c r="AX413" s="205" t="s">
        <v>69</v>
      </c>
      <c r="AY413" s="207" t="s">
        <v>157</v>
      </c>
    </row>
    <row r="414" spans="2:51" s="205" customFormat="1" ht="11.25">
      <c r="B414" s="206"/>
      <c r="D414" s="194" t="s">
        <v>164</v>
      </c>
      <c r="E414" s="207" t="s">
        <v>3</v>
      </c>
      <c r="F414" s="208" t="s">
        <v>400</v>
      </c>
      <c r="H414" s="207" t="s">
        <v>3</v>
      </c>
      <c r="L414" s="206"/>
      <c r="M414" s="209"/>
      <c r="N414" s="210"/>
      <c r="O414" s="210"/>
      <c r="P414" s="210"/>
      <c r="Q414" s="210"/>
      <c r="R414" s="210"/>
      <c r="S414" s="210"/>
      <c r="T414" s="211"/>
      <c r="AT414" s="207" t="s">
        <v>164</v>
      </c>
      <c r="AU414" s="207" t="s">
        <v>77</v>
      </c>
      <c r="AV414" s="205" t="s">
        <v>77</v>
      </c>
      <c r="AW414" s="205" t="s">
        <v>31</v>
      </c>
      <c r="AX414" s="205" t="s">
        <v>69</v>
      </c>
      <c r="AY414" s="207" t="s">
        <v>157</v>
      </c>
    </row>
    <row r="415" spans="2:51" s="205" customFormat="1" ht="11.25">
      <c r="B415" s="206"/>
      <c r="D415" s="194" t="s">
        <v>164</v>
      </c>
      <c r="E415" s="207" t="s">
        <v>3</v>
      </c>
      <c r="F415" s="208" t="s">
        <v>401</v>
      </c>
      <c r="H415" s="207" t="s">
        <v>3</v>
      </c>
      <c r="L415" s="206"/>
      <c r="M415" s="209"/>
      <c r="N415" s="210"/>
      <c r="O415" s="210"/>
      <c r="P415" s="210"/>
      <c r="Q415" s="210"/>
      <c r="R415" s="210"/>
      <c r="S415" s="210"/>
      <c r="T415" s="211"/>
      <c r="AT415" s="207" t="s">
        <v>164</v>
      </c>
      <c r="AU415" s="207" t="s">
        <v>77</v>
      </c>
      <c r="AV415" s="205" t="s">
        <v>77</v>
      </c>
      <c r="AW415" s="205" t="s">
        <v>31</v>
      </c>
      <c r="AX415" s="205" t="s">
        <v>69</v>
      </c>
      <c r="AY415" s="207" t="s">
        <v>157</v>
      </c>
    </row>
    <row r="416" spans="2:51" s="205" customFormat="1" ht="22.5">
      <c r="B416" s="206"/>
      <c r="D416" s="194" t="s">
        <v>164</v>
      </c>
      <c r="E416" s="207" t="s">
        <v>3</v>
      </c>
      <c r="F416" s="208" t="s">
        <v>402</v>
      </c>
      <c r="H416" s="207" t="s">
        <v>3</v>
      </c>
      <c r="L416" s="206"/>
      <c r="M416" s="209"/>
      <c r="N416" s="210"/>
      <c r="O416" s="210"/>
      <c r="P416" s="210"/>
      <c r="Q416" s="210"/>
      <c r="R416" s="210"/>
      <c r="S416" s="210"/>
      <c r="T416" s="211"/>
      <c r="AT416" s="207" t="s">
        <v>164</v>
      </c>
      <c r="AU416" s="207" t="s">
        <v>77</v>
      </c>
      <c r="AV416" s="205" t="s">
        <v>77</v>
      </c>
      <c r="AW416" s="205" t="s">
        <v>31</v>
      </c>
      <c r="AX416" s="205" t="s">
        <v>69</v>
      </c>
      <c r="AY416" s="207" t="s">
        <v>157</v>
      </c>
    </row>
    <row r="417" spans="2:51" s="205" customFormat="1" ht="11.25">
      <c r="B417" s="206"/>
      <c r="D417" s="194" t="s">
        <v>164</v>
      </c>
      <c r="E417" s="207" t="s">
        <v>3</v>
      </c>
      <c r="F417" s="208" t="s">
        <v>403</v>
      </c>
      <c r="H417" s="207" t="s">
        <v>3</v>
      </c>
      <c r="L417" s="206"/>
      <c r="M417" s="209"/>
      <c r="N417" s="210"/>
      <c r="O417" s="210"/>
      <c r="P417" s="210"/>
      <c r="Q417" s="210"/>
      <c r="R417" s="210"/>
      <c r="S417" s="210"/>
      <c r="T417" s="211"/>
      <c r="AT417" s="207" t="s">
        <v>164</v>
      </c>
      <c r="AU417" s="207" t="s">
        <v>77</v>
      </c>
      <c r="AV417" s="205" t="s">
        <v>77</v>
      </c>
      <c r="AW417" s="205" t="s">
        <v>31</v>
      </c>
      <c r="AX417" s="205" t="s">
        <v>69</v>
      </c>
      <c r="AY417" s="207" t="s">
        <v>157</v>
      </c>
    </row>
    <row r="418" spans="2:51" s="205" customFormat="1" ht="11.25">
      <c r="B418" s="206"/>
      <c r="D418" s="194" t="s">
        <v>164</v>
      </c>
      <c r="E418" s="207" t="s">
        <v>3</v>
      </c>
      <c r="F418" s="208" t="s">
        <v>165</v>
      </c>
      <c r="H418" s="207" t="s">
        <v>3</v>
      </c>
      <c r="L418" s="206"/>
      <c r="M418" s="209"/>
      <c r="N418" s="210"/>
      <c r="O418" s="210"/>
      <c r="P418" s="210"/>
      <c r="Q418" s="210"/>
      <c r="R418" s="210"/>
      <c r="S418" s="210"/>
      <c r="T418" s="211"/>
      <c r="AT418" s="207" t="s">
        <v>164</v>
      </c>
      <c r="AU418" s="207" t="s">
        <v>77</v>
      </c>
      <c r="AV418" s="205" t="s">
        <v>77</v>
      </c>
      <c r="AW418" s="205" t="s">
        <v>31</v>
      </c>
      <c r="AX418" s="205" t="s">
        <v>69</v>
      </c>
      <c r="AY418" s="207" t="s">
        <v>157</v>
      </c>
    </row>
    <row r="419" spans="2:51" s="205" customFormat="1" ht="11.25">
      <c r="B419" s="206"/>
      <c r="D419" s="194" t="s">
        <v>164</v>
      </c>
      <c r="E419" s="207" t="s">
        <v>3</v>
      </c>
      <c r="F419" s="208" t="s">
        <v>404</v>
      </c>
      <c r="H419" s="207" t="s">
        <v>3</v>
      </c>
      <c r="L419" s="206"/>
      <c r="M419" s="209"/>
      <c r="N419" s="210"/>
      <c r="O419" s="210"/>
      <c r="P419" s="210"/>
      <c r="Q419" s="210"/>
      <c r="R419" s="210"/>
      <c r="S419" s="210"/>
      <c r="T419" s="211"/>
      <c r="AT419" s="207" t="s">
        <v>164</v>
      </c>
      <c r="AU419" s="207" t="s">
        <v>77</v>
      </c>
      <c r="AV419" s="205" t="s">
        <v>77</v>
      </c>
      <c r="AW419" s="205" t="s">
        <v>31</v>
      </c>
      <c r="AX419" s="205" t="s">
        <v>69</v>
      </c>
      <c r="AY419" s="207" t="s">
        <v>157</v>
      </c>
    </row>
    <row r="420" spans="2:51" s="205" customFormat="1" ht="11.25">
      <c r="B420" s="206"/>
      <c r="D420" s="194" t="s">
        <v>164</v>
      </c>
      <c r="E420" s="207" t="s">
        <v>3</v>
      </c>
      <c r="F420" s="208" t="s">
        <v>405</v>
      </c>
      <c r="H420" s="207" t="s">
        <v>3</v>
      </c>
      <c r="L420" s="206"/>
      <c r="M420" s="209"/>
      <c r="N420" s="210"/>
      <c r="O420" s="210"/>
      <c r="P420" s="210"/>
      <c r="Q420" s="210"/>
      <c r="R420" s="210"/>
      <c r="S420" s="210"/>
      <c r="T420" s="211"/>
      <c r="AT420" s="207" t="s">
        <v>164</v>
      </c>
      <c r="AU420" s="207" t="s">
        <v>77</v>
      </c>
      <c r="AV420" s="205" t="s">
        <v>77</v>
      </c>
      <c r="AW420" s="205" t="s">
        <v>31</v>
      </c>
      <c r="AX420" s="205" t="s">
        <v>69</v>
      </c>
      <c r="AY420" s="207" t="s">
        <v>157</v>
      </c>
    </row>
    <row r="421" spans="2:51" s="205" customFormat="1" ht="11.25">
      <c r="B421" s="206"/>
      <c r="D421" s="194" t="s">
        <v>164</v>
      </c>
      <c r="E421" s="207" t="s">
        <v>3</v>
      </c>
      <c r="F421" s="208" t="s">
        <v>341</v>
      </c>
      <c r="H421" s="207" t="s">
        <v>3</v>
      </c>
      <c r="L421" s="206"/>
      <c r="M421" s="209"/>
      <c r="N421" s="210"/>
      <c r="O421" s="210"/>
      <c r="P421" s="210"/>
      <c r="Q421" s="210"/>
      <c r="R421" s="210"/>
      <c r="S421" s="210"/>
      <c r="T421" s="211"/>
      <c r="AT421" s="207" t="s">
        <v>164</v>
      </c>
      <c r="AU421" s="207" t="s">
        <v>77</v>
      </c>
      <c r="AV421" s="205" t="s">
        <v>77</v>
      </c>
      <c r="AW421" s="205" t="s">
        <v>31</v>
      </c>
      <c r="AX421" s="205" t="s">
        <v>69</v>
      </c>
      <c r="AY421" s="207" t="s">
        <v>157</v>
      </c>
    </row>
    <row r="422" spans="2:51" s="205" customFormat="1" ht="11.25">
      <c r="B422" s="206"/>
      <c r="D422" s="194" t="s">
        <v>164</v>
      </c>
      <c r="E422" s="207" t="s">
        <v>3</v>
      </c>
      <c r="F422" s="208" t="s">
        <v>285</v>
      </c>
      <c r="H422" s="207" t="s">
        <v>3</v>
      </c>
      <c r="L422" s="206"/>
      <c r="M422" s="209"/>
      <c r="N422" s="210"/>
      <c r="O422" s="210"/>
      <c r="P422" s="210"/>
      <c r="Q422" s="210"/>
      <c r="R422" s="210"/>
      <c r="S422" s="210"/>
      <c r="T422" s="211"/>
      <c r="AT422" s="207" t="s">
        <v>164</v>
      </c>
      <c r="AU422" s="207" t="s">
        <v>77</v>
      </c>
      <c r="AV422" s="205" t="s">
        <v>77</v>
      </c>
      <c r="AW422" s="205" t="s">
        <v>31</v>
      </c>
      <c r="AX422" s="205" t="s">
        <v>69</v>
      </c>
      <c r="AY422" s="207" t="s">
        <v>157</v>
      </c>
    </row>
    <row r="423" spans="2:51" s="212" customFormat="1" ht="11.25">
      <c r="B423" s="213"/>
      <c r="D423" s="194" t="s">
        <v>164</v>
      </c>
      <c r="E423" s="214" t="s">
        <v>3</v>
      </c>
      <c r="F423" s="215" t="s">
        <v>218</v>
      </c>
      <c r="H423" s="216">
        <v>18</v>
      </c>
      <c r="L423" s="213"/>
      <c r="M423" s="217"/>
      <c r="N423" s="218"/>
      <c r="O423" s="218"/>
      <c r="P423" s="218"/>
      <c r="Q423" s="218"/>
      <c r="R423" s="218"/>
      <c r="S423" s="218"/>
      <c r="T423" s="219"/>
      <c r="AT423" s="214" t="s">
        <v>164</v>
      </c>
      <c r="AU423" s="214" t="s">
        <v>77</v>
      </c>
      <c r="AV423" s="212" t="s">
        <v>163</v>
      </c>
      <c r="AW423" s="212" t="s">
        <v>31</v>
      </c>
      <c r="AX423" s="212" t="s">
        <v>69</v>
      </c>
      <c r="AY423" s="214" t="s">
        <v>157</v>
      </c>
    </row>
    <row r="424" spans="2:51" s="220" customFormat="1" ht="11.25">
      <c r="B424" s="221"/>
      <c r="D424" s="194" t="s">
        <v>164</v>
      </c>
      <c r="E424" s="222" t="s">
        <v>3</v>
      </c>
      <c r="F424" s="223" t="s">
        <v>171</v>
      </c>
      <c r="H424" s="224">
        <v>18</v>
      </c>
      <c r="L424" s="221"/>
      <c r="M424" s="225"/>
      <c r="N424" s="226"/>
      <c r="O424" s="226"/>
      <c r="P424" s="226"/>
      <c r="Q424" s="226"/>
      <c r="R424" s="226"/>
      <c r="S424" s="226"/>
      <c r="T424" s="227"/>
      <c r="AT424" s="222" t="s">
        <v>164</v>
      </c>
      <c r="AU424" s="222" t="s">
        <v>77</v>
      </c>
      <c r="AV424" s="220" t="s">
        <v>162</v>
      </c>
      <c r="AW424" s="220" t="s">
        <v>31</v>
      </c>
      <c r="AX424" s="220" t="s">
        <v>77</v>
      </c>
      <c r="AY424" s="222" t="s">
        <v>157</v>
      </c>
    </row>
    <row r="425" spans="1:65" s="113" customFormat="1" ht="16.5" customHeight="1">
      <c r="A425" s="110"/>
      <c r="B425" s="111"/>
      <c r="C425" s="180" t="s">
        <v>254</v>
      </c>
      <c r="D425" s="180" t="s">
        <v>158</v>
      </c>
      <c r="E425" s="181" t="s">
        <v>406</v>
      </c>
      <c r="F425" s="182" t="s">
        <v>407</v>
      </c>
      <c r="G425" s="183" t="s">
        <v>161</v>
      </c>
      <c r="H425" s="184">
        <v>18</v>
      </c>
      <c r="I425" s="5"/>
      <c r="J425" s="185">
        <f>ROUND(I425*H425,2)</f>
        <v>0</v>
      </c>
      <c r="K425" s="186"/>
      <c r="L425" s="111"/>
      <c r="M425" s="187" t="s">
        <v>3</v>
      </c>
      <c r="N425" s="188" t="s">
        <v>41</v>
      </c>
      <c r="O425" s="189"/>
      <c r="P425" s="190">
        <f>O425*H425</f>
        <v>0</v>
      </c>
      <c r="Q425" s="190">
        <v>0</v>
      </c>
      <c r="R425" s="190">
        <f>Q425*H425</f>
        <v>0</v>
      </c>
      <c r="S425" s="190">
        <v>0</v>
      </c>
      <c r="T425" s="191">
        <f>S425*H425</f>
        <v>0</v>
      </c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R425" s="192" t="s">
        <v>162</v>
      </c>
      <c r="AT425" s="192" t="s">
        <v>158</v>
      </c>
      <c r="AU425" s="192" t="s">
        <v>77</v>
      </c>
      <c r="AY425" s="101" t="s">
        <v>157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01" t="s">
        <v>163</v>
      </c>
      <c r="BK425" s="193">
        <f>ROUND(I425*H425,2)</f>
        <v>0</v>
      </c>
      <c r="BL425" s="101" t="s">
        <v>162</v>
      </c>
      <c r="BM425" s="192" t="s">
        <v>408</v>
      </c>
    </row>
    <row r="426" spans="2:51" s="205" customFormat="1" ht="11.25">
      <c r="B426" s="206"/>
      <c r="D426" s="194" t="s">
        <v>164</v>
      </c>
      <c r="E426" s="207" t="s">
        <v>3</v>
      </c>
      <c r="F426" s="208" t="s">
        <v>165</v>
      </c>
      <c r="H426" s="207" t="s">
        <v>3</v>
      </c>
      <c r="L426" s="206"/>
      <c r="M426" s="209"/>
      <c r="N426" s="210"/>
      <c r="O426" s="210"/>
      <c r="P426" s="210"/>
      <c r="Q426" s="210"/>
      <c r="R426" s="210"/>
      <c r="S426" s="210"/>
      <c r="T426" s="211"/>
      <c r="AT426" s="207" t="s">
        <v>164</v>
      </c>
      <c r="AU426" s="207" t="s">
        <v>77</v>
      </c>
      <c r="AV426" s="205" t="s">
        <v>77</v>
      </c>
      <c r="AW426" s="205" t="s">
        <v>31</v>
      </c>
      <c r="AX426" s="205" t="s">
        <v>69</v>
      </c>
      <c r="AY426" s="207" t="s">
        <v>157</v>
      </c>
    </row>
    <row r="427" spans="2:51" s="205" customFormat="1" ht="11.25">
      <c r="B427" s="206"/>
      <c r="D427" s="194" t="s">
        <v>164</v>
      </c>
      <c r="E427" s="207" t="s">
        <v>3</v>
      </c>
      <c r="F427" s="208" t="s">
        <v>341</v>
      </c>
      <c r="H427" s="207" t="s">
        <v>3</v>
      </c>
      <c r="L427" s="206"/>
      <c r="M427" s="209"/>
      <c r="N427" s="210"/>
      <c r="O427" s="210"/>
      <c r="P427" s="210"/>
      <c r="Q427" s="210"/>
      <c r="R427" s="210"/>
      <c r="S427" s="210"/>
      <c r="T427" s="211"/>
      <c r="AT427" s="207" t="s">
        <v>164</v>
      </c>
      <c r="AU427" s="207" t="s">
        <v>77</v>
      </c>
      <c r="AV427" s="205" t="s">
        <v>77</v>
      </c>
      <c r="AW427" s="205" t="s">
        <v>31</v>
      </c>
      <c r="AX427" s="205" t="s">
        <v>69</v>
      </c>
      <c r="AY427" s="207" t="s">
        <v>157</v>
      </c>
    </row>
    <row r="428" spans="2:51" s="212" customFormat="1" ht="11.25">
      <c r="B428" s="213"/>
      <c r="D428" s="194" t="s">
        <v>164</v>
      </c>
      <c r="E428" s="214" t="s">
        <v>3</v>
      </c>
      <c r="F428" s="215" t="s">
        <v>218</v>
      </c>
      <c r="H428" s="216">
        <v>18</v>
      </c>
      <c r="L428" s="213"/>
      <c r="M428" s="217"/>
      <c r="N428" s="218"/>
      <c r="O428" s="218"/>
      <c r="P428" s="218"/>
      <c r="Q428" s="218"/>
      <c r="R428" s="218"/>
      <c r="S428" s="218"/>
      <c r="T428" s="219"/>
      <c r="AT428" s="214" t="s">
        <v>164</v>
      </c>
      <c r="AU428" s="214" t="s">
        <v>77</v>
      </c>
      <c r="AV428" s="212" t="s">
        <v>163</v>
      </c>
      <c r="AW428" s="212" t="s">
        <v>31</v>
      </c>
      <c r="AX428" s="212" t="s">
        <v>69</v>
      </c>
      <c r="AY428" s="214" t="s">
        <v>157</v>
      </c>
    </row>
    <row r="429" spans="2:51" s="220" customFormat="1" ht="11.25">
      <c r="B429" s="221"/>
      <c r="D429" s="194" t="s">
        <v>164</v>
      </c>
      <c r="E429" s="222" t="s">
        <v>3</v>
      </c>
      <c r="F429" s="223" t="s">
        <v>171</v>
      </c>
      <c r="H429" s="224">
        <v>18</v>
      </c>
      <c r="L429" s="221"/>
      <c r="M429" s="225"/>
      <c r="N429" s="226"/>
      <c r="O429" s="226"/>
      <c r="P429" s="226"/>
      <c r="Q429" s="226"/>
      <c r="R429" s="226"/>
      <c r="S429" s="226"/>
      <c r="T429" s="227"/>
      <c r="AT429" s="222" t="s">
        <v>164</v>
      </c>
      <c r="AU429" s="222" t="s">
        <v>77</v>
      </c>
      <c r="AV429" s="220" t="s">
        <v>162</v>
      </c>
      <c r="AW429" s="220" t="s">
        <v>31</v>
      </c>
      <c r="AX429" s="220" t="s">
        <v>77</v>
      </c>
      <c r="AY429" s="222" t="s">
        <v>157</v>
      </c>
    </row>
    <row r="430" spans="2:63" s="169" customFormat="1" ht="25.9" customHeight="1">
      <c r="B430" s="170"/>
      <c r="D430" s="171" t="s">
        <v>68</v>
      </c>
      <c r="E430" s="172" t="s">
        <v>390</v>
      </c>
      <c r="F430" s="172" t="s">
        <v>409</v>
      </c>
      <c r="J430" s="173">
        <f>BK430</f>
        <v>0</v>
      </c>
      <c r="L430" s="170"/>
      <c r="M430" s="174"/>
      <c r="N430" s="175"/>
      <c r="O430" s="175"/>
      <c r="P430" s="176">
        <f>SUM(P431:P725)</f>
        <v>0</v>
      </c>
      <c r="Q430" s="175"/>
      <c r="R430" s="176">
        <f>SUM(R431:R725)</f>
        <v>0</v>
      </c>
      <c r="S430" s="175"/>
      <c r="T430" s="177">
        <f>SUM(T431:T725)</f>
        <v>0</v>
      </c>
      <c r="AR430" s="171" t="s">
        <v>77</v>
      </c>
      <c r="AT430" s="178" t="s">
        <v>68</v>
      </c>
      <c r="AU430" s="178" t="s">
        <v>69</v>
      </c>
      <c r="AY430" s="171" t="s">
        <v>157</v>
      </c>
      <c r="BK430" s="179">
        <f>SUM(BK431:BK725)</f>
        <v>0</v>
      </c>
    </row>
    <row r="431" spans="1:65" s="113" customFormat="1" ht="16.5" customHeight="1">
      <c r="A431" s="110"/>
      <c r="B431" s="111"/>
      <c r="C431" s="180" t="s">
        <v>410</v>
      </c>
      <c r="D431" s="180" t="s">
        <v>158</v>
      </c>
      <c r="E431" s="181" t="s">
        <v>411</v>
      </c>
      <c r="F431" s="182" t="s">
        <v>412</v>
      </c>
      <c r="G431" s="183" t="s">
        <v>161</v>
      </c>
      <c r="H431" s="184">
        <v>266.727</v>
      </c>
      <c r="I431" s="5"/>
      <c r="J431" s="185">
        <f>ROUND(I431*H431,2)</f>
        <v>0</v>
      </c>
      <c r="K431" s="186"/>
      <c r="L431" s="111"/>
      <c r="M431" s="187" t="s">
        <v>3</v>
      </c>
      <c r="N431" s="188" t="s">
        <v>41</v>
      </c>
      <c r="O431" s="189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R431" s="192" t="s">
        <v>162</v>
      </c>
      <c r="AT431" s="192" t="s">
        <v>158</v>
      </c>
      <c r="AU431" s="192" t="s">
        <v>77</v>
      </c>
      <c r="AY431" s="101" t="s">
        <v>157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101" t="s">
        <v>163</v>
      </c>
      <c r="BK431" s="193">
        <f>ROUND(I431*H431,2)</f>
        <v>0</v>
      </c>
      <c r="BL431" s="101" t="s">
        <v>162</v>
      </c>
      <c r="BM431" s="192" t="s">
        <v>413</v>
      </c>
    </row>
    <row r="432" spans="2:51" s="205" customFormat="1" ht="11.25">
      <c r="B432" s="206"/>
      <c r="D432" s="194" t="s">
        <v>164</v>
      </c>
      <c r="E432" s="207" t="s">
        <v>3</v>
      </c>
      <c r="F432" s="208" t="s">
        <v>353</v>
      </c>
      <c r="H432" s="207" t="s">
        <v>3</v>
      </c>
      <c r="L432" s="206"/>
      <c r="M432" s="209"/>
      <c r="N432" s="210"/>
      <c r="O432" s="210"/>
      <c r="P432" s="210"/>
      <c r="Q432" s="210"/>
      <c r="R432" s="210"/>
      <c r="S432" s="210"/>
      <c r="T432" s="211"/>
      <c r="AT432" s="207" t="s">
        <v>164</v>
      </c>
      <c r="AU432" s="207" t="s">
        <v>77</v>
      </c>
      <c r="AV432" s="205" t="s">
        <v>77</v>
      </c>
      <c r="AW432" s="205" t="s">
        <v>31</v>
      </c>
      <c r="AX432" s="205" t="s">
        <v>69</v>
      </c>
      <c r="AY432" s="207" t="s">
        <v>157</v>
      </c>
    </row>
    <row r="433" spans="2:51" s="205" customFormat="1" ht="11.25">
      <c r="B433" s="206"/>
      <c r="D433" s="194" t="s">
        <v>164</v>
      </c>
      <c r="E433" s="207" t="s">
        <v>3</v>
      </c>
      <c r="F433" s="208" t="s">
        <v>354</v>
      </c>
      <c r="H433" s="207" t="s">
        <v>3</v>
      </c>
      <c r="L433" s="206"/>
      <c r="M433" s="209"/>
      <c r="N433" s="210"/>
      <c r="O433" s="210"/>
      <c r="P433" s="210"/>
      <c r="Q433" s="210"/>
      <c r="R433" s="210"/>
      <c r="S433" s="210"/>
      <c r="T433" s="211"/>
      <c r="AT433" s="207" t="s">
        <v>164</v>
      </c>
      <c r="AU433" s="207" t="s">
        <v>77</v>
      </c>
      <c r="AV433" s="205" t="s">
        <v>77</v>
      </c>
      <c r="AW433" s="205" t="s">
        <v>31</v>
      </c>
      <c r="AX433" s="205" t="s">
        <v>69</v>
      </c>
      <c r="AY433" s="207" t="s">
        <v>157</v>
      </c>
    </row>
    <row r="434" spans="2:51" s="205" customFormat="1" ht="11.25">
      <c r="B434" s="206"/>
      <c r="D434" s="194" t="s">
        <v>164</v>
      </c>
      <c r="E434" s="207" t="s">
        <v>3</v>
      </c>
      <c r="F434" s="208" t="s">
        <v>355</v>
      </c>
      <c r="H434" s="207" t="s">
        <v>3</v>
      </c>
      <c r="L434" s="206"/>
      <c r="M434" s="209"/>
      <c r="N434" s="210"/>
      <c r="O434" s="210"/>
      <c r="P434" s="210"/>
      <c r="Q434" s="210"/>
      <c r="R434" s="210"/>
      <c r="S434" s="210"/>
      <c r="T434" s="211"/>
      <c r="AT434" s="207" t="s">
        <v>164</v>
      </c>
      <c r="AU434" s="207" t="s">
        <v>77</v>
      </c>
      <c r="AV434" s="205" t="s">
        <v>77</v>
      </c>
      <c r="AW434" s="205" t="s">
        <v>31</v>
      </c>
      <c r="AX434" s="205" t="s">
        <v>69</v>
      </c>
      <c r="AY434" s="207" t="s">
        <v>157</v>
      </c>
    </row>
    <row r="435" spans="2:51" s="205" customFormat="1" ht="11.25">
      <c r="B435" s="206"/>
      <c r="D435" s="194" t="s">
        <v>164</v>
      </c>
      <c r="E435" s="207" t="s">
        <v>3</v>
      </c>
      <c r="F435" s="208" t="s">
        <v>356</v>
      </c>
      <c r="H435" s="207" t="s">
        <v>3</v>
      </c>
      <c r="L435" s="206"/>
      <c r="M435" s="209"/>
      <c r="N435" s="210"/>
      <c r="O435" s="210"/>
      <c r="P435" s="210"/>
      <c r="Q435" s="210"/>
      <c r="R435" s="210"/>
      <c r="S435" s="210"/>
      <c r="T435" s="211"/>
      <c r="AT435" s="207" t="s">
        <v>164</v>
      </c>
      <c r="AU435" s="207" t="s">
        <v>77</v>
      </c>
      <c r="AV435" s="205" t="s">
        <v>77</v>
      </c>
      <c r="AW435" s="205" t="s">
        <v>31</v>
      </c>
      <c r="AX435" s="205" t="s">
        <v>69</v>
      </c>
      <c r="AY435" s="207" t="s">
        <v>157</v>
      </c>
    </row>
    <row r="436" spans="2:51" s="205" customFormat="1" ht="11.25">
      <c r="B436" s="206"/>
      <c r="D436" s="194" t="s">
        <v>164</v>
      </c>
      <c r="E436" s="207" t="s">
        <v>3</v>
      </c>
      <c r="F436" s="208" t="s">
        <v>357</v>
      </c>
      <c r="H436" s="207" t="s">
        <v>3</v>
      </c>
      <c r="L436" s="206"/>
      <c r="M436" s="209"/>
      <c r="N436" s="210"/>
      <c r="O436" s="210"/>
      <c r="P436" s="210"/>
      <c r="Q436" s="210"/>
      <c r="R436" s="210"/>
      <c r="S436" s="210"/>
      <c r="T436" s="211"/>
      <c r="AT436" s="207" t="s">
        <v>164</v>
      </c>
      <c r="AU436" s="207" t="s">
        <v>77</v>
      </c>
      <c r="AV436" s="205" t="s">
        <v>77</v>
      </c>
      <c r="AW436" s="205" t="s">
        <v>31</v>
      </c>
      <c r="AX436" s="205" t="s">
        <v>69</v>
      </c>
      <c r="AY436" s="207" t="s">
        <v>157</v>
      </c>
    </row>
    <row r="437" spans="2:51" s="205" customFormat="1" ht="11.25">
      <c r="B437" s="206"/>
      <c r="D437" s="194" t="s">
        <v>164</v>
      </c>
      <c r="E437" s="207" t="s">
        <v>3</v>
      </c>
      <c r="F437" s="208" t="s">
        <v>358</v>
      </c>
      <c r="H437" s="207" t="s">
        <v>3</v>
      </c>
      <c r="L437" s="206"/>
      <c r="M437" s="209"/>
      <c r="N437" s="210"/>
      <c r="O437" s="210"/>
      <c r="P437" s="210"/>
      <c r="Q437" s="210"/>
      <c r="R437" s="210"/>
      <c r="S437" s="210"/>
      <c r="T437" s="211"/>
      <c r="AT437" s="207" t="s">
        <v>164</v>
      </c>
      <c r="AU437" s="207" t="s">
        <v>77</v>
      </c>
      <c r="AV437" s="205" t="s">
        <v>77</v>
      </c>
      <c r="AW437" s="205" t="s">
        <v>31</v>
      </c>
      <c r="AX437" s="205" t="s">
        <v>69</v>
      </c>
      <c r="AY437" s="207" t="s">
        <v>157</v>
      </c>
    </row>
    <row r="438" spans="2:51" s="205" customFormat="1" ht="11.25">
      <c r="B438" s="206"/>
      <c r="D438" s="194" t="s">
        <v>164</v>
      </c>
      <c r="E438" s="207" t="s">
        <v>3</v>
      </c>
      <c r="F438" s="208" t="s">
        <v>359</v>
      </c>
      <c r="H438" s="207" t="s">
        <v>3</v>
      </c>
      <c r="L438" s="206"/>
      <c r="M438" s="209"/>
      <c r="N438" s="210"/>
      <c r="O438" s="210"/>
      <c r="P438" s="210"/>
      <c r="Q438" s="210"/>
      <c r="R438" s="210"/>
      <c r="S438" s="210"/>
      <c r="T438" s="211"/>
      <c r="AT438" s="207" t="s">
        <v>164</v>
      </c>
      <c r="AU438" s="207" t="s">
        <v>77</v>
      </c>
      <c r="AV438" s="205" t="s">
        <v>77</v>
      </c>
      <c r="AW438" s="205" t="s">
        <v>31</v>
      </c>
      <c r="AX438" s="205" t="s">
        <v>69</v>
      </c>
      <c r="AY438" s="207" t="s">
        <v>157</v>
      </c>
    </row>
    <row r="439" spans="2:51" s="205" customFormat="1" ht="11.25">
      <c r="B439" s="206"/>
      <c r="D439" s="194" t="s">
        <v>164</v>
      </c>
      <c r="E439" s="207" t="s">
        <v>3</v>
      </c>
      <c r="F439" s="208" t="s">
        <v>360</v>
      </c>
      <c r="H439" s="207" t="s">
        <v>3</v>
      </c>
      <c r="L439" s="206"/>
      <c r="M439" s="209"/>
      <c r="N439" s="210"/>
      <c r="O439" s="210"/>
      <c r="P439" s="210"/>
      <c r="Q439" s="210"/>
      <c r="R439" s="210"/>
      <c r="S439" s="210"/>
      <c r="T439" s="211"/>
      <c r="AT439" s="207" t="s">
        <v>164</v>
      </c>
      <c r="AU439" s="207" t="s">
        <v>77</v>
      </c>
      <c r="AV439" s="205" t="s">
        <v>77</v>
      </c>
      <c r="AW439" s="205" t="s">
        <v>31</v>
      </c>
      <c r="AX439" s="205" t="s">
        <v>69</v>
      </c>
      <c r="AY439" s="207" t="s">
        <v>157</v>
      </c>
    </row>
    <row r="440" spans="2:51" s="205" customFormat="1" ht="11.25">
      <c r="B440" s="206"/>
      <c r="D440" s="194" t="s">
        <v>164</v>
      </c>
      <c r="E440" s="207" t="s">
        <v>3</v>
      </c>
      <c r="F440" s="208" t="s">
        <v>361</v>
      </c>
      <c r="H440" s="207" t="s">
        <v>3</v>
      </c>
      <c r="L440" s="206"/>
      <c r="M440" s="209"/>
      <c r="N440" s="210"/>
      <c r="O440" s="210"/>
      <c r="P440" s="210"/>
      <c r="Q440" s="210"/>
      <c r="R440" s="210"/>
      <c r="S440" s="210"/>
      <c r="T440" s="211"/>
      <c r="AT440" s="207" t="s">
        <v>164</v>
      </c>
      <c r="AU440" s="207" t="s">
        <v>77</v>
      </c>
      <c r="AV440" s="205" t="s">
        <v>77</v>
      </c>
      <c r="AW440" s="205" t="s">
        <v>31</v>
      </c>
      <c r="AX440" s="205" t="s">
        <v>69</v>
      </c>
      <c r="AY440" s="207" t="s">
        <v>157</v>
      </c>
    </row>
    <row r="441" spans="2:51" s="205" customFormat="1" ht="11.25">
      <c r="B441" s="206"/>
      <c r="D441" s="194" t="s">
        <v>164</v>
      </c>
      <c r="E441" s="207" t="s">
        <v>3</v>
      </c>
      <c r="F441" s="208" t="s">
        <v>362</v>
      </c>
      <c r="H441" s="207" t="s">
        <v>3</v>
      </c>
      <c r="L441" s="206"/>
      <c r="M441" s="209"/>
      <c r="N441" s="210"/>
      <c r="O441" s="210"/>
      <c r="P441" s="210"/>
      <c r="Q441" s="210"/>
      <c r="R441" s="210"/>
      <c r="S441" s="210"/>
      <c r="T441" s="211"/>
      <c r="AT441" s="207" t="s">
        <v>164</v>
      </c>
      <c r="AU441" s="207" t="s">
        <v>77</v>
      </c>
      <c r="AV441" s="205" t="s">
        <v>77</v>
      </c>
      <c r="AW441" s="205" t="s">
        <v>31</v>
      </c>
      <c r="AX441" s="205" t="s">
        <v>69</v>
      </c>
      <c r="AY441" s="207" t="s">
        <v>157</v>
      </c>
    </row>
    <row r="442" spans="2:51" s="205" customFormat="1" ht="11.25">
      <c r="B442" s="206"/>
      <c r="D442" s="194" t="s">
        <v>164</v>
      </c>
      <c r="E442" s="207" t="s">
        <v>3</v>
      </c>
      <c r="F442" s="208" t="s">
        <v>363</v>
      </c>
      <c r="H442" s="207" t="s">
        <v>3</v>
      </c>
      <c r="L442" s="206"/>
      <c r="M442" s="209"/>
      <c r="N442" s="210"/>
      <c r="O442" s="210"/>
      <c r="P442" s="210"/>
      <c r="Q442" s="210"/>
      <c r="R442" s="210"/>
      <c r="S442" s="210"/>
      <c r="T442" s="211"/>
      <c r="AT442" s="207" t="s">
        <v>164</v>
      </c>
      <c r="AU442" s="207" t="s">
        <v>77</v>
      </c>
      <c r="AV442" s="205" t="s">
        <v>77</v>
      </c>
      <c r="AW442" s="205" t="s">
        <v>31</v>
      </c>
      <c r="AX442" s="205" t="s">
        <v>69</v>
      </c>
      <c r="AY442" s="207" t="s">
        <v>157</v>
      </c>
    </row>
    <row r="443" spans="2:51" s="205" customFormat="1" ht="11.25">
      <c r="B443" s="206"/>
      <c r="D443" s="194" t="s">
        <v>164</v>
      </c>
      <c r="E443" s="207" t="s">
        <v>3</v>
      </c>
      <c r="F443" s="208" t="s">
        <v>364</v>
      </c>
      <c r="H443" s="207" t="s">
        <v>3</v>
      </c>
      <c r="L443" s="206"/>
      <c r="M443" s="209"/>
      <c r="N443" s="210"/>
      <c r="O443" s="210"/>
      <c r="P443" s="210"/>
      <c r="Q443" s="210"/>
      <c r="R443" s="210"/>
      <c r="S443" s="210"/>
      <c r="T443" s="211"/>
      <c r="AT443" s="207" t="s">
        <v>164</v>
      </c>
      <c r="AU443" s="207" t="s">
        <v>77</v>
      </c>
      <c r="AV443" s="205" t="s">
        <v>77</v>
      </c>
      <c r="AW443" s="205" t="s">
        <v>31</v>
      </c>
      <c r="AX443" s="205" t="s">
        <v>69</v>
      </c>
      <c r="AY443" s="207" t="s">
        <v>157</v>
      </c>
    </row>
    <row r="444" spans="2:51" s="205" customFormat="1" ht="11.25">
      <c r="B444" s="206"/>
      <c r="D444" s="194" t="s">
        <v>164</v>
      </c>
      <c r="E444" s="207" t="s">
        <v>3</v>
      </c>
      <c r="F444" s="208" t="s">
        <v>365</v>
      </c>
      <c r="H444" s="207" t="s">
        <v>3</v>
      </c>
      <c r="L444" s="206"/>
      <c r="M444" s="209"/>
      <c r="N444" s="210"/>
      <c r="O444" s="210"/>
      <c r="P444" s="210"/>
      <c r="Q444" s="210"/>
      <c r="R444" s="210"/>
      <c r="S444" s="210"/>
      <c r="T444" s="211"/>
      <c r="AT444" s="207" t="s">
        <v>164</v>
      </c>
      <c r="AU444" s="207" t="s">
        <v>77</v>
      </c>
      <c r="AV444" s="205" t="s">
        <v>77</v>
      </c>
      <c r="AW444" s="205" t="s">
        <v>31</v>
      </c>
      <c r="AX444" s="205" t="s">
        <v>69</v>
      </c>
      <c r="AY444" s="207" t="s">
        <v>157</v>
      </c>
    </row>
    <row r="445" spans="2:51" s="205" customFormat="1" ht="11.25">
      <c r="B445" s="206"/>
      <c r="D445" s="194" t="s">
        <v>164</v>
      </c>
      <c r="E445" s="207" t="s">
        <v>3</v>
      </c>
      <c r="F445" s="208" t="s">
        <v>366</v>
      </c>
      <c r="H445" s="207" t="s">
        <v>3</v>
      </c>
      <c r="L445" s="206"/>
      <c r="M445" s="209"/>
      <c r="N445" s="210"/>
      <c r="O445" s="210"/>
      <c r="P445" s="210"/>
      <c r="Q445" s="210"/>
      <c r="R445" s="210"/>
      <c r="S445" s="210"/>
      <c r="T445" s="211"/>
      <c r="AT445" s="207" t="s">
        <v>164</v>
      </c>
      <c r="AU445" s="207" t="s">
        <v>77</v>
      </c>
      <c r="AV445" s="205" t="s">
        <v>77</v>
      </c>
      <c r="AW445" s="205" t="s">
        <v>31</v>
      </c>
      <c r="AX445" s="205" t="s">
        <v>69</v>
      </c>
      <c r="AY445" s="207" t="s">
        <v>157</v>
      </c>
    </row>
    <row r="446" spans="2:51" s="205" customFormat="1" ht="11.25">
      <c r="B446" s="206"/>
      <c r="D446" s="194" t="s">
        <v>164</v>
      </c>
      <c r="E446" s="207" t="s">
        <v>3</v>
      </c>
      <c r="F446" s="208" t="s">
        <v>367</v>
      </c>
      <c r="H446" s="207" t="s">
        <v>3</v>
      </c>
      <c r="L446" s="206"/>
      <c r="M446" s="209"/>
      <c r="N446" s="210"/>
      <c r="O446" s="210"/>
      <c r="P446" s="210"/>
      <c r="Q446" s="210"/>
      <c r="R446" s="210"/>
      <c r="S446" s="210"/>
      <c r="T446" s="211"/>
      <c r="AT446" s="207" t="s">
        <v>164</v>
      </c>
      <c r="AU446" s="207" t="s">
        <v>77</v>
      </c>
      <c r="AV446" s="205" t="s">
        <v>77</v>
      </c>
      <c r="AW446" s="205" t="s">
        <v>31</v>
      </c>
      <c r="AX446" s="205" t="s">
        <v>69</v>
      </c>
      <c r="AY446" s="207" t="s">
        <v>157</v>
      </c>
    </row>
    <row r="447" spans="2:51" s="205" customFormat="1" ht="11.25">
      <c r="B447" s="206"/>
      <c r="D447" s="194" t="s">
        <v>164</v>
      </c>
      <c r="E447" s="207" t="s">
        <v>3</v>
      </c>
      <c r="F447" s="208" t="s">
        <v>368</v>
      </c>
      <c r="H447" s="207" t="s">
        <v>3</v>
      </c>
      <c r="L447" s="206"/>
      <c r="M447" s="209"/>
      <c r="N447" s="210"/>
      <c r="O447" s="210"/>
      <c r="P447" s="210"/>
      <c r="Q447" s="210"/>
      <c r="R447" s="210"/>
      <c r="S447" s="210"/>
      <c r="T447" s="211"/>
      <c r="AT447" s="207" t="s">
        <v>164</v>
      </c>
      <c r="AU447" s="207" t="s">
        <v>77</v>
      </c>
      <c r="AV447" s="205" t="s">
        <v>77</v>
      </c>
      <c r="AW447" s="205" t="s">
        <v>31</v>
      </c>
      <c r="AX447" s="205" t="s">
        <v>69</v>
      </c>
      <c r="AY447" s="207" t="s">
        <v>157</v>
      </c>
    </row>
    <row r="448" spans="2:51" s="205" customFormat="1" ht="11.25">
      <c r="B448" s="206"/>
      <c r="D448" s="194" t="s">
        <v>164</v>
      </c>
      <c r="E448" s="207" t="s">
        <v>3</v>
      </c>
      <c r="F448" s="208" t="s">
        <v>369</v>
      </c>
      <c r="H448" s="207" t="s">
        <v>3</v>
      </c>
      <c r="L448" s="206"/>
      <c r="M448" s="209"/>
      <c r="N448" s="210"/>
      <c r="O448" s="210"/>
      <c r="P448" s="210"/>
      <c r="Q448" s="210"/>
      <c r="R448" s="210"/>
      <c r="S448" s="210"/>
      <c r="T448" s="211"/>
      <c r="AT448" s="207" t="s">
        <v>164</v>
      </c>
      <c r="AU448" s="207" t="s">
        <v>77</v>
      </c>
      <c r="AV448" s="205" t="s">
        <v>77</v>
      </c>
      <c r="AW448" s="205" t="s">
        <v>31</v>
      </c>
      <c r="AX448" s="205" t="s">
        <v>69</v>
      </c>
      <c r="AY448" s="207" t="s">
        <v>157</v>
      </c>
    </row>
    <row r="449" spans="2:51" s="205" customFormat="1" ht="11.25">
      <c r="B449" s="206"/>
      <c r="D449" s="194" t="s">
        <v>164</v>
      </c>
      <c r="E449" s="207" t="s">
        <v>3</v>
      </c>
      <c r="F449" s="208" t="s">
        <v>414</v>
      </c>
      <c r="H449" s="207" t="s">
        <v>3</v>
      </c>
      <c r="L449" s="206"/>
      <c r="M449" s="209"/>
      <c r="N449" s="210"/>
      <c r="O449" s="210"/>
      <c r="P449" s="210"/>
      <c r="Q449" s="210"/>
      <c r="R449" s="210"/>
      <c r="S449" s="210"/>
      <c r="T449" s="211"/>
      <c r="AT449" s="207" t="s">
        <v>164</v>
      </c>
      <c r="AU449" s="207" t="s">
        <v>77</v>
      </c>
      <c r="AV449" s="205" t="s">
        <v>77</v>
      </c>
      <c r="AW449" s="205" t="s">
        <v>31</v>
      </c>
      <c r="AX449" s="205" t="s">
        <v>69</v>
      </c>
      <c r="AY449" s="207" t="s">
        <v>157</v>
      </c>
    </row>
    <row r="450" spans="2:51" s="205" customFormat="1" ht="11.25">
      <c r="B450" s="206"/>
      <c r="D450" s="194" t="s">
        <v>164</v>
      </c>
      <c r="E450" s="207" t="s">
        <v>3</v>
      </c>
      <c r="F450" s="208" t="s">
        <v>371</v>
      </c>
      <c r="H450" s="207" t="s">
        <v>3</v>
      </c>
      <c r="L450" s="206"/>
      <c r="M450" s="209"/>
      <c r="N450" s="210"/>
      <c r="O450" s="210"/>
      <c r="P450" s="210"/>
      <c r="Q450" s="210"/>
      <c r="R450" s="210"/>
      <c r="S450" s="210"/>
      <c r="T450" s="211"/>
      <c r="AT450" s="207" t="s">
        <v>164</v>
      </c>
      <c r="AU450" s="207" t="s">
        <v>77</v>
      </c>
      <c r="AV450" s="205" t="s">
        <v>77</v>
      </c>
      <c r="AW450" s="205" t="s">
        <v>31</v>
      </c>
      <c r="AX450" s="205" t="s">
        <v>69</v>
      </c>
      <c r="AY450" s="207" t="s">
        <v>157</v>
      </c>
    </row>
    <row r="451" spans="2:51" s="205" customFormat="1" ht="11.25">
      <c r="B451" s="206"/>
      <c r="D451" s="194" t="s">
        <v>164</v>
      </c>
      <c r="E451" s="207" t="s">
        <v>3</v>
      </c>
      <c r="F451" s="208" t="s">
        <v>372</v>
      </c>
      <c r="H451" s="207" t="s">
        <v>3</v>
      </c>
      <c r="L451" s="206"/>
      <c r="M451" s="209"/>
      <c r="N451" s="210"/>
      <c r="O451" s="210"/>
      <c r="P451" s="210"/>
      <c r="Q451" s="210"/>
      <c r="R451" s="210"/>
      <c r="S451" s="210"/>
      <c r="T451" s="211"/>
      <c r="AT451" s="207" t="s">
        <v>164</v>
      </c>
      <c r="AU451" s="207" t="s">
        <v>77</v>
      </c>
      <c r="AV451" s="205" t="s">
        <v>77</v>
      </c>
      <c r="AW451" s="205" t="s">
        <v>31</v>
      </c>
      <c r="AX451" s="205" t="s">
        <v>69</v>
      </c>
      <c r="AY451" s="207" t="s">
        <v>157</v>
      </c>
    </row>
    <row r="452" spans="2:51" s="205" customFormat="1" ht="11.25">
      <c r="B452" s="206"/>
      <c r="D452" s="194" t="s">
        <v>164</v>
      </c>
      <c r="E452" s="207" t="s">
        <v>3</v>
      </c>
      <c r="F452" s="208" t="s">
        <v>373</v>
      </c>
      <c r="H452" s="207" t="s">
        <v>3</v>
      </c>
      <c r="L452" s="206"/>
      <c r="M452" s="209"/>
      <c r="N452" s="210"/>
      <c r="O452" s="210"/>
      <c r="P452" s="210"/>
      <c r="Q452" s="210"/>
      <c r="R452" s="210"/>
      <c r="S452" s="210"/>
      <c r="T452" s="211"/>
      <c r="AT452" s="207" t="s">
        <v>164</v>
      </c>
      <c r="AU452" s="207" t="s">
        <v>77</v>
      </c>
      <c r="AV452" s="205" t="s">
        <v>77</v>
      </c>
      <c r="AW452" s="205" t="s">
        <v>31</v>
      </c>
      <c r="AX452" s="205" t="s">
        <v>69</v>
      </c>
      <c r="AY452" s="207" t="s">
        <v>157</v>
      </c>
    </row>
    <row r="453" spans="2:51" s="205" customFormat="1" ht="11.25">
      <c r="B453" s="206"/>
      <c r="D453" s="194" t="s">
        <v>164</v>
      </c>
      <c r="E453" s="207" t="s">
        <v>3</v>
      </c>
      <c r="F453" s="208" t="s">
        <v>374</v>
      </c>
      <c r="H453" s="207" t="s">
        <v>3</v>
      </c>
      <c r="L453" s="206"/>
      <c r="M453" s="209"/>
      <c r="N453" s="210"/>
      <c r="O453" s="210"/>
      <c r="P453" s="210"/>
      <c r="Q453" s="210"/>
      <c r="R453" s="210"/>
      <c r="S453" s="210"/>
      <c r="T453" s="211"/>
      <c r="AT453" s="207" t="s">
        <v>164</v>
      </c>
      <c r="AU453" s="207" t="s">
        <v>77</v>
      </c>
      <c r="AV453" s="205" t="s">
        <v>77</v>
      </c>
      <c r="AW453" s="205" t="s">
        <v>31</v>
      </c>
      <c r="AX453" s="205" t="s">
        <v>69</v>
      </c>
      <c r="AY453" s="207" t="s">
        <v>157</v>
      </c>
    </row>
    <row r="454" spans="2:51" s="205" customFormat="1" ht="11.25">
      <c r="B454" s="206"/>
      <c r="D454" s="194" t="s">
        <v>164</v>
      </c>
      <c r="E454" s="207" t="s">
        <v>3</v>
      </c>
      <c r="F454" s="208" t="s">
        <v>375</v>
      </c>
      <c r="H454" s="207" t="s">
        <v>3</v>
      </c>
      <c r="L454" s="206"/>
      <c r="M454" s="209"/>
      <c r="N454" s="210"/>
      <c r="O454" s="210"/>
      <c r="P454" s="210"/>
      <c r="Q454" s="210"/>
      <c r="R454" s="210"/>
      <c r="S454" s="210"/>
      <c r="T454" s="211"/>
      <c r="AT454" s="207" t="s">
        <v>164</v>
      </c>
      <c r="AU454" s="207" t="s">
        <v>77</v>
      </c>
      <c r="AV454" s="205" t="s">
        <v>77</v>
      </c>
      <c r="AW454" s="205" t="s">
        <v>31</v>
      </c>
      <c r="AX454" s="205" t="s">
        <v>69</v>
      </c>
      <c r="AY454" s="207" t="s">
        <v>157</v>
      </c>
    </row>
    <row r="455" spans="2:51" s="205" customFormat="1" ht="11.25">
      <c r="B455" s="206"/>
      <c r="D455" s="194" t="s">
        <v>164</v>
      </c>
      <c r="E455" s="207" t="s">
        <v>3</v>
      </c>
      <c r="F455" s="208" t="s">
        <v>376</v>
      </c>
      <c r="H455" s="207" t="s">
        <v>3</v>
      </c>
      <c r="L455" s="206"/>
      <c r="M455" s="209"/>
      <c r="N455" s="210"/>
      <c r="O455" s="210"/>
      <c r="P455" s="210"/>
      <c r="Q455" s="210"/>
      <c r="R455" s="210"/>
      <c r="S455" s="210"/>
      <c r="T455" s="211"/>
      <c r="AT455" s="207" t="s">
        <v>164</v>
      </c>
      <c r="AU455" s="207" t="s">
        <v>77</v>
      </c>
      <c r="AV455" s="205" t="s">
        <v>77</v>
      </c>
      <c r="AW455" s="205" t="s">
        <v>31</v>
      </c>
      <c r="AX455" s="205" t="s">
        <v>69</v>
      </c>
      <c r="AY455" s="207" t="s">
        <v>157</v>
      </c>
    </row>
    <row r="456" spans="2:51" s="205" customFormat="1" ht="11.25">
      <c r="B456" s="206"/>
      <c r="D456" s="194" t="s">
        <v>164</v>
      </c>
      <c r="E456" s="207" t="s">
        <v>3</v>
      </c>
      <c r="F456" s="208" t="s">
        <v>377</v>
      </c>
      <c r="H456" s="207" t="s">
        <v>3</v>
      </c>
      <c r="L456" s="206"/>
      <c r="M456" s="209"/>
      <c r="N456" s="210"/>
      <c r="O456" s="210"/>
      <c r="P456" s="210"/>
      <c r="Q456" s="210"/>
      <c r="R456" s="210"/>
      <c r="S456" s="210"/>
      <c r="T456" s="211"/>
      <c r="AT456" s="207" t="s">
        <v>164</v>
      </c>
      <c r="AU456" s="207" t="s">
        <v>77</v>
      </c>
      <c r="AV456" s="205" t="s">
        <v>77</v>
      </c>
      <c r="AW456" s="205" t="s">
        <v>31</v>
      </c>
      <c r="AX456" s="205" t="s">
        <v>69</v>
      </c>
      <c r="AY456" s="207" t="s">
        <v>157</v>
      </c>
    </row>
    <row r="457" spans="2:51" s="205" customFormat="1" ht="11.25">
      <c r="B457" s="206"/>
      <c r="D457" s="194" t="s">
        <v>164</v>
      </c>
      <c r="E457" s="207" t="s">
        <v>3</v>
      </c>
      <c r="F457" s="208" t="s">
        <v>378</v>
      </c>
      <c r="H457" s="207" t="s">
        <v>3</v>
      </c>
      <c r="L457" s="206"/>
      <c r="M457" s="209"/>
      <c r="N457" s="210"/>
      <c r="O457" s="210"/>
      <c r="P457" s="210"/>
      <c r="Q457" s="210"/>
      <c r="R457" s="210"/>
      <c r="S457" s="210"/>
      <c r="T457" s="211"/>
      <c r="AT457" s="207" t="s">
        <v>164</v>
      </c>
      <c r="AU457" s="207" t="s">
        <v>77</v>
      </c>
      <c r="AV457" s="205" t="s">
        <v>77</v>
      </c>
      <c r="AW457" s="205" t="s">
        <v>31</v>
      </c>
      <c r="AX457" s="205" t="s">
        <v>69</v>
      </c>
      <c r="AY457" s="207" t="s">
        <v>157</v>
      </c>
    </row>
    <row r="458" spans="2:51" s="205" customFormat="1" ht="11.25">
      <c r="B458" s="206"/>
      <c r="D458" s="194" t="s">
        <v>164</v>
      </c>
      <c r="E458" s="207" t="s">
        <v>3</v>
      </c>
      <c r="F458" s="208" t="s">
        <v>379</v>
      </c>
      <c r="H458" s="207" t="s">
        <v>3</v>
      </c>
      <c r="L458" s="206"/>
      <c r="M458" s="209"/>
      <c r="N458" s="210"/>
      <c r="O458" s="210"/>
      <c r="P458" s="210"/>
      <c r="Q458" s="210"/>
      <c r="R458" s="210"/>
      <c r="S458" s="210"/>
      <c r="T458" s="211"/>
      <c r="AT458" s="207" t="s">
        <v>164</v>
      </c>
      <c r="AU458" s="207" t="s">
        <v>77</v>
      </c>
      <c r="AV458" s="205" t="s">
        <v>77</v>
      </c>
      <c r="AW458" s="205" t="s">
        <v>31</v>
      </c>
      <c r="AX458" s="205" t="s">
        <v>69</v>
      </c>
      <c r="AY458" s="207" t="s">
        <v>157</v>
      </c>
    </row>
    <row r="459" spans="2:51" s="205" customFormat="1" ht="11.25">
      <c r="B459" s="206"/>
      <c r="D459" s="194" t="s">
        <v>164</v>
      </c>
      <c r="E459" s="207" t="s">
        <v>3</v>
      </c>
      <c r="F459" s="208" t="s">
        <v>380</v>
      </c>
      <c r="H459" s="207" t="s">
        <v>3</v>
      </c>
      <c r="L459" s="206"/>
      <c r="M459" s="209"/>
      <c r="N459" s="210"/>
      <c r="O459" s="210"/>
      <c r="P459" s="210"/>
      <c r="Q459" s="210"/>
      <c r="R459" s="210"/>
      <c r="S459" s="210"/>
      <c r="T459" s="211"/>
      <c r="AT459" s="207" t="s">
        <v>164</v>
      </c>
      <c r="AU459" s="207" t="s">
        <v>77</v>
      </c>
      <c r="AV459" s="205" t="s">
        <v>77</v>
      </c>
      <c r="AW459" s="205" t="s">
        <v>31</v>
      </c>
      <c r="AX459" s="205" t="s">
        <v>69</v>
      </c>
      <c r="AY459" s="207" t="s">
        <v>157</v>
      </c>
    </row>
    <row r="460" spans="2:51" s="205" customFormat="1" ht="11.25">
      <c r="B460" s="206"/>
      <c r="D460" s="194" t="s">
        <v>164</v>
      </c>
      <c r="E460" s="207" t="s">
        <v>3</v>
      </c>
      <c r="F460" s="208" t="s">
        <v>381</v>
      </c>
      <c r="H460" s="207" t="s">
        <v>3</v>
      </c>
      <c r="L460" s="206"/>
      <c r="M460" s="209"/>
      <c r="N460" s="210"/>
      <c r="O460" s="210"/>
      <c r="P460" s="210"/>
      <c r="Q460" s="210"/>
      <c r="R460" s="210"/>
      <c r="S460" s="210"/>
      <c r="T460" s="211"/>
      <c r="AT460" s="207" t="s">
        <v>164</v>
      </c>
      <c r="AU460" s="207" t="s">
        <v>77</v>
      </c>
      <c r="AV460" s="205" t="s">
        <v>77</v>
      </c>
      <c r="AW460" s="205" t="s">
        <v>31</v>
      </c>
      <c r="AX460" s="205" t="s">
        <v>69</v>
      </c>
      <c r="AY460" s="207" t="s">
        <v>157</v>
      </c>
    </row>
    <row r="461" spans="2:51" s="205" customFormat="1" ht="11.25">
      <c r="B461" s="206"/>
      <c r="D461" s="194" t="s">
        <v>164</v>
      </c>
      <c r="E461" s="207" t="s">
        <v>3</v>
      </c>
      <c r="F461" s="208" t="s">
        <v>382</v>
      </c>
      <c r="H461" s="207" t="s">
        <v>3</v>
      </c>
      <c r="L461" s="206"/>
      <c r="M461" s="209"/>
      <c r="N461" s="210"/>
      <c r="O461" s="210"/>
      <c r="P461" s="210"/>
      <c r="Q461" s="210"/>
      <c r="R461" s="210"/>
      <c r="S461" s="210"/>
      <c r="T461" s="211"/>
      <c r="AT461" s="207" t="s">
        <v>164</v>
      </c>
      <c r="AU461" s="207" t="s">
        <v>77</v>
      </c>
      <c r="AV461" s="205" t="s">
        <v>77</v>
      </c>
      <c r="AW461" s="205" t="s">
        <v>31</v>
      </c>
      <c r="AX461" s="205" t="s">
        <v>69</v>
      </c>
      <c r="AY461" s="207" t="s">
        <v>157</v>
      </c>
    </row>
    <row r="462" spans="2:51" s="205" customFormat="1" ht="11.25">
      <c r="B462" s="206"/>
      <c r="D462" s="194" t="s">
        <v>164</v>
      </c>
      <c r="E462" s="207" t="s">
        <v>3</v>
      </c>
      <c r="F462" s="208" t="s">
        <v>383</v>
      </c>
      <c r="H462" s="207" t="s">
        <v>3</v>
      </c>
      <c r="L462" s="206"/>
      <c r="M462" s="209"/>
      <c r="N462" s="210"/>
      <c r="O462" s="210"/>
      <c r="P462" s="210"/>
      <c r="Q462" s="210"/>
      <c r="R462" s="210"/>
      <c r="S462" s="210"/>
      <c r="T462" s="211"/>
      <c r="AT462" s="207" t="s">
        <v>164</v>
      </c>
      <c r="AU462" s="207" t="s">
        <v>77</v>
      </c>
      <c r="AV462" s="205" t="s">
        <v>77</v>
      </c>
      <c r="AW462" s="205" t="s">
        <v>31</v>
      </c>
      <c r="AX462" s="205" t="s">
        <v>69</v>
      </c>
      <c r="AY462" s="207" t="s">
        <v>157</v>
      </c>
    </row>
    <row r="463" spans="2:51" s="205" customFormat="1" ht="11.25">
      <c r="B463" s="206"/>
      <c r="D463" s="194" t="s">
        <v>164</v>
      </c>
      <c r="E463" s="207" t="s">
        <v>3</v>
      </c>
      <c r="F463" s="208" t="s">
        <v>384</v>
      </c>
      <c r="H463" s="207" t="s">
        <v>3</v>
      </c>
      <c r="L463" s="206"/>
      <c r="M463" s="209"/>
      <c r="N463" s="210"/>
      <c r="O463" s="210"/>
      <c r="P463" s="210"/>
      <c r="Q463" s="210"/>
      <c r="R463" s="210"/>
      <c r="S463" s="210"/>
      <c r="T463" s="211"/>
      <c r="AT463" s="207" t="s">
        <v>164</v>
      </c>
      <c r="AU463" s="207" t="s">
        <v>77</v>
      </c>
      <c r="AV463" s="205" t="s">
        <v>77</v>
      </c>
      <c r="AW463" s="205" t="s">
        <v>31</v>
      </c>
      <c r="AX463" s="205" t="s">
        <v>69</v>
      </c>
      <c r="AY463" s="207" t="s">
        <v>157</v>
      </c>
    </row>
    <row r="464" spans="2:51" s="212" customFormat="1" ht="11.25">
      <c r="B464" s="213"/>
      <c r="D464" s="194" t="s">
        <v>164</v>
      </c>
      <c r="E464" s="214" t="s">
        <v>3</v>
      </c>
      <c r="F464" s="215" t="s">
        <v>415</v>
      </c>
      <c r="H464" s="216">
        <v>266.727</v>
      </c>
      <c r="L464" s="213"/>
      <c r="M464" s="217"/>
      <c r="N464" s="218"/>
      <c r="O464" s="218"/>
      <c r="P464" s="218"/>
      <c r="Q464" s="218"/>
      <c r="R464" s="218"/>
      <c r="S464" s="218"/>
      <c r="T464" s="219"/>
      <c r="AT464" s="214" t="s">
        <v>164</v>
      </c>
      <c r="AU464" s="214" t="s">
        <v>77</v>
      </c>
      <c r="AV464" s="212" t="s">
        <v>163</v>
      </c>
      <c r="AW464" s="212" t="s">
        <v>31</v>
      </c>
      <c r="AX464" s="212" t="s">
        <v>69</v>
      </c>
      <c r="AY464" s="214" t="s">
        <v>157</v>
      </c>
    </row>
    <row r="465" spans="2:51" s="220" customFormat="1" ht="11.25">
      <c r="B465" s="221"/>
      <c r="D465" s="194" t="s">
        <v>164</v>
      </c>
      <c r="E465" s="222" t="s">
        <v>3</v>
      </c>
      <c r="F465" s="223" t="s">
        <v>171</v>
      </c>
      <c r="H465" s="224">
        <v>266.727</v>
      </c>
      <c r="L465" s="221"/>
      <c r="M465" s="225"/>
      <c r="N465" s="226"/>
      <c r="O465" s="226"/>
      <c r="P465" s="226"/>
      <c r="Q465" s="226"/>
      <c r="R465" s="226"/>
      <c r="S465" s="226"/>
      <c r="T465" s="227"/>
      <c r="AT465" s="222" t="s">
        <v>164</v>
      </c>
      <c r="AU465" s="222" t="s">
        <v>77</v>
      </c>
      <c r="AV465" s="220" t="s">
        <v>162</v>
      </c>
      <c r="AW465" s="220" t="s">
        <v>31</v>
      </c>
      <c r="AX465" s="220" t="s">
        <v>77</v>
      </c>
      <c r="AY465" s="222" t="s">
        <v>157</v>
      </c>
    </row>
    <row r="466" spans="1:65" s="113" customFormat="1" ht="16.5" customHeight="1">
      <c r="A466" s="110"/>
      <c r="B466" s="111"/>
      <c r="C466" s="180" t="s">
        <v>258</v>
      </c>
      <c r="D466" s="180" t="s">
        <v>158</v>
      </c>
      <c r="E466" s="181" t="s">
        <v>416</v>
      </c>
      <c r="F466" s="182" t="s">
        <v>417</v>
      </c>
      <c r="G466" s="183" t="s">
        <v>161</v>
      </c>
      <c r="H466" s="184">
        <v>1876.5</v>
      </c>
      <c r="I466" s="5"/>
      <c r="J466" s="185">
        <f>ROUND(I466*H466,2)</f>
        <v>0</v>
      </c>
      <c r="K466" s="186"/>
      <c r="L466" s="111"/>
      <c r="M466" s="187" t="s">
        <v>3</v>
      </c>
      <c r="N466" s="188" t="s">
        <v>41</v>
      </c>
      <c r="O466" s="189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R466" s="192" t="s">
        <v>162</v>
      </c>
      <c r="AT466" s="192" t="s">
        <v>158</v>
      </c>
      <c r="AU466" s="192" t="s">
        <v>77</v>
      </c>
      <c r="AY466" s="101" t="s">
        <v>157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01" t="s">
        <v>163</v>
      </c>
      <c r="BK466" s="193">
        <f>ROUND(I466*H466,2)</f>
        <v>0</v>
      </c>
      <c r="BL466" s="101" t="s">
        <v>162</v>
      </c>
      <c r="BM466" s="192" t="s">
        <v>418</v>
      </c>
    </row>
    <row r="467" spans="2:51" s="205" customFormat="1" ht="11.25">
      <c r="B467" s="206"/>
      <c r="D467" s="194" t="s">
        <v>164</v>
      </c>
      <c r="E467" s="207" t="s">
        <v>3</v>
      </c>
      <c r="F467" s="208" t="s">
        <v>419</v>
      </c>
      <c r="H467" s="207" t="s">
        <v>3</v>
      </c>
      <c r="L467" s="206"/>
      <c r="M467" s="209"/>
      <c r="N467" s="210"/>
      <c r="O467" s="210"/>
      <c r="P467" s="210"/>
      <c r="Q467" s="210"/>
      <c r="R467" s="210"/>
      <c r="S467" s="210"/>
      <c r="T467" s="211"/>
      <c r="AT467" s="207" t="s">
        <v>164</v>
      </c>
      <c r="AU467" s="207" t="s">
        <v>77</v>
      </c>
      <c r="AV467" s="205" t="s">
        <v>77</v>
      </c>
      <c r="AW467" s="205" t="s">
        <v>31</v>
      </c>
      <c r="AX467" s="205" t="s">
        <v>69</v>
      </c>
      <c r="AY467" s="207" t="s">
        <v>157</v>
      </c>
    </row>
    <row r="468" spans="2:51" s="205" customFormat="1" ht="11.25">
      <c r="B468" s="206"/>
      <c r="D468" s="194" t="s">
        <v>164</v>
      </c>
      <c r="E468" s="207" t="s">
        <v>3</v>
      </c>
      <c r="F468" s="208" t="s">
        <v>420</v>
      </c>
      <c r="H468" s="207" t="s">
        <v>3</v>
      </c>
      <c r="L468" s="206"/>
      <c r="M468" s="209"/>
      <c r="N468" s="210"/>
      <c r="O468" s="210"/>
      <c r="P468" s="210"/>
      <c r="Q468" s="210"/>
      <c r="R468" s="210"/>
      <c r="S468" s="210"/>
      <c r="T468" s="211"/>
      <c r="AT468" s="207" t="s">
        <v>164</v>
      </c>
      <c r="AU468" s="207" t="s">
        <v>77</v>
      </c>
      <c r="AV468" s="205" t="s">
        <v>77</v>
      </c>
      <c r="AW468" s="205" t="s">
        <v>31</v>
      </c>
      <c r="AX468" s="205" t="s">
        <v>69</v>
      </c>
      <c r="AY468" s="207" t="s">
        <v>157</v>
      </c>
    </row>
    <row r="469" spans="2:51" s="205" customFormat="1" ht="11.25">
      <c r="B469" s="206"/>
      <c r="D469" s="194" t="s">
        <v>164</v>
      </c>
      <c r="E469" s="207" t="s">
        <v>3</v>
      </c>
      <c r="F469" s="208" t="s">
        <v>421</v>
      </c>
      <c r="H469" s="207" t="s">
        <v>3</v>
      </c>
      <c r="L469" s="206"/>
      <c r="M469" s="209"/>
      <c r="N469" s="210"/>
      <c r="O469" s="210"/>
      <c r="P469" s="210"/>
      <c r="Q469" s="210"/>
      <c r="R469" s="210"/>
      <c r="S469" s="210"/>
      <c r="T469" s="211"/>
      <c r="AT469" s="207" t="s">
        <v>164</v>
      </c>
      <c r="AU469" s="207" t="s">
        <v>77</v>
      </c>
      <c r="AV469" s="205" t="s">
        <v>77</v>
      </c>
      <c r="AW469" s="205" t="s">
        <v>31</v>
      </c>
      <c r="AX469" s="205" t="s">
        <v>69</v>
      </c>
      <c r="AY469" s="207" t="s">
        <v>157</v>
      </c>
    </row>
    <row r="470" spans="2:51" s="212" customFormat="1" ht="11.25">
      <c r="B470" s="213"/>
      <c r="D470" s="194" t="s">
        <v>164</v>
      </c>
      <c r="E470" s="214" t="s">
        <v>3</v>
      </c>
      <c r="F470" s="215" t="s">
        <v>422</v>
      </c>
      <c r="H470" s="216">
        <v>1876.5</v>
      </c>
      <c r="L470" s="213"/>
      <c r="M470" s="217"/>
      <c r="N470" s="218"/>
      <c r="O470" s="218"/>
      <c r="P470" s="218"/>
      <c r="Q470" s="218"/>
      <c r="R470" s="218"/>
      <c r="S470" s="218"/>
      <c r="T470" s="219"/>
      <c r="AT470" s="214" t="s">
        <v>164</v>
      </c>
      <c r="AU470" s="214" t="s">
        <v>77</v>
      </c>
      <c r="AV470" s="212" t="s">
        <v>163</v>
      </c>
      <c r="AW470" s="212" t="s">
        <v>31</v>
      </c>
      <c r="AX470" s="212" t="s">
        <v>69</v>
      </c>
      <c r="AY470" s="214" t="s">
        <v>157</v>
      </c>
    </row>
    <row r="471" spans="2:51" s="220" customFormat="1" ht="11.25">
      <c r="B471" s="221"/>
      <c r="D471" s="194" t="s">
        <v>164</v>
      </c>
      <c r="E471" s="222" t="s">
        <v>3</v>
      </c>
      <c r="F471" s="223" t="s">
        <v>171</v>
      </c>
      <c r="H471" s="224">
        <v>1876.5</v>
      </c>
      <c r="L471" s="221"/>
      <c r="M471" s="225"/>
      <c r="N471" s="226"/>
      <c r="O471" s="226"/>
      <c r="P471" s="226"/>
      <c r="Q471" s="226"/>
      <c r="R471" s="226"/>
      <c r="S471" s="226"/>
      <c r="T471" s="227"/>
      <c r="AT471" s="222" t="s">
        <v>164</v>
      </c>
      <c r="AU471" s="222" t="s">
        <v>77</v>
      </c>
      <c r="AV471" s="220" t="s">
        <v>162</v>
      </c>
      <c r="AW471" s="220" t="s">
        <v>31</v>
      </c>
      <c r="AX471" s="220" t="s">
        <v>77</v>
      </c>
      <c r="AY471" s="222" t="s">
        <v>157</v>
      </c>
    </row>
    <row r="472" spans="1:65" s="113" customFormat="1" ht="16.5" customHeight="1">
      <c r="A472" s="110"/>
      <c r="B472" s="111"/>
      <c r="C472" s="180" t="s">
        <v>423</v>
      </c>
      <c r="D472" s="180" t="s">
        <v>158</v>
      </c>
      <c r="E472" s="181" t="s">
        <v>424</v>
      </c>
      <c r="F472" s="182" t="s">
        <v>425</v>
      </c>
      <c r="G472" s="183" t="s">
        <v>183</v>
      </c>
      <c r="H472" s="184">
        <v>310.81</v>
      </c>
      <c r="I472" s="5"/>
      <c r="J472" s="185">
        <f>ROUND(I472*H472,2)</f>
        <v>0</v>
      </c>
      <c r="K472" s="186"/>
      <c r="L472" s="111"/>
      <c r="M472" s="187" t="s">
        <v>3</v>
      </c>
      <c r="N472" s="188" t="s">
        <v>41</v>
      </c>
      <c r="O472" s="189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R472" s="192" t="s">
        <v>162</v>
      </c>
      <c r="AT472" s="192" t="s">
        <v>158</v>
      </c>
      <c r="AU472" s="192" t="s">
        <v>77</v>
      </c>
      <c r="AY472" s="101" t="s">
        <v>157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01" t="s">
        <v>163</v>
      </c>
      <c r="BK472" s="193">
        <f>ROUND(I472*H472,2)</f>
        <v>0</v>
      </c>
      <c r="BL472" s="101" t="s">
        <v>162</v>
      </c>
      <c r="BM472" s="192" t="s">
        <v>426</v>
      </c>
    </row>
    <row r="473" spans="2:51" s="205" customFormat="1" ht="11.25">
      <c r="B473" s="206"/>
      <c r="D473" s="194" t="s">
        <v>164</v>
      </c>
      <c r="E473" s="207" t="s">
        <v>3</v>
      </c>
      <c r="F473" s="208" t="s">
        <v>427</v>
      </c>
      <c r="H473" s="207" t="s">
        <v>3</v>
      </c>
      <c r="L473" s="206"/>
      <c r="M473" s="209"/>
      <c r="N473" s="210"/>
      <c r="O473" s="210"/>
      <c r="P473" s="210"/>
      <c r="Q473" s="210"/>
      <c r="R473" s="210"/>
      <c r="S473" s="210"/>
      <c r="T473" s="211"/>
      <c r="AT473" s="207" t="s">
        <v>164</v>
      </c>
      <c r="AU473" s="207" t="s">
        <v>77</v>
      </c>
      <c r="AV473" s="205" t="s">
        <v>77</v>
      </c>
      <c r="AW473" s="205" t="s">
        <v>31</v>
      </c>
      <c r="AX473" s="205" t="s">
        <v>69</v>
      </c>
      <c r="AY473" s="207" t="s">
        <v>157</v>
      </c>
    </row>
    <row r="474" spans="2:51" s="205" customFormat="1" ht="11.25">
      <c r="B474" s="206"/>
      <c r="D474" s="194" t="s">
        <v>164</v>
      </c>
      <c r="E474" s="207" t="s">
        <v>3</v>
      </c>
      <c r="F474" s="208" t="s">
        <v>428</v>
      </c>
      <c r="H474" s="207" t="s">
        <v>3</v>
      </c>
      <c r="L474" s="206"/>
      <c r="M474" s="209"/>
      <c r="N474" s="210"/>
      <c r="O474" s="210"/>
      <c r="P474" s="210"/>
      <c r="Q474" s="210"/>
      <c r="R474" s="210"/>
      <c r="S474" s="210"/>
      <c r="T474" s="211"/>
      <c r="AT474" s="207" t="s">
        <v>164</v>
      </c>
      <c r="AU474" s="207" t="s">
        <v>77</v>
      </c>
      <c r="AV474" s="205" t="s">
        <v>77</v>
      </c>
      <c r="AW474" s="205" t="s">
        <v>31</v>
      </c>
      <c r="AX474" s="205" t="s">
        <v>69</v>
      </c>
      <c r="AY474" s="207" t="s">
        <v>157</v>
      </c>
    </row>
    <row r="475" spans="2:51" s="205" customFormat="1" ht="11.25">
      <c r="B475" s="206"/>
      <c r="D475" s="194" t="s">
        <v>164</v>
      </c>
      <c r="E475" s="207" t="s">
        <v>3</v>
      </c>
      <c r="F475" s="208" t="s">
        <v>429</v>
      </c>
      <c r="H475" s="207" t="s">
        <v>3</v>
      </c>
      <c r="L475" s="206"/>
      <c r="M475" s="209"/>
      <c r="N475" s="210"/>
      <c r="O475" s="210"/>
      <c r="P475" s="210"/>
      <c r="Q475" s="210"/>
      <c r="R475" s="210"/>
      <c r="S475" s="210"/>
      <c r="T475" s="211"/>
      <c r="AT475" s="207" t="s">
        <v>164</v>
      </c>
      <c r="AU475" s="207" t="s">
        <v>77</v>
      </c>
      <c r="AV475" s="205" t="s">
        <v>77</v>
      </c>
      <c r="AW475" s="205" t="s">
        <v>31</v>
      </c>
      <c r="AX475" s="205" t="s">
        <v>69</v>
      </c>
      <c r="AY475" s="207" t="s">
        <v>157</v>
      </c>
    </row>
    <row r="476" spans="2:51" s="205" customFormat="1" ht="11.25">
      <c r="B476" s="206"/>
      <c r="D476" s="194" t="s">
        <v>164</v>
      </c>
      <c r="E476" s="207" t="s">
        <v>3</v>
      </c>
      <c r="F476" s="208" t="s">
        <v>430</v>
      </c>
      <c r="H476" s="207" t="s">
        <v>3</v>
      </c>
      <c r="L476" s="206"/>
      <c r="M476" s="209"/>
      <c r="N476" s="210"/>
      <c r="O476" s="210"/>
      <c r="P476" s="210"/>
      <c r="Q476" s="210"/>
      <c r="R476" s="210"/>
      <c r="S476" s="210"/>
      <c r="T476" s="211"/>
      <c r="AT476" s="207" t="s">
        <v>164</v>
      </c>
      <c r="AU476" s="207" t="s">
        <v>77</v>
      </c>
      <c r="AV476" s="205" t="s">
        <v>77</v>
      </c>
      <c r="AW476" s="205" t="s">
        <v>31</v>
      </c>
      <c r="AX476" s="205" t="s">
        <v>69</v>
      </c>
      <c r="AY476" s="207" t="s">
        <v>157</v>
      </c>
    </row>
    <row r="477" spans="2:51" s="212" customFormat="1" ht="11.25">
      <c r="B477" s="213"/>
      <c r="D477" s="194" t="s">
        <v>164</v>
      </c>
      <c r="E477" s="214" t="s">
        <v>3</v>
      </c>
      <c r="F477" s="215" t="s">
        <v>431</v>
      </c>
      <c r="H477" s="216">
        <v>310.81</v>
      </c>
      <c r="L477" s="213"/>
      <c r="M477" s="217"/>
      <c r="N477" s="218"/>
      <c r="O477" s="218"/>
      <c r="P477" s="218"/>
      <c r="Q477" s="218"/>
      <c r="R477" s="218"/>
      <c r="S477" s="218"/>
      <c r="T477" s="219"/>
      <c r="AT477" s="214" t="s">
        <v>164</v>
      </c>
      <c r="AU477" s="214" t="s">
        <v>77</v>
      </c>
      <c r="AV477" s="212" t="s">
        <v>163</v>
      </c>
      <c r="AW477" s="212" t="s">
        <v>31</v>
      </c>
      <c r="AX477" s="212" t="s">
        <v>69</v>
      </c>
      <c r="AY477" s="214" t="s">
        <v>157</v>
      </c>
    </row>
    <row r="478" spans="2:51" s="220" customFormat="1" ht="11.25">
      <c r="B478" s="221"/>
      <c r="D478" s="194" t="s">
        <v>164</v>
      </c>
      <c r="E478" s="222" t="s">
        <v>3</v>
      </c>
      <c r="F478" s="223" t="s">
        <v>171</v>
      </c>
      <c r="H478" s="224">
        <v>310.81</v>
      </c>
      <c r="L478" s="221"/>
      <c r="M478" s="225"/>
      <c r="N478" s="226"/>
      <c r="O478" s="226"/>
      <c r="P478" s="226"/>
      <c r="Q478" s="226"/>
      <c r="R478" s="226"/>
      <c r="S478" s="226"/>
      <c r="T478" s="227"/>
      <c r="AT478" s="222" t="s">
        <v>164</v>
      </c>
      <c r="AU478" s="222" t="s">
        <v>77</v>
      </c>
      <c r="AV478" s="220" t="s">
        <v>162</v>
      </c>
      <c r="AW478" s="220" t="s">
        <v>31</v>
      </c>
      <c r="AX478" s="220" t="s">
        <v>77</v>
      </c>
      <c r="AY478" s="222" t="s">
        <v>157</v>
      </c>
    </row>
    <row r="479" spans="1:65" s="113" customFormat="1" ht="16.5" customHeight="1">
      <c r="A479" s="110"/>
      <c r="B479" s="111"/>
      <c r="C479" s="180" t="s">
        <v>278</v>
      </c>
      <c r="D479" s="180" t="s">
        <v>158</v>
      </c>
      <c r="E479" s="181" t="s">
        <v>432</v>
      </c>
      <c r="F479" s="182" t="s">
        <v>433</v>
      </c>
      <c r="G479" s="183" t="s">
        <v>183</v>
      </c>
      <c r="H479" s="184">
        <v>32.63</v>
      </c>
      <c r="I479" s="5"/>
      <c r="J479" s="185">
        <f>ROUND(I479*H479,2)</f>
        <v>0</v>
      </c>
      <c r="K479" s="186"/>
      <c r="L479" s="111"/>
      <c r="M479" s="187" t="s">
        <v>3</v>
      </c>
      <c r="N479" s="188" t="s">
        <v>41</v>
      </c>
      <c r="O479" s="189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R479" s="192" t="s">
        <v>162</v>
      </c>
      <c r="AT479" s="192" t="s">
        <v>158</v>
      </c>
      <c r="AU479" s="192" t="s">
        <v>77</v>
      </c>
      <c r="AY479" s="101" t="s">
        <v>157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01" t="s">
        <v>163</v>
      </c>
      <c r="BK479" s="193">
        <f>ROUND(I479*H479,2)</f>
        <v>0</v>
      </c>
      <c r="BL479" s="101" t="s">
        <v>162</v>
      </c>
      <c r="BM479" s="192" t="s">
        <v>434</v>
      </c>
    </row>
    <row r="480" spans="2:51" s="205" customFormat="1" ht="11.25">
      <c r="B480" s="206"/>
      <c r="D480" s="194" t="s">
        <v>164</v>
      </c>
      <c r="E480" s="207" t="s">
        <v>3</v>
      </c>
      <c r="F480" s="208" t="s">
        <v>435</v>
      </c>
      <c r="H480" s="207" t="s">
        <v>3</v>
      </c>
      <c r="L480" s="206"/>
      <c r="M480" s="209"/>
      <c r="N480" s="210"/>
      <c r="O480" s="210"/>
      <c r="P480" s="210"/>
      <c r="Q480" s="210"/>
      <c r="R480" s="210"/>
      <c r="S480" s="210"/>
      <c r="T480" s="211"/>
      <c r="AT480" s="207" t="s">
        <v>164</v>
      </c>
      <c r="AU480" s="207" t="s">
        <v>77</v>
      </c>
      <c r="AV480" s="205" t="s">
        <v>77</v>
      </c>
      <c r="AW480" s="205" t="s">
        <v>31</v>
      </c>
      <c r="AX480" s="205" t="s">
        <v>69</v>
      </c>
      <c r="AY480" s="207" t="s">
        <v>157</v>
      </c>
    </row>
    <row r="481" spans="2:51" s="205" customFormat="1" ht="11.25">
      <c r="B481" s="206"/>
      <c r="D481" s="194" t="s">
        <v>164</v>
      </c>
      <c r="E481" s="207" t="s">
        <v>3</v>
      </c>
      <c r="F481" s="208" t="s">
        <v>436</v>
      </c>
      <c r="H481" s="207" t="s">
        <v>3</v>
      </c>
      <c r="L481" s="206"/>
      <c r="M481" s="209"/>
      <c r="N481" s="210"/>
      <c r="O481" s="210"/>
      <c r="P481" s="210"/>
      <c r="Q481" s="210"/>
      <c r="R481" s="210"/>
      <c r="S481" s="210"/>
      <c r="T481" s="211"/>
      <c r="AT481" s="207" t="s">
        <v>164</v>
      </c>
      <c r="AU481" s="207" t="s">
        <v>77</v>
      </c>
      <c r="AV481" s="205" t="s">
        <v>77</v>
      </c>
      <c r="AW481" s="205" t="s">
        <v>31</v>
      </c>
      <c r="AX481" s="205" t="s">
        <v>69</v>
      </c>
      <c r="AY481" s="207" t="s">
        <v>157</v>
      </c>
    </row>
    <row r="482" spans="2:51" s="205" customFormat="1" ht="11.25">
      <c r="B482" s="206"/>
      <c r="D482" s="194" t="s">
        <v>164</v>
      </c>
      <c r="E482" s="207" t="s">
        <v>3</v>
      </c>
      <c r="F482" s="208" t="s">
        <v>437</v>
      </c>
      <c r="H482" s="207" t="s">
        <v>3</v>
      </c>
      <c r="L482" s="206"/>
      <c r="M482" s="209"/>
      <c r="N482" s="210"/>
      <c r="O482" s="210"/>
      <c r="P482" s="210"/>
      <c r="Q482" s="210"/>
      <c r="R482" s="210"/>
      <c r="S482" s="210"/>
      <c r="T482" s="211"/>
      <c r="AT482" s="207" t="s">
        <v>164</v>
      </c>
      <c r="AU482" s="207" t="s">
        <v>77</v>
      </c>
      <c r="AV482" s="205" t="s">
        <v>77</v>
      </c>
      <c r="AW482" s="205" t="s">
        <v>31</v>
      </c>
      <c r="AX482" s="205" t="s">
        <v>69</v>
      </c>
      <c r="AY482" s="207" t="s">
        <v>157</v>
      </c>
    </row>
    <row r="483" spans="2:51" s="212" customFormat="1" ht="11.25">
      <c r="B483" s="213"/>
      <c r="D483" s="194" t="s">
        <v>164</v>
      </c>
      <c r="E483" s="214" t="s">
        <v>3</v>
      </c>
      <c r="F483" s="215" t="s">
        <v>438</v>
      </c>
      <c r="H483" s="216">
        <v>32.63</v>
      </c>
      <c r="L483" s="213"/>
      <c r="M483" s="217"/>
      <c r="N483" s="218"/>
      <c r="O483" s="218"/>
      <c r="P483" s="218"/>
      <c r="Q483" s="218"/>
      <c r="R483" s="218"/>
      <c r="S483" s="218"/>
      <c r="T483" s="219"/>
      <c r="AT483" s="214" t="s">
        <v>164</v>
      </c>
      <c r="AU483" s="214" t="s">
        <v>77</v>
      </c>
      <c r="AV483" s="212" t="s">
        <v>163</v>
      </c>
      <c r="AW483" s="212" t="s">
        <v>31</v>
      </c>
      <c r="AX483" s="212" t="s">
        <v>69</v>
      </c>
      <c r="AY483" s="214" t="s">
        <v>157</v>
      </c>
    </row>
    <row r="484" spans="2:51" s="220" customFormat="1" ht="11.25">
      <c r="B484" s="221"/>
      <c r="D484" s="194" t="s">
        <v>164</v>
      </c>
      <c r="E484" s="222" t="s">
        <v>3</v>
      </c>
      <c r="F484" s="223" t="s">
        <v>171</v>
      </c>
      <c r="H484" s="224">
        <v>32.63</v>
      </c>
      <c r="L484" s="221"/>
      <c r="M484" s="225"/>
      <c r="N484" s="226"/>
      <c r="O484" s="226"/>
      <c r="P484" s="226"/>
      <c r="Q484" s="226"/>
      <c r="R484" s="226"/>
      <c r="S484" s="226"/>
      <c r="T484" s="227"/>
      <c r="AT484" s="222" t="s">
        <v>164</v>
      </c>
      <c r="AU484" s="222" t="s">
        <v>77</v>
      </c>
      <c r="AV484" s="220" t="s">
        <v>162</v>
      </c>
      <c r="AW484" s="220" t="s">
        <v>31</v>
      </c>
      <c r="AX484" s="220" t="s">
        <v>77</v>
      </c>
      <c r="AY484" s="222" t="s">
        <v>157</v>
      </c>
    </row>
    <row r="485" spans="1:65" s="113" customFormat="1" ht="21.75" customHeight="1">
      <c r="A485" s="110"/>
      <c r="B485" s="111"/>
      <c r="C485" s="180" t="s">
        <v>439</v>
      </c>
      <c r="D485" s="180" t="s">
        <v>158</v>
      </c>
      <c r="E485" s="181" t="s">
        <v>440</v>
      </c>
      <c r="F485" s="182" t="s">
        <v>441</v>
      </c>
      <c r="G485" s="183" t="s">
        <v>161</v>
      </c>
      <c r="H485" s="184">
        <v>51</v>
      </c>
      <c r="I485" s="5"/>
      <c r="J485" s="185">
        <f>ROUND(I485*H485,2)</f>
        <v>0</v>
      </c>
      <c r="K485" s="186"/>
      <c r="L485" s="111"/>
      <c r="M485" s="187" t="s">
        <v>3</v>
      </c>
      <c r="N485" s="188" t="s">
        <v>41</v>
      </c>
      <c r="O485" s="189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R485" s="192" t="s">
        <v>162</v>
      </c>
      <c r="AT485" s="192" t="s">
        <v>158</v>
      </c>
      <c r="AU485" s="192" t="s">
        <v>77</v>
      </c>
      <c r="AY485" s="101" t="s">
        <v>157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01" t="s">
        <v>163</v>
      </c>
      <c r="BK485" s="193">
        <f>ROUND(I485*H485,2)</f>
        <v>0</v>
      </c>
      <c r="BL485" s="101" t="s">
        <v>162</v>
      </c>
      <c r="BM485" s="192" t="s">
        <v>442</v>
      </c>
    </row>
    <row r="486" spans="2:51" s="205" customFormat="1" ht="22.5">
      <c r="B486" s="206"/>
      <c r="D486" s="194" t="s">
        <v>164</v>
      </c>
      <c r="E486" s="207" t="s">
        <v>3</v>
      </c>
      <c r="F486" s="208" t="s">
        <v>398</v>
      </c>
      <c r="H486" s="207" t="s">
        <v>3</v>
      </c>
      <c r="L486" s="206"/>
      <c r="M486" s="209"/>
      <c r="N486" s="210"/>
      <c r="O486" s="210"/>
      <c r="P486" s="210"/>
      <c r="Q486" s="210"/>
      <c r="R486" s="210"/>
      <c r="S486" s="210"/>
      <c r="T486" s="211"/>
      <c r="AT486" s="207" t="s">
        <v>164</v>
      </c>
      <c r="AU486" s="207" t="s">
        <v>77</v>
      </c>
      <c r="AV486" s="205" t="s">
        <v>77</v>
      </c>
      <c r="AW486" s="205" t="s">
        <v>31</v>
      </c>
      <c r="AX486" s="205" t="s">
        <v>69</v>
      </c>
      <c r="AY486" s="207" t="s">
        <v>157</v>
      </c>
    </row>
    <row r="487" spans="2:51" s="205" customFormat="1" ht="11.25">
      <c r="B487" s="206"/>
      <c r="D487" s="194" t="s">
        <v>164</v>
      </c>
      <c r="E487" s="207" t="s">
        <v>3</v>
      </c>
      <c r="F487" s="208" t="s">
        <v>399</v>
      </c>
      <c r="H487" s="207" t="s">
        <v>3</v>
      </c>
      <c r="L487" s="206"/>
      <c r="M487" s="209"/>
      <c r="N487" s="210"/>
      <c r="O487" s="210"/>
      <c r="P487" s="210"/>
      <c r="Q487" s="210"/>
      <c r="R487" s="210"/>
      <c r="S487" s="210"/>
      <c r="T487" s="211"/>
      <c r="AT487" s="207" t="s">
        <v>164</v>
      </c>
      <c r="AU487" s="207" t="s">
        <v>77</v>
      </c>
      <c r="AV487" s="205" t="s">
        <v>77</v>
      </c>
      <c r="AW487" s="205" t="s">
        <v>31</v>
      </c>
      <c r="AX487" s="205" t="s">
        <v>69</v>
      </c>
      <c r="AY487" s="207" t="s">
        <v>157</v>
      </c>
    </row>
    <row r="488" spans="2:51" s="205" customFormat="1" ht="11.25">
      <c r="B488" s="206"/>
      <c r="D488" s="194" t="s">
        <v>164</v>
      </c>
      <c r="E488" s="207" t="s">
        <v>3</v>
      </c>
      <c r="F488" s="208" t="s">
        <v>400</v>
      </c>
      <c r="H488" s="207" t="s">
        <v>3</v>
      </c>
      <c r="L488" s="206"/>
      <c r="M488" s="209"/>
      <c r="N488" s="210"/>
      <c r="O488" s="210"/>
      <c r="P488" s="210"/>
      <c r="Q488" s="210"/>
      <c r="R488" s="210"/>
      <c r="S488" s="210"/>
      <c r="T488" s="211"/>
      <c r="AT488" s="207" t="s">
        <v>164</v>
      </c>
      <c r="AU488" s="207" t="s">
        <v>77</v>
      </c>
      <c r="AV488" s="205" t="s">
        <v>77</v>
      </c>
      <c r="AW488" s="205" t="s">
        <v>31</v>
      </c>
      <c r="AX488" s="205" t="s">
        <v>69</v>
      </c>
      <c r="AY488" s="207" t="s">
        <v>157</v>
      </c>
    </row>
    <row r="489" spans="2:51" s="205" customFormat="1" ht="11.25">
      <c r="B489" s="206"/>
      <c r="D489" s="194" t="s">
        <v>164</v>
      </c>
      <c r="E489" s="207" t="s">
        <v>3</v>
      </c>
      <c r="F489" s="208" t="s">
        <v>401</v>
      </c>
      <c r="H489" s="207" t="s">
        <v>3</v>
      </c>
      <c r="L489" s="206"/>
      <c r="M489" s="209"/>
      <c r="N489" s="210"/>
      <c r="O489" s="210"/>
      <c r="P489" s="210"/>
      <c r="Q489" s="210"/>
      <c r="R489" s="210"/>
      <c r="S489" s="210"/>
      <c r="T489" s="211"/>
      <c r="AT489" s="207" t="s">
        <v>164</v>
      </c>
      <c r="AU489" s="207" t="s">
        <v>77</v>
      </c>
      <c r="AV489" s="205" t="s">
        <v>77</v>
      </c>
      <c r="AW489" s="205" t="s">
        <v>31</v>
      </c>
      <c r="AX489" s="205" t="s">
        <v>69</v>
      </c>
      <c r="AY489" s="207" t="s">
        <v>157</v>
      </c>
    </row>
    <row r="490" spans="2:51" s="205" customFormat="1" ht="11.25">
      <c r="B490" s="206"/>
      <c r="D490" s="194" t="s">
        <v>164</v>
      </c>
      <c r="E490" s="207" t="s">
        <v>3</v>
      </c>
      <c r="F490" s="208" t="s">
        <v>443</v>
      </c>
      <c r="H490" s="207" t="s">
        <v>3</v>
      </c>
      <c r="L490" s="206"/>
      <c r="M490" s="209"/>
      <c r="N490" s="210"/>
      <c r="O490" s="210"/>
      <c r="P490" s="210"/>
      <c r="Q490" s="210"/>
      <c r="R490" s="210"/>
      <c r="S490" s="210"/>
      <c r="T490" s="211"/>
      <c r="AT490" s="207" t="s">
        <v>164</v>
      </c>
      <c r="AU490" s="207" t="s">
        <v>77</v>
      </c>
      <c r="AV490" s="205" t="s">
        <v>77</v>
      </c>
      <c r="AW490" s="205" t="s">
        <v>31</v>
      </c>
      <c r="AX490" s="205" t="s">
        <v>69</v>
      </c>
      <c r="AY490" s="207" t="s">
        <v>157</v>
      </c>
    </row>
    <row r="491" spans="2:51" s="205" customFormat="1" ht="11.25">
      <c r="B491" s="206"/>
      <c r="D491" s="194" t="s">
        <v>164</v>
      </c>
      <c r="E491" s="207" t="s">
        <v>3</v>
      </c>
      <c r="F491" s="208" t="s">
        <v>165</v>
      </c>
      <c r="H491" s="207" t="s">
        <v>3</v>
      </c>
      <c r="L491" s="206"/>
      <c r="M491" s="209"/>
      <c r="N491" s="210"/>
      <c r="O491" s="210"/>
      <c r="P491" s="210"/>
      <c r="Q491" s="210"/>
      <c r="R491" s="210"/>
      <c r="S491" s="210"/>
      <c r="T491" s="211"/>
      <c r="AT491" s="207" t="s">
        <v>164</v>
      </c>
      <c r="AU491" s="207" t="s">
        <v>77</v>
      </c>
      <c r="AV491" s="205" t="s">
        <v>77</v>
      </c>
      <c r="AW491" s="205" t="s">
        <v>31</v>
      </c>
      <c r="AX491" s="205" t="s">
        <v>69</v>
      </c>
      <c r="AY491" s="207" t="s">
        <v>157</v>
      </c>
    </row>
    <row r="492" spans="2:51" s="205" customFormat="1" ht="11.25">
      <c r="B492" s="206"/>
      <c r="D492" s="194" t="s">
        <v>164</v>
      </c>
      <c r="E492" s="207" t="s">
        <v>3</v>
      </c>
      <c r="F492" s="208" t="s">
        <v>444</v>
      </c>
      <c r="H492" s="207" t="s">
        <v>3</v>
      </c>
      <c r="L492" s="206"/>
      <c r="M492" s="209"/>
      <c r="N492" s="210"/>
      <c r="O492" s="210"/>
      <c r="P492" s="210"/>
      <c r="Q492" s="210"/>
      <c r="R492" s="210"/>
      <c r="S492" s="210"/>
      <c r="T492" s="211"/>
      <c r="AT492" s="207" t="s">
        <v>164</v>
      </c>
      <c r="AU492" s="207" t="s">
        <v>77</v>
      </c>
      <c r="AV492" s="205" t="s">
        <v>77</v>
      </c>
      <c r="AW492" s="205" t="s">
        <v>31</v>
      </c>
      <c r="AX492" s="205" t="s">
        <v>69</v>
      </c>
      <c r="AY492" s="207" t="s">
        <v>157</v>
      </c>
    </row>
    <row r="493" spans="2:51" s="205" customFormat="1" ht="11.25">
      <c r="B493" s="206"/>
      <c r="D493" s="194" t="s">
        <v>164</v>
      </c>
      <c r="E493" s="207" t="s">
        <v>3</v>
      </c>
      <c r="F493" s="208" t="s">
        <v>445</v>
      </c>
      <c r="H493" s="207" t="s">
        <v>3</v>
      </c>
      <c r="L493" s="206"/>
      <c r="M493" s="209"/>
      <c r="N493" s="210"/>
      <c r="O493" s="210"/>
      <c r="P493" s="210"/>
      <c r="Q493" s="210"/>
      <c r="R493" s="210"/>
      <c r="S493" s="210"/>
      <c r="T493" s="211"/>
      <c r="AT493" s="207" t="s">
        <v>164</v>
      </c>
      <c r="AU493" s="207" t="s">
        <v>77</v>
      </c>
      <c r="AV493" s="205" t="s">
        <v>77</v>
      </c>
      <c r="AW493" s="205" t="s">
        <v>31</v>
      </c>
      <c r="AX493" s="205" t="s">
        <v>69</v>
      </c>
      <c r="AY493" s="207" t="s">
        <v>157</v>
      </c>
    </row>
    <row r="494" spans="2:51" s="205" customFormat="1" ht="11.25">
      <c r="B494" s="206"/>
      <c r="D494" s="194" t="s">
        <v>164</v>
      </c>
      <c r="E494" s="207" t="s">
        <v>3</v>
      </c>
      <c r="F494" s="208" t="s">
        <v>284</v>
      </c>
      <c r="H494" s="207" t="s">
        <v>3</v>
      </c>
      <c r="L494" s="206"/>
      <c r="M494" s="209"/>
      <c r="N494" s="210"/>
      <c r="O494" s="210"/>
      <c r="P494" s="210"/>
      <c r="Q494" s="210"/>
      <c r="R494" s="210"/>
      <c r="S494" s="210"/>
      <c r="T494" s="211"/>
      <c r="AT494" s="207" t="s">
        <v>164</v>
      </c>
      <c r="AU494" s="207" t="s">
        <v>77</v>
      </c>
      <c r="AV494" s="205" t="s">
        <v>77</v>
      </c>
      <c r="AW494" s="205" t="s">
        <v>31</v>
      </c>
      <c r="AX494" s="205" t="s">
        <v>69</v>
      </c>
      <c r="AY494" s="207" t="s">
        <v>157</v>
      </c>
    </row>
    <row r="495" spans="2:51" s="205" customFormat="1" ht="11.25">
      <c r="B495" s="206"/>
      <c r="D495" s="194" t="s">
        <v>164</v>
      </c>
      <c r="E495" s="207" t="s">
        <v>3</v>
      </c>
      <c r="F495" s="208" t="s">
        <v>285</v>
      </c>
      <c r="H495" s="207" t="s">
        <v>3</v>
      </c>
      <c r="L495" s="206"/>
      <c r="M495" s="209"/>
      <c r="N495" s="210"/>
      <c r="O495" s="210"/>
      <c r="P495" s="210"/>
      <c r="Q495" s="210"/>
      <c r="R495" s="210"/>
      <c r="S495" s="210"/>
      <c r="T495" s="211"/>
      <c r="AT495" s="207" t="s">
        <v>164</v>
      </c>
      <c r="AU495" s="207" t="s">
        <v>77</v>
      </c>
      <c r="AV495" s="205" t="s">
        <v>77</v>
      </c>
      <c r="AW495" s="205" t="s">
        <v>31</v>
      </c>
      <c r="AX495" s="205" t="s">
        <v>69</v>
      </c>
      <c r="AY495" s="207" t="s">
        <v>157</v>
      </c>
    </row>
    <row r="496" spans="2:51" s="212" customFormat="1" ht="11.25">
      <c r="B496" s="213"/>
      <c r="D496" s="194" t="s">
        <v>164</v>
      </c>
      <c r="E496" s="214" t="s">
        <v>3</v>
      </c>
      <c r="F496" s="215" t="s">
        <v>446</v>
      </c>
      <c r="H496" s="216">
        <v>51</v>
      </c>
      <c r="L496" s="213"/>
      <c r="M496" s="217"/>
      <c r="N496" s="218"/>
      <c r="O496" s="218"/>
      <c r="P496" s="218"/>
      <c r="Q496" s="218"/>
      <c r="R496" s="218"/>
      <c r="S496" s="218"/>
      <c r="T496" s="219"/>
      <c r="AT496" s="214" t="s">
        <v>164</v>
      </c>
      <c r="AU496" s="214" t="s">
        <v>77</v>
      </c>
      <c r="AV496" s="212" t="s">
        <v>163</v>
      </c>
      <c r="AW496" s="212" t="s">
        <v>31</v>
      </c>
      <c r="AX496" s="212" t="s">
        <v>69</v>
      </c>
      <c r="AY496" s="214" t="s">
        <v>157</v>
      </c>
    </row>
    <row r="497" spans="2:51" s="220" customFormat="1" ht="11.25">
      <c r="B497" s="221"/>
      <c r="D497" s="194" t="s">
        <v>164</v>
      </c>
      <c r="E497" s="222" t="s">
        <v>3</v>
      </c>
      <c r="F497" s="223" t="s">
        <v>171</v>
      </c>
      <c r="H497" s="224">
        <v>51</v>
      </c>
      <c r="L497" s="221"/>
      <c r="M497" s="225"/>
      <c r="N497" s="226"/>
      <c r="O497" s="226"/>
      <c r="P497" s="226"/>
      <c r="Q497" s="226"/>
      <c r="R497" s="226"/>
      <c r="S497" s="226"/>
      <c r="T497" s="227"/>
      <c r="AT497" s="222" t="s">
        <v>164</v>
      </c>
      <c r="AU497" s="222" t="s">
        <v>77</v>
      </c>
      <c r="AV497" s="220" t="s">
        <v>162</v>
      </c>
      <c r="AW497" s="220" t="s">
        <v>31</v>
      </c>
      <c r="AX497" s="220" t="s">
        <v>77</v>
      </c>
      <c r="AY497" s="222" t="s">
        <v>157</v>
      </c>
    </row>
    <row r="498" spans="1:65" s="113" customFormat="1" ht="21.75" customHeight="1">
      <c r="A498" s="110"/>
      <c r="B498" s="111"/>
      <c r="C498" s="180" t="s">
        <v>289</v>
      </c>
      <c r="D498" s="180" t="s">
        <v>158</v>
      </c>
      <c r="E498" s="181" t="s">
        <v>447</v>
      </c>
      <c r="F498" s="182" t="s">
        <v>448</v>
      </c>
      <c r="G498" s="183" t="s">
        <v>161</v>
      </c>
      <c r="H498" s="184">
        <v>88</v>
      </c>
      <c r="I498" s="5"/>
      <c r="J498" s="185">
        <f>ROUND(I498*H498,2)</f>
        <v>0</v>
      </c>
      <c r="K498" s="186"/>
      <c r="L498" s="111"/>
      <c r="M498" s="187" t="s">
        <v>3</v>
      </c>
      <c r="N498" s="188" t="s">
        <v>41</v>
      </c>
      <c r="O498" s="189"/>
      <c r="P498" s="190">
        <f>O498*H498</f>
        <v>0</v>
      </c>
      <c r="Q498" s="190">
        <v>0</v>
      </c>
      <c r="R498" s="190">
        <f>Q498*H498</f>
        <v>0</v>
      </c>
      <c r="S498" s="190">
        <v>0</v>
      </c>
      <c r="T498" s="191">
        <f>S498*H498</f>
        <v>0</v>
      </c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R498" s="192" t="s">
        <v>162</v>
      </c>
      <c r="AT498" s="192" t="s">
        <v>158</v>
      </c>
      <c r="AU498" s="192" t="s">
        <v>77</v>
      </c>
      <c r="AY498" s="101" t="s">
        <v>157</v>
      </c>
      <c r="BE498" s="193">
        <f>IF(N498="základní",J498,0)</f>
        <v>0</v>
      </c>
      <c r="BF498" s="193">
        <f>IF(N498="snížená",J498,0)</f>
        <v>0</v>
      </c>
      <c r="BG498" s="193">
        <f>IF(N498="zákl. přenesená",J498,0)</f>
        <v>0</v>
      </c>
      <c r="BH498" s="193">
        <f>IF(N498="sníž. přenesená",J498,0)</f>
        <v>0</v>
      </c>
      <c r="BI498" s="193">
        <f>IF(N498="nulová",J498,0)</f>
        <v>0</v>
      </c>
      <c r="BJ498" s="101" t="s">
        <v>163</v>
      </c>
      <c r="BK498" s="193">
        <f>ROUND(I498*H498,2)</f>
        <v>0</v>
      </c>
      <c r="BL498" s="101" t="s">
        <v>162</v>
      </c>
      <c r="BM498" s="192" t="s">
        <v>449</v>
      </c>
    </row>
    <row r="499" spans="2:51" s="205" customFormat="1" ht="22.5">
      <c r="B499" s="206"/>
      <c r="D499" s="194" t="s">
        <v>164</v>
      </c>
      <c r="E499" s="207" t="s">
        <v>3</v>
      </c>
      <c r="F499" s="208" t="s">
        <v>398</v>
      </c>
      <c r="H499" s="207" t="s">
        <v>3</v>
      </c>
      <c r="L499" s="206"/>
      <c r="M499" s="209"/>
      <c r="N499" s="210"/>
      <c r="O499" s="210"/>
      <c r="P499" s="210"/>
      <c r="Q499" s="210"/>
      <c r="R499" s="210"/>
      <c r="S499" s="210"/>
      <c r="T499" s="211"/>
      <c r="AT499" s="207" t="s">
        <v>164</v>
      </c>
      <c r="AU499" s="207" t="s">
        <v>77</v>
      </c>
      <c r="AV499" s="205" t="s">
        <v>77</v>
      </c>
      <c r="AW499" s="205" t="s">
        <v>31</v>
      </c>
      <c r="AX499" s="205" t="s">
        <v>69</v>
      </c>
      <c r="AY499" s="207" t="s">
        <v>157</v>
      </c>
    </row>
    <row r="500" spans="2:51" s="205" customFormat="1" ht="11.25">
      <c r="B500" s="206"/>
      <c r="D500" s="194" t="s">
        <v>164</v>
      </c>
      <c r="E500" s="207" t="s">
        <v>3</v>
      </c>
      <c r="F500" s="208" t="s">
        <v>399</v>
      </c>
      <c r="H500" s="207" t="s">
        <v>3</v>
      </c>
      <c r="L500" s="206"/>
      <c r="M500" s="209"/>
      <c r="N500" s="210"/>
      <c r="O500" s="210"/>
      <c r="P500" s="210"/>
      <c r="Q500" s="210"/>
      <c r="R500" s="210"/>
      <c r="S500" s="210"/>
      <c r="T500" s="211"/>
      <c r="AT500" s="207" t="s">
        <v>164</v>
      </c>
      <c r="AU500" s="207" t="s">
        <v>77</v>
      </c>
      <c r="AV500" s="205" t="s">
        <v>77</v>
      </c>
      <c r="AW500" s="205" t="s">
        <v>31</v>
      </c>
      <c r="AX500" s="205" t="s">
        <v>69</v>
      </c>
      <c r="AY500" s="207" t="s">
        <v>157</v>
      </c>
    </row>
    <row r="501" spans="2:51" s="205" customFormat="1" ht="11.25">
      <c r="B501" s="206"/>
      <c r="D501" s="194" t="s">
        <v>164</v>
      </c>
      <c r="E501" s="207" t="s">
        <v>3</v>
      </c>
      <c r="F501" s="208" t="s">
        <v>400</v>
      </c>
      <c r="H501" s="207" t="s">
        <v>3</v>
      </c>
      <c r="L501" s="206"/>
      <c r="M501" s="209"/>
      <c r="N501" s="210"/>
      <c r="O501" s="210"/>
      <c r="P501" s="210"/>
      <c r="Q501" s="210"/>
      <c r="R501" s="210"/>
      <c r="S501" s="210"/>
      <c r="T501" s="211"/>
      <c r="AT501" s="207" t="s">
        <v>164</v>
      </c>
      <c r="AU501" s="207" t="s">
        <v>77</v>
      </c>
      <c r="AV501" s="205" t="s">
        <v>77</v>
      </c>
      <c r="AW501" s="205" t="s">
        <v>31</v>
      </c>
      <c r="AX501" s="205" t="s">
        <v>69</v>
      </c>
      <c r="AY501" s="207" t="s">
        <v>157</v>
      </c>
    </row>
    <row r="502" spans="2:51" s="205" customFormat="1" ht="11.25">
      <c r="B502" s="206"/>
      <c r="D502" s="194" t="s">
        <v>164</v>
      </c>
      <c r="E502" s="207" t="s">
        <v>3</v>
      </c>
      <c r="F502" s="208" t="s">
        <v>401</v>
      </c>
      <c r="H502" s="207" t="s">
        <v>3</v>
      </c>
      <c r="L502" s="206"/>
      <c r="M502" s="209"/>
      <c r="N502" s="210"/>
      <c r="O502" s="210"/>
      <c r="P502" s="210"/>
      <c r="Q502" s="210"/>
      <c r="R502" s="210"/>
      <c r="S502" s="210"/>
      <c r="T502" s="211"/>
      <c r="AT502" s="207" t="s">
        <v>164</v>
      </c>
      <c r="AU502" s="207" t="s">
        <v>77</v>
      </c>
      <c r="AV502" s="205" t="s">
        <v>77</v>
      </c>
      <c r="AW502" s="205" t="s">
        <v>31</v>
      </c>
      <c r="AX502" s="205" t="s">
        <v>69</v>
      </c>
      <c r="AY502" s="207" t="s">
        <v>157</v>
      </c>
    </row>
    <row r="503" spans="2:51" s="205" customFormat="1" ht="22.5">
      <c r="B503" s="206"/>
      <c r="D503" s="194" t="s">
        <v>164</v>
      </c>
      <c r="E503" s="207" t="s">
        <v>3</v>
      </c>
      <c r="F503" s="208" t="s">
        <v>450</v>
      </c>
      <c r="H503" s="207" t="s">
        <v>3</v>
      </c>
      <c r="L503" s="206"/>
      <c r="M503" s="209"/>
      <c r="N503" s="210"/>
      <c r="O503" s="210"/>
      <c r="P503" s="210"/>
      <c r="Q503" s="210"/>
      <c r="R503" s="210"/>
      <c r="S503" s="210"/>
      <c r="T503" s="211"/>
      <c r="AT503" s="207" t="s">
        <v>164</v>
      </c>
      <c r="AU503" s="207" t="s">
        <v>77</v>
      </c>
      <c r="AV503" s="205" t="s">
        <v>77</v>
      </c>
      <c r="AW503" s="205" t="s">
        <v>31</v>
      </c>
      <c r="AX503" s="205" t="s">
        <v>69</v>
      </c>
      <c r="AY503" s="207" t="s">
        <v>157</v>
      </c>
    </row>
    <row r="504" spans="2:51" s="205" customFormat="1" ht="11.25">
      <c r="B504" s="206"/>
      <c r="D504" s="194" t="s">
        <v>164</v>
      </c>
      <c r="E504" s="207" t="s">
        <v>3</v>
      </c>
      <c r="F504" s="208" t="s">
        <v>165</v>
      </c>
      <c r="H504" s="207" t="s">
        <v>3</v>
      </c>
      <c r="L504" s="206"/>
      <c r="M504" s="209"/>
      <c r="N504" s="210"/>
      <c r="O504" s="210"/>
      <c r="P504" s="210"/>
      <c r="Q504" s="210"/>
      <c r="R504" s="210"/>
      <c r="S504" s="210"/>
      <c r="T504" s="211"/>
      <c r="AT504" s="207" t="s">
        <v>164</v>
      </c>
      <c r="AU504" s="207" t="s">
        <v>77</v>
      </c>
      <c r="AV504" s="205" t="s">
        <v>77</v>
      </c>
      <c r="AW504" s="205" t="s">
        <v>31</v>
      </c>
      <c r="AX504" s="205" t="s">
        <v>69</v>
      </c>
      <c r="AY504" s="207" t="s">
        <v>157</v>
      </c>
    </row>
    <row r="505" spans="2:51" s="205" customFormat="1" ht="11.25">
      <c r="B505" s="206"/>
      <c r="D505" s="194" t="s">
        <v>164</v>
      </c>
      <c r="E505" s="207" t="s">
        <v>3</v>
      </c>
      <c r="F505" s="208" t="s">
        <v>451</v>
      </c>
      <c r="H505" s="207" t="s">
        <v>3</v>
      </c>
      <c r="L505" s="206"/>
      <c r="M505" s="209"/>
      <c r="N505" s="210"/>
      <c r="O505" s="210"/>
      <c r="P505" s="210"/>
      <c r="Q505" s="210"/>
      <c r="R505" s="210"/>
      <c r="S505" s="210"/>
      <c r="T505" s="211"/>
      <c r="AT505" s="207" t="s">
        <v>164</v>
      </c>
      <c r="AU505" s="207" t="s">
        <v>77</v>
      </c>
      <c r="AV505" s="205" t="s">
        <v>77</v>
      </c>
      <c r="AW505" s="205" t="s">
        <v>31</v>
      </c>
      <c r="AX505" s="205" t="s">
        <v>69</v>
      </c>
      <c r="AY505" s="207" t="s">
        <v>157</v>
      </c>
    </row>
    <row r="506" spans="2:51" s="205" customFormat="1" ht="11.25">
      <c r="B506" s="206"/>
      <c r="D506" s="194" t="s">
        <v>164</v>
      </c>
      <c r="E506" s="207" t="s">
        <v>3</v>
      </c>
      <c r="F506" s="208" t="s">
        <v>405</v>
      </c>
      <c r="H506" s="207" t="s">
        <v>3</v>
      </c>
      <c r="L506" s="206"/>
      <c r="M506" s="209"/>
      <c r="N506" s="210"/>
      <c r="O506" s="210"/>
      <c r="P506" s="210"/>
      <c r="Q506" s="210"/>
      <c r="R506" s="210"/>
      <c r="S506" s="210"/>
      <c r="T506" s="211"/>
      <c r="AT506" s="207" t="s">
        <v>164</v>
      </c>
      <c r="AU506" s="207" t="s">
        <v>77</v>
      </c>
      <c r="AV506" s="205" t="s">
        <v>77</v>
      </c>
      <c r="AW506" s="205" t="s">
        <v>31</v>
      </c>
      <c r="AX506" s="205" t="s">
        <v>69</v>
      </c>
      <c r="AY506" s="207" t="s">
        <v>157</v>
      </c>
    </row>
    <row r="507" spans="2:51" s="205" customFormat="1" ht="11.25">
      <c r="B507" s="206"/>
      <c r="D507" s="194" t="s">
        <v>164</v>
      </c>
      <c r="E507" s="207" t="s">
        <v>3</v>
      </c>
      <c r="F507" s="208" t="s">
        <v>452</v>
      </c>
      <c r="H507" s="207" t="s">
        <v>3</v>
      </c>
      <c r="L507" s="206"/>
      <c r="M507" s="209"/>
      <c r="N507" s="210"/>
      <c r="O507" s="210"/>
      <c r="P507" s="210"/>
      <c r="Q507" s="210"/>
      <c r="R507" s="210"/>
      <c r="S507" s="210"/>
      <c r="T507" s="211"/>
      <c r="AT507" s="207" t="s">
        <v>164</v>
      </c>
      <c r="AU507" s="207" t="s">
        <v>77</v>
      </c>
      <c r="AV507" s="205" t="s">
        <v>77</v>
      </c>
      <c r="AW507" s="205" t="s">
        <v>31</v>
      </c>
      <c r="AX507" s="205" t="s">
        <v>69</v>
      </c>
      <c r="AY507" s="207" t="s">
        <v>157</v>
      </c>
    </row>
    <row r="508" spans="2:51" s="205" customFormat="1" ht="11.25">
      <c r="B508" s="206"/>
      <c r="D508" s="194" t="s">
        <v>164</v>
      </c>
      <c r="E508" s="207" t="s">
        <v>3</v>
      </c>
      <c r="F508" s="208" t="s">
        <v>453</v>
      </c>
      <c r="H508" s="207" t="s">
        <v>3</v>
      </c>
      <c r="L508" s="206"/>
      <c r="M508" s="209"/>
      <c r="N508" s="210"/>
      <c r="O508" s="210"/>
      <c r="P508" s="210"/>
      <c r="Q508" s="210"/>
      <c r="R508" s="210"/>
      <c r="S508" s="210"/>
      <c r="T508" s="211"/>
      <c r="AT508" s="207" t="s">
        <v>164</v>
      </c>
      <c r="AU508" s="207" t="s">
        <v>77</v>
      </c>
      <c r="AV508" s="205" t="s">
        <v>77</v>
      </c>
      <c r="AW508" s="205" t="s">
        <v>31</v>
      </c>
      <c r="AX508" s="205" t="s">
        <v>69</v>
      </c>
      <c r="AY508" s="207" t="s">
        <v>157</v>
      </c>
    </row>
    <row r="509" spans="2:51" s="205" customFormat="1" ht="11.25">
      <c r="B509" s="206"/>
      <c r="D509" s="194" t="s">
        <v>164</v>
      </c>
      <c r="E509" s="207" t="s">
        <v>3</v>
      </c>
      <c r="F509" s="208" t="s">
        <v>454</v>
      </c>
      <c r="H509" s="207" t="s">
        <v>3</v>
      </c>
      <c r="L509" s="206"/>
      <c r="M509" s="209"/>
      <c r="N509" s="210"/>
      <c r="O509" s="210"/>
      <c r="P509" s="210"/>
      <c r="Q509" s="210"/>
      <c r="R509" s="210"/>
      <c r="S509" s="210"/>
      <c r="T509" s="211"/>
      <c r="AT509" s="207" t="s">
        <v>164</v>
      </c>
      <c r="AU509" s="207" t="s">
        <v>77</v>
      </c>
      <c r="AV509" s="205" t="s">
        <v>77</v>
      </c>
      <c r="AW509" s="205" t="s">
        <v>31</v>
      </c>
      <c r="AX509" s="205" t="s">
        <v>69</v>
      </c>
      <c r="AY509" s="207" t="s">
        <v>157</v>
      </c>
    </row>
    <row r="510" spans="2:51" s="205" customFormat="1" ht="11.25">
      <c r="B510" s="206"/>
      <c r="D510" s="194" t="s">
        <v>164</v>
      </c>
      <c r="E510" s="207" t="s">
        <v>3</v>
      </c>
      <c r="F510" s="208" t="s">
        <v>455</v>
      </c>
      <c r="H510" s="207" t="s">
        <v>3</v>
      </c>
      <c r="L510" s="206"/>
      <c r="M510" s="209"/>
      <c r="N510" s="210"/>
      <c r="O510" s="210"/>
      <c r="P510" s="210"/>
      <c r="Q510" s="210"/>
      <c r="R510" s="210"/>
      <c r="S510" s="210"/>
      <c r="T510" s="211"/>
      <c r="AT510" s="207" t="s">
        <v>164</v>
      </c>
      <c r="AU510" s="207" t="s">
        <v>77</v>
      </c>
      <c r="AV510" s="205" t="s">
        <v>77</v>
      </c>
      <c r="AW510" s="205" t="s">
        <v>31</v>
      </c>
      <c r="AX510" s="205" t="s">
        <v>69</v>
      </c>
      <c r="AY510" s="207" t="s">
        <v>157</v>
      </c>
    </row>
    <row r="511" spans="2:51" s="205" customFormat="1" ht="11.25">
      <c r="B511" s="206"/>
      <c r="D511" s="194" t="s">
        <v>164</v>
      </c>
      <c r="E511" s="207" t="s">
        <v>3</v>
      </c>
      <c r="F511" s="208" t="s">
        <v>456</v>
      </c>
      <c r="H511" s="207" t="s">
        <v>3</v>
      </c>
      <c r="L511" s="206"/>
      <c r="M511" s="209"/>
      <c r="N511" s="210"/>
      <c r="O511" s="210"/>
      <c r="P511" s="210"/>
      <c r="Q511" s="210"/>
      <c r="R511" s="210"/>
      <c r="S511" s="210"/>
      <c r="T511" s="211"/>
      <c r="AT511" s="207" t="s">
        <v>164</v>
      </c>
      <c r="AU511" s="207" t="s">
        <v>77</v>
      </c>
      <c r="AV511" s="205" t="s">
        <v>77</v>
      </c>
      <c r="AW511" s="205" t="s">
        <v>31</v>
      </c>
      <c r="AX511" s="205" t="s">
        <v>69</v>
      </c>
      <c r="AY511" s="207" t="s">
        <v>157</v>
      </c>
    </row>
    <row r="512" spans="2:51" s="212" customFormat="1" ht="11.25">
      <c r="B512" s="213"/>
      <c r="D512" s="194" t="s">
        <v>164</v>
      </c>
      <c r="E512" s="214" t="s">
        <v>3</v>
      </c>
      <c r="F512" s="215" t="s">
        <v>457</v>
      </c>
      <c r="H512" s="216">
        <v>88</v>
      </c>
      <c r="L512" s="213"/>
      <c r="M512" s="217"/>
      <c r="N512" s="218"/>
      <c r="O512" s="218"/>
      <c r="P512" s="218"/>
      <c r="Q512" s="218"/>
      <c r="R512" s="218"/>
      <c r="S512" s="218"/>
      <c r="T512" s="219"/>
      <c r="AT512" s="214" t="s">
        <v>164</v>
      </c>
      <c r="AU512" s="214" t="s">
        <v>77</v>
      </c>
      <c r="AV512" s="212" t="s">
        <v>163</v>
      </c>
      <c r="AW512" s="212" t="s">
        <v>31</v>
      </c>
      <c r="AX512" s="212" t="s">
        <v>69</v>
      </c>
      <c r="AY512" s="214" t="s">
        <v>157</v>
      </c>
    </row>
    <row r="513" spans="2:51" s="220" customFormat="1" ht="11.25">
      <c r="B513" s="221"/>
      <c r="D513" s="194" t="s">
        <v>164</v>
      </c>
      <c r="E513" s="222" t="s">
        <v>3</v>
      </c>
      <c r="F513" s="223" t="s">
        <v>171</v>
      </c>
      <c r="H513" s="224">
        <v>88</v>
      </c>
      <c r="L513" s="221"/>
      <c r="M513" s="225"/>
      <c r="N513" s="226"/>
      <c r="O513" s="226"/>
      <c r="P513" s="226"/>
      <c r="Q513" s="226"/>
      <c r="R513" s="226"/>
      <c r="S513" s="226"/>
      <c r="T513" s="227"/>
      <c r="AT513" s="222" t="s">
        <v>164</v>
      </c>
      <c r="AU513" s="222" t="s">
        <v>77</v>
      </c>
      <c r="AV513" s="220" t="s">
        <v>162</v>
      </c>
      <c r="AW513" s="220" t="s">
        <v>31</v>
      </c>
      <c r="AX513" s="220" t="s">
        <v>77</v>
      </c>
      <c r="AY513" s="222" t="s">
        <v>157</v>
      </c>
    </row>
    <row r="514" spans="1:65" s="113" customFormat="1" ht="21.75" customHeight="1">
      <c r="A514" s="110"/>
      <c r="B514" s="111"/>
      <c r="C514" s="180" t="s">
        <v>458</v>
      </c>
      <c r="D514" s="180" t="s">
        <v>158</v>
      </c>
      <c r="E514" s="181" t="s">
        <v>459</v>
      </c>
      <c r="F514" s="182" t="s">
        <v>460</v>
      </c>
      <c r="G514" s="183" t="s">
        <v>161</v>
      </c>
      <c r="H514" s="184">
        <v>57</v>
      </c>
      <c r="I514" s="5"/>
      <c r="J514" s="185">
        <f>ROUND(I514*H514,2)</f>
        <v>0</v>
      </c>
      <c r="K514" s="186"/>
      <c r="L514" s="111"/>
      <c r="M514" s="187" t="s">
        <v>3</v>
      </c>
      <c r="N514" s="188" t="s">
        <v>41</v>
      </c>
      <c r="O514" s="189"/>
      <c r="P514" s="190">
        <f>O514*H514</f>
        <v>0</v>
      </c>
      <c r="Q514" s="190">
        <v>0</v>
      </c>
      <c r="R514" s="190">
        <f>Q514*H514</f>
        <v>0</v>
      </c>
      <c r="S514" s="190">
        <v>0</v>
      </c>
      <c r="T514" s="191">
        <f>S514*H514</f>
        <v>0</v>
      </c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R514" s="192" t="s">
        <v>162</v>
      </c>
      <c r="AT514" s="192" t="s">
        <v>158</v>
      </c>
      <c r="AU514" s="192" t="s">
        <v>77</v>
      </c>
      <c r="AY514" s="101" t="s">
        <v>157</v>
      </c>
      <c r="BE514" s="193">
        <f>IF(N514="základní",J514,0)</f>
        <v>0</v>
      </c>
      <c r="BF514" s="193">
        <f>IF(N514="snížená",J514,0)</f>
        <v>0</v>
      </c>
      <c r="BG514" s="193">
        <f>IF(N514="zákl. přenesená",J514,0)</f>
        <v>0</v>
      </c>
      <c r="BH514" s="193">
        <f>IF(N514="sníž. přenesená",J514,0)</f>
        <v>0</v>
      </c>
      <c r="BI514" s="193">
        <f>IF(N514="nulová",J514,0)</f>
        <v>0</v>
      </c>
      <c r="BJ514" s="101" t="s">
        <v>163</v>
      </c>
      <c r="BK514" s="193">
        <f>ROUND(I514*H514,2)</f>
        <v>0</v>
      </c>
      <c r="BL514" s="101" t="s">
        <v>162</v>
      </c>
      <c r="BM514" s="192" t="s">
        <v>461</v>
      </c>
    </row>
    <row r="515" spans="2:51" s="205" customFormat="1" ht="22.5">
      <c r="B515" s="206"/>
      <c r="D515" s="194" t="s">
        <v>164</v>
      </c>
      <c r="E515" s="207" t="s">
        <v>3</v>
      </c>
      <c r="F515" s="208" t="s">
        <v>398</v>
      </c>
      <c r="H515" s="207" t="s">
        <v>3</v>
      </c>
      <c r="L515" s="206"/>
      <c r="M515" s="209"/>
      <c r="N515" s="210"/>
      <c r="O515" s="210"/>
      <c r="P515" s="210"/>
      <c r="Q515" s="210"/>
      <c r="R515" s="210"/>
      <c r="S515" s="210"/>
      <c r="T515" s="211"/>
      <c r="AT515" s="207" t="s">
        <v>164</v>
      </c>
      <c r="AU515" s="207" t="s">
        <v>77</v>
      </c>
      <c r="AV515" s="205" t="s">
        <v>77</v>
      </c>
      <c r="AW515" s="205" t="s">
        <v>31</v>
      </c>
      <c r="AX515" s="205" t="s">
        <v>69</v>
      </c>
      <c r="AY515" s="207" t="s">
        <v>157</v>
      </c>
    </row>
    <row r="516" spans="2:51" s="205" customFormat="1" ht="11.25">
      <c r="B516" s="206"/>
      <c r="D516" s="194" t="s">
        <v>164</v>
      </c>
      <c r="E516" s="207" t="s">
        <v>3</v>
      </c>
      <c r="F516" s="208" t="s">
        <v>399</v>
      </c>
      <c r="H516" s="207" t="s">
        <v>3</v>
      </c>
      <c r="L516" s="206"/>
      <c r="M516" s="209"/>
      <c r="N516" s="210"/>
      <c r="O516" s="210"/>
      <c r="P516" s="210"/>
      <c r="Q516" s="210"/>
      <c r="R516" s="210"/>
      <c r="S516" s="210"/>
      <c r="T516" s="211"/>
      <c r="AT516" s="207" t="s">
        <v>164</v>
      </c>
      <c r="AU516" s="207" t="s">
        <v>77</v>
      </c>
      <c r="AV516" s="205" t="s">
        <v>77</v>
      </c>
      <c r="AW516" s="205" t="s">
        <v>31</v>
      </c>
      <c r="AX516" s="205" t="s">
        <v>69</v>
      </c>
      <c r="AY516" s="207" t="s">
        <v>157</v>
      </c>
    </row>
    <row r="517" spans="2:51" s="205" customFormat="1" ht="11.25">
      <c r="B517" s="206"/>
      <c r="D517" s="194" t="s">
        <v>164</v>
      </c>
      <c r="E517" s="207" t="s">
        <v>3</v>
      </c>
      <c r="F517" s="208" t="s">
        <v>400</v>
      </c>
      <c r="H517" s="207" t="s">
        <v>3</v>
      </c>
      <c r="L517" s="206"/>
      <c r="M517" s="209"/>
      <c r="N517" s="210"/>
      <c r="O517" s="210"/>
      <c r="P517" s="210"/>
      <c r="Q517" s="210"/>
      <c r="R517" s="210"/>
      <c r="S517" s="210"/>
      <c r="T517" s="211"/>
      <c r="AT517" s="207" t="s">
        <v>164</v>
      </c>
      <c r="AU517" s="207" t="s">
        <v>77</v>
      </c>
      <c r="AV517" s="205" t="s">
        <v>77</v>
      </c>
      <c r="AW517" s="205" t="s">
        <v>31</v>
      </c>
      <c r="AX517" s="205" t="s">
        <v>69</v>
      </c>
      <c r="AY517" s="207" t="s">
        <v>157</v>
      </c>
    </row>
    <row r="518" spans="2:51" s="205" customFormat="1" ht="11.25">
      <c r="B518" s="206"/>
      <c r="D518" s="194" t="s">
        <v>164</v>
      </c>
      <c r="E518" s="207" t="s">
        <v>3</v>
      </c>
      <c r="F518" s="208" t="s">
        <v>401</v>
      </c>
      <c r="H518" s="207" t="s">
        <v>3</v>
      </c>
      <c r="L518" s="206"/>
      <c r="M518" s="209"/>
      <c r="N518" s="210"/>
      <c r="O518" s="210"/>
      <c r="P518" s="210"/>
      <c r="Q518" s="210"/>
      <c r="R518" s="210"/>
      <c r="S518" s="210"/>
      <c r="T518" s="211"/>
      <c r="AT518" s="207" t="s">
        <v>164</v>
      </c>
      <c r="AU518" s="207" t="s">
        <v>77</v>
      </c>
      <c r="AV518" s="205" t="s">
        <v>77</v>
      </c>
      <c r="AW518" s="205" t="s">
        <v>31</v>
      </c>
      <c r="AX518" s="205" t="s">
        <v>69</v>
      </c>
      <c r="AY518" s="207" t="s">
        <v>157</v>
      </c>
    </row>
    <row r="519" spans="2:51" s="205" customFormat="1" ht="11.25">
      <c r="B519" s="206"/>
      <c r="D519" s="194" t="s">
        <v>164</v>
      </c>
      <c r="E519" s="207" t="s">
        <v>3</v>
      </c>
      <c r="F519" s="208" t="s">
        <v>443</v>
      </c>
      <c r="H519" s="207" t="s">
        <v>3</v>
      </c>
      <c r="L519" s="206"/>
      <c r="M519" s="209"/>
      <c r="N519" s="210"/>
      <c r="O519" s="210"/>
      <c r="P519" s="210"/>
      <c r="Q519" s="210"/>
      <c r="R519" s="210"/>
      <c r="S519" s="210"/>
      <c r="T519" s="211"/>
      <c r="AT519" s="207" t="s">
        <v>164</v>
      </c>
      <c r="AU519" s="207" t="s">
        <v>77</v>
      </c>
      <c r="AV519" s="205" t="s">
        <v>77</v>
      </c>
      <c r="AW519" s="205" t="s">
        <v>31</v>
      </c>
      <c r="AX519" s="205" t="s">
        <v>69</v>
      </c>
      <c r="AY519" s="207" t="s">
        <v>157</v>
      </c>
    </row>
    <row r="520" spans="2:51" s="205" customFormat="1" ht="11.25">
      <c r="B520" s="206"/>
      <c r="D520" s="194" t="s">
        <v>164</v>
      </c>
      <c r="E520" s="207" t="s">
        <v>3</v>
      </c>
      <c r="F520" s="208" t="s">
        <v>403</v>
      </c>
      <c r="H520" s="207" t="s">
        <v>3</v>
      </c>
      <c r="L520" s="206"/>
      <c r="M520" s="209"/>
      <c r="N520" s="210"/>
      <c r="O520" s="210"/>
      <c r="P520" s="210"/>
      <c r="Q520" s="210"/>
      <c r="R520" s="210"/>
      <c r="S520" s="210"/>
      <c r="T520" s="211"/>
      <c r="AT520" s="207" t="s">
        <v>164</v>
      </c>
      <c r="AU520" s="207" t="s">
        <v>77</v>
      </c>
      <c r="AV520" s="205" t="s">
        <v>77</v>
      </c>
      <c r="AW520" s="205" t="s">
        <v>31</v>
      </c>
      <c r="AX520" s="205" t="s">
        <v>69</v>
      </c>
      <c r="AY520" s="207" t="s">
        <v>157</v>
      </c>
    </row>
    <row r="521" spans="2:51" s="205" customFormat="1" ht="11.25">
      <c r="B521" s="206"/>
      <c r="D521" s="194" t="s">
        <v>164</v>
      </c>
      <c r="E521" s="207" t="s">
        <v>3</v>
      </c>
      <c r="F521" s="208" t="s">
        <v>462</v>
      </c>
      <c r="H521" s="207" t="s">
        <v>3</v>
      </c>
      <c r="L521" s="206"/>
      <c r="M521" s="209"/>
      <c r="N521" s="210"/>
      <c r="O521" s="210"/>
      <c r="P521" s="210"/>
      <c r="Q521" s="210"/>
      <c r="R521" s="210"/>
      <c r="S521" s="210"/>
      <c r="T521" s="211"/>
      <c r="AT521" s="207" t="s">
        <v>164</v>
      </c>
      <c r="AU521" s="207" t="s">
        <v>77</v>
      </c>
      <c r="AV521" s="205" t="s">
        <v>77</v>
      </c>
      <c r="AW521" s="205" t="s">
        <v>31</v>
      </c>
      <c r="AX521" s="205" t="s">
        <v>69</v>
      </c>
      <c r="AY521" s="207" t="s">
        <v>157</v>
      </c>
    </row>
    <row r="522" spans="2:51" s="205" customFormat="1" ht="11.25">
      <c r="B522" s="206"/>
      <c r="D522" s="194" t="s">
        <v>164</v>
      </c>
      <c r="E522" s="207" t="s">
        <v>3</v>
      </c>
      <c r="F522" s="208" t="s">
        <v>463</v>
      </c>
      <c r="H522" s="207" t="s">
        <v>3</v>
      </c>
      <c r="L522" s="206"/>
      <c r="M522" s="209"/>
      <c r="N522" s="210"/>
      <c r="O522" s="210"/>
      <c r="P522" s="210"/>
      <c r="Q522" s="210"/>
      <c r="R522" s="210"/>
      <c r="S522" s="210"/>
      <c r="T522" s="211"/>
      <c r="AT522" s="207" t="s">
        <v>164</v>
      </c>
      <c r="AU522" s="207" t="s">
        <v>77</v>
      </c>
      <c r="AV522" s="205" t="s">
        <v>77</v>
      </c>
      <c r="AW522" s="205" t="s">
        <v>31</v>
      </c>
      <c r="AX522" s="205" t="s">
        <v>69</v>
      </c>
      <c r="AY522" s="207" t="s">
        <v>157</v>
      </c>
    </row>
    <row r="523" spans="2:51" s="205" customFormat="1" ht="11.25">
      <c r="B523" s="206"/>
      <c r="D523" s="194" t="s">
        <v>164</v>
      </c>
      <c r="E523" s="207" t="s">
        <v>3</v>
      </c>
      <c r="F523" s="208" t="s">
        <v>165</v>
      </c>
      <c r="H523" s="207" t="s">
        <v>3</v>
      </c>
      <c r="L523" s="206"/>
      <c r="M523" s="209"/>
      <c r="N523" s="210"/>
      <c r="O523" s="210"/>
      <c r="P523" s="210"/>
      <c r="Q523" s="210"/>
      <c r="R523" s="210"/>
      <c r="S523" s="210"/>
      <c r="T523" s="211"/>
      <c r="AT523" s="207" t="s">
        <v>164</v>
      </c>
      <c r="AU523" s="207" t="s">
        <v>77</v>
      </c>
      <c r="AV523" s="205" t="s">
        <v>77</v>
      </c>
      <c r="AW523" s="205" t="s">
        <v>31</v>
      </c>
      <c r="AX523" s="205" t="s">
        <v>69</v>
      </c>
      <c r="AY523" s="207" t="s">
        <v>157</v>
      </c>
    </row>
    <row r="524" spans="2:51" s="205" customFormat="1" ht="11.25">
      <c r="B524" s="206"/>
      <c r="D524" s="194" t="s">
        <v>164</v>
      </c>
      <c r="E524" s="207" t="s">
        <v>3</v>
      </c>
      <c r="F524" s="208" t="s">
        <v>464</v>
      </c>
      <c r="H524" s="207" t="s">
        <v>3</v>
      </c>
      <c r="L524" s="206"/>
      <c r="M524" s="209"/>
      <c r="N524" s="210"/>
      <c r="O524" s="210"/>
      <c r="P524" s="210"/>
      <c r="Q524" s="210"/>
      <c r="R524" s="210"/>
      <c r="S524" s="210"/>
      <c r="T524" s="211"/>
      <c r="AT524" s="207" t="s">
        <v>164</v>
      </c>
      <c r="AU524" s="207" t="s">
        <v>77</v>
      </c>
      <c r="AV524" s="205" t="s">
        <v>77</v>
      </c>
      <c r="AW524" s="205" t="s">
        <v>31</v>
      </c>
      <c r="AX524" s="205" t="s">
        <v>69</v>
      </c>
      <c r="AY524" s="207" t="s">
        <v>157</v>
      </c>
    </row>
    <row r="525" spans="2:51" s="205" customFormat="1" ht="11.25">
      <c r="B525" s="206"/>
      <c r="D525" s="194" t="s">
        <v>164</v>
      </c>
      <c r="E525" s="207" t="s">
        <v>3</v>
      </c>
      <c r="F525" s="208" t="s">
        <v>465</v>
      </c>
      <c r="H525" s="207" t="s">
        <v>3</v>
      </c>
      <c r="L525" s="206"/>
      <c r="M525" s="209"/>
      <c r="N525" s="210"/>
      <c r="O525" s="210"/>
      <c r="P525" s="210"/>
      <c r="Q525" s="210"/>
      <c r="R525" s="210"/>
      <c r="S525" s="210"/>
      <c r="T525" s="211"/>
      <c r="AT525" s="207" t="s">
        <v>164</v>
      </c>
      <c r="AU525" s="207" t="s">
        <v>77</v>
      </c>
      <c r="AV525" s="205" t="s">
        <v>77</v>
      </c>
      <c r="AW525" s="205" t="s">
        <v>31</v>
      </c>
      <c r="AX525" s="205" t="s">
        <v>69</v>
      </c>
      <c r="AY525" s="207" t="s">
        <v>157</v>
      </c>
    </row>
    <row r="526" spans="2:51" s="205" customFormat="1" ht="11.25">
      <c r="B526" s="206"/>
      <c r="D526" s="194" t="s">
        <v>164</v>
      </c>
      <c r="E526" s="207" t="s">
        <v>3</v>
      </c>
      <c r="F526" s="208" t="s">
        <v>284</v>
      </c>
      <c r="H526" s="207" t="s">
        <v>3</v>
      </c>
      <c r="L526" s="206"/>
      <c r="M526" s="209"/>
      <c r="N526" s="210"/>
      <c r="O526" s="210"/>
      <c r="P526" s="210"/>
      <c r="Q526" s="210"/>
      <c r="R526" s="210"/>
      <c r="S526" s="210"/>
      <c r="T526" s="211"/>
      <c r="AT526" s="207" t="s">
        <v>164</v>
      </c>
      <c r="AU526" s="207" t="s">
        <v>77</v>
      </c>
      <c r="AV526" s="205" t="s">
        <v>77</v>
      </c>
      <c r="AW526" s="205" t="s">
        <v>31</v>
      </c>
      <c r="AX526" s="205" t="s">
        <v>69</v>
      </c>
      <c r="AY526" s="207" t="s">
        <v>157</v>
      </c>
    </row>
    <row r="527" spans="2:51" s="205" customFormat="1" ht="11.25">
      <c r="B527" s="206"/>
      <c r="D527" s="194" t="s">
        <v>164</v>
      </c>
      <c r="E527" s="207" t="s">
        <v>3</v>
      </c>
      <c r="F527" s="208" t="s">
        <v>285</v>
      </c>
      <c r="H527" s="207" t="s">
        <v>3</v>
      </c>
      <c r="L527" s="206"/>
      <c r="M527" s="209"/>
      <c r="N527" s="210"/>
      <c r="O527" s="210"/>
      <c r="P527" s="210"/>
      <c r="Q527" s="210"/>
      <c r="R527" s="210"/>
      <c r="S527" s="210"/>
      <c r="T527" s="211"/>
      <c r="AT527" s="207" t="s">
        <v>164</v>
      </c>
      <c r="AU527" s="207" t="s">
        <v>77</v>
      </c>
      <c r="AV527" s="205" t="s">
        <v>77</v>
      </c>
      <c r="AW527" s="205" t="s">
        <v>31</v>
      </c>
      <c r="AX527" s="205" t="s">
        <v>69</v>
      </c>
      <c r="AY527" s="207" t="s">
        <v>157</v>
      </c>
    </row>
    <row r="528" spans="2:51" s="212" customFormat="1" ht="11.25">
      <c r="B528" s="213"/>
      <c r="D528" s="194" t="s">
        <v>164</v>
      </c>
      <c r="E528" s="214" t="s">
        <v>3</v>
      </c>
      <c r="F528" s="215" t="s">
        <v>466</v>
      </c>
      <c r="H528" s="216">
        <v>57</v>
      </c>
      <c r="L528" s="213"/>
      <c r="M528" s="217"/>
      <c r="N528" s="218"/>
      <c r="O528" s="218"/>
      <c r="P528" s="218"/>
      <c r="Q528" s="218"/>
      <c r="R528" s="218"/>
      <c r="S528" s="218"/>
      <c r="T528" s="219"/>
      <c r="AT528" s="214" t="s">
        <v>164</v>
      </c>
      <c r="AU528" s="214" t="s">
        <v>77</v>
      </c>
      <c r="AV528" s="212" t="s">
        <v>163</v>
      </c>
      <c r="AW528" s="212" t="s">
        <v>31</v>
      </c>
      <c r="AX528" s="212" t="s">
        <v>69</v>
      </c>
      <c r="AY528" s="214" t="s">
        <v>157</v>
      </c>
    </row>
    <row r="529" spans="2:51" s="220" customFormat="1" ht="11.25">
      <c r="B529" s="221"/>
      <c r="D529" s="194" t="s">
        <v>164</v>
      </c>
      <c r="E529" s="222" t="s">
        <v>3</v>
      </c>
      <c r="F529" s="223" t="s">
        <v>171</v>
      </c>
      <c r="H529" s="224">
        <v>57</v>
      </c>
      <c r="L529" s="221"/>
      <c r="M529" s="225"/>
      <c r="N529" s="226"/>
      <c r="O529" s="226"/>
      <c r="P529" s="226"/>
      <c r="Q529" s="226"/>
      <c r="R529" s="226"/>
      <c r="S529" s="226"/>
      <c r="T529" s="227"/>
      <c r="AT529" s="222" t="s">
        <v>164</v>
      </c>
      <c r="AU529" s="222" t="s">
        <v>77</v>
      </c>
      <c r="AV529" s="220" t="s">
        <v>162</v>
      </c>
      <c r="AW529" s="220" t="s">
        <v>31</v>
      </c>
      <c r="AX529" s="220" t="s">
        <v>77</v>
      </c>
      <c r="AY529" s="222" t="s">
        <v>157</v>
      </c>
    </row>
    <row r="530" spans="1:65" s="113" customFormat="1" ht="21.75" customHeight="1">
      <c r="A530" s="110"/>
      <c r="B530" s="111"/>
      <c r="C530" s="180" t="s">
        <v>315</v>
      </c>
      <c r="D530" s="180" t="s">
        <v>158</v>
      </c>
      <c r="E530" s="181" t="s">
        <v>467</v>
      </c>
      <c r="F530" s="182" t="s">
        <v>468</v>
      </c>
      <c r="G530" s="183" t="s">
        <v>161</v>
      </c>
      <c r="H530" s="184">
        <v>25.5</v>
      </c>
      <c r="I530" s="5"/>
      <c r="J530" s="185">
        <f>ROUND(I530*H530,2)</f>
        <v>0</v>
      </c>
      <c r="K530" s="186"/>
      <c r="L530" s="111"/>
      <c r="M530" s="187" t="s">
        <v>3</v>
      </c>
      <c r="N530" s="188" t="s">
        <v>41</v>
      </c>
      <c r="O530" s="189"/>
      <c r="P530" s="190">
        <f>O530*H530</f>
        <v>0</v>
      </c>
      <c r="Q530" s="190">
        <v>0</v>
      </c>
      <c r="R530" s="190">
        <f>Q530*H530</f>
        <v>0</v>
      </c>
      <c r="S530" s="190">
        <v>0</v>
      </c>
      <c r="T530" s="191">
        <f>S530*H530</f>
        <v>0</v>
      </c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R530" s="192" t="s">
        <v>162</v>
      </c>
      <c r="AT530" s="192" t="s">
        <v>158</v>
      </c>
      <c r="AU530" s="192" t="s">
        <v>77</v>
      </c>
      <c r="AY530" s="101" t="s">
        <v>157</v>
      </c>
      <c r="BE530" s="193">
        <f>IF(N530="základní",J530,0)</f>
        <v>0</v>
      </c>
      <c r="BF530" s="193">
        <f>IF(N530="snížená",J530,0)</f>
        <v>0</v>
      </c>
      <c r="BG530" s="193">
        <f>IF(N530="zákl. přenesená",J530,0)</f>
        <v>0</v>
      </c>
      <c r="BH530" s="193">
        <f>IF(N530="sníž. přenesená",J530,0)</f>
        <v>0</v>
      </c>
      <c r="BI530" s="193">
        <f>IF(N530="nulová",J530,0)</f>
        <v>0</v>
      </c>
      <c r="BJ530" s="101" t="s">
        <v>163</v>
      </c>
      <c r="BK530" s="193">
        <f>ROUND(I530*H530,2)</f>
        <v>0</v>
      </c>
      <c r="BL530" s="101" t="s">
        <v>162</v>
      </c>
      <c r="BM530" s="192" t="s">
        <v>469</v>
      </c>
    </row>
    <row r="531" spans="2:51" s="205" customFormat="1" ht="22.5">
      <c r="B531" s="206"/>
      <c r="D531" s="194" t="s">
        <v>164</v>
      </c>
      <c r="E531" s="207" t="s">
        <v>3</v>
      </c>
      <c r="F531" s="208" t="s">
        <v>398</v>
      </c>
      <c r="H531" s="207" t="s">
        <v>3</v>
      </c>
      <c r="L531" s="206"/>
      <c r="M531" s="209"/>
      <c r="N531" s="210"/>
      <c r="O531" s="210"/>
      <c r="P531" s="210"/>
      <c r="Q531" s="210"/>
      <c r="R531" s="210"/>
      <c r="S531" s="210"/>
      <c r="T531" s="211"/>
      <c r="AT531" s="207" t="s">
        <v>164</v>
      </c>
      <c r="AU531" s="207" t="s">
        <v>77</v>
      </c>
      <c r="AV531" s="205" t="s">
        <v>77</v>
      </c>
      <c r="AW531" s="205" t="s">
        <v>31</v>
      </c>
      <c r="AX531" s="205" t="s">
        <v>69</v>
      </c>
      <c r="AY531" s="207" t="s">
        <v>157</v>
      </c>
    </row>
    <row r="532" spans="2:51" s="205" customFormat="1" ht="11.25">
      <c r="B532" s="206"/>
      <c r="D532" s="194" t="s">
        <v>164</v>
      </c>
      <c r="E532" s="207" t="s">
        <v>3</v>
      </c>
      <c r="F532" s="208" t="s">
        <v>399</v>
      </c>
      <c r="H532" s="207" t="s">
        <v>3</v>
      </c>
      <c r="L532" s="206"/>
      <c r="M532" s="209"/>
      <c r="N532" s="210"/>
      <c r="O532" s="210"/>
      <c r="P532" s="210"/>
      <c r="Q532" s="210"/>
      <c r="R532" s="210"/>
      <c r="S532" s="210"/>
      <c r="T532" s="211"/>
      <c r="AT532" s="207" t="s">
        <v>164</v>
      </c>
      <c r="AU532" s="207" t="s">
        <v>77</v>
      </c>
      <c r="AV532" s="205" t="s">
        <v>77</v>
      </c>
      <c r="AW532" s="205" t="s">
        <v>31</v>
      </c>
      <c r="AX532" s="205" t="s">
        <v>69</v>
      </c>
      <c r="AY532" s="207" t="s">
        <v>157</v>
      </c>
    </row>
    <row r="533" spans="2:51" s="205" customFormat="1" ht="11.25">
      <c r="B533" s="206"/>
      <c r="D533" s="194" t="s">
        <v>164</v>
      </c>
      <c r="E533" s="207" t="s">
        <v>3</v>
      </c>
      <c r="F533" s="208" t="s">
        <v>400</v>
      </c>
      <c r="H533" s="207" t="s">
        <v>3</v>
      </c>
      <c r="L533" s="206"/>
      <c r="M533" s="209"/>
      <c r="N533" s="210"/>
      <c r="O533" s="210"/>
      <c r="P533" s="210"/>
      <c r="Q533" s="210"/>
      <c r="R533" s="210"/>
      <c r="S533" s="210"/>
      <c r="T533" s="211"/>
      <c r="AT533" s="207" t="s">
        <v>164</v>
      </c>
      <c r="AU533" s="207" t="s">
        <v>77</v>
      </c>
      <c r="AV533" s="205" t="s">
        <v>77</v>
      </c>
      <c r="AW533" s="205" t="s">
        <v>31</v>
      </c>
      <c r="AX533" s="205" t="s">
        <v>69</v>
      </c>
      <c r="AY533" s="207" t="s">
        <v>157</v>
      </c>
    </row>
    <row r="534" spans="2:51" s="205" customFormat="1" ht="11.25">
      <c r="B534" s="206"/>
      <c r="D534" s="194" t="s">
        <v>164</v>
      </c>
      <c r="E534" s="207" t="s">
        <v>3</v>
      </c>
      <c r="F534" s="208" t="s">
        <v>401</v>
      </c>
      <c r="H534" s="207" t="s">
        <v>3</v>
      </c>
      <c r="L534" s="206"/>
      <c r="M534" s="209"/>
      <c r="N534" s="210"/>
      <c r="O534" s="210"/>
      <c r="P534" s="210"/>
      <c r="Q534" s="210"/>
      <c r="R534" s="210"/>
      <c r="S534" s="210"/>
      <c r="T534" s="211"/>
      <c r="AT534" s="207" t="s">
        <v>164</v>
      </c>
      <c r="AU534" s="207" t="s">
        <v>77</v>
      </c>
      <c r="AV534" s="205" t="s">
        <v>77</v>
      </c>
      <c r="AW534" s="205" t="s">
        <v>31</v>
      </c>
      <c r="AX534" s="205" t="s">
        <v>69</v>
      </c>
      <c r="AY534" s="207" t="s">
        <v>157</v>
      </c>
    </row>
    <row r="535" spans="2:51" s="205" customFormat="1" ht="22.5">
      <c r="B535" s="206"/>
      <c r="D535" s="194" t="s">
        <v>164</v>
      </c>
      <c r="E535" s="207" t="s">
        <v>3</v>
      </c>
      <c r="F535" s="208" t="s">
        <v>450</v>
      </c>
      <c r="H535" s="207" t="s">
        <v>3</v>
      </c>
      <c r="L535" s="206"/>
      <c r="M535" s="209"/>
      <c r="N535" s="210"/>
      <c r="O535" s="210"/>
      <c r="P535" s="210"/>
      <c r="Q535" s="210"/>
      <c r="R535" s="210"/>
      <c r="S535" s="210"/>
      <c r="T535" s="211"/>
      <c r="AT535" s="207" t="s">
        <v>164</v>
      </c>
      <c r="AU535" s="207" t="s">
        <v>77</v>
      </c>
      <c r="AV535" s="205" t="s">
        <v>77</v>
      </c>
      <c r="AW535" s="205" t="s">
        <v>31</v>
      </c>
      <c r="AX535" s="205" t="s">
        <v>69</v>
      </c>
      <c r="AY535" s="207" t="s">
        <v>157</v>
      </c>
    </row>
    <row r="536" spans="2:51" s="205" customFormat="1" ht="11.25">
      <c r="B536" s="206"/>
      <c r="D536" s="194" t="s">
        <v>164</v>
      </c>
      <c r="E536" s="207" t="s">
        <v>3</v>
      </c>
      <c r="F536" s="208" t="s">
        <v>403</v>
      </c>
      <c r="H536" s="207" t="s">
        <v>3</v>
      </c>
      <c r="L536" s="206"/>
      <c r="M536" s="209"/>
      <c r="N536" s="210"/>
      <c r="O536" s="210"/>
      <c r="P536" s="210"/>
      <c r="Q536" s="210"/>
      <c r="R536" s="210"/>
      <c r="S536" s="210"/>
      <c r="T536" s="211"/>
      <c r="AT536" s="207" t="s">
        <v>164</v>
      </c>
      <c r="AU536" s="207" t="s">
        <v>77</v>
      </c>
      <c r="AV536" s="205" t="s">
        <v>77</v>
      </c>
      <c r="AW536" s="205" t="s">
        <v>31</v>
      </c>
      <c r="AX536" s="205" t="s">
        <v>69</v>
      </c>
      <c r="AY536" s="207" t="s">
        <v>157</v>
      </c>
    </row>
    <row r="537" spans="2:51" s="205" customFormat="1" ht="11.25">
      <c r="B537" s="206"/>
      <c r="D537" s="194" t="s">
        <v>164</v>
      </c>
      <c r="E537" s="207" t="s">
        <v>3</v>
      </c>
      <c r="F537" s="208" t="s">
        <v>462</v>
      </c>
      <c r="H537" s="207" t="s">
        <v>3</v>
      </c>
      <c r="L537" s="206"/>
      <c r="M537" s="209"/>
      <c r="N537" s="210"/>
      <c r="O537" s="210"/>
      <c r="P537" s="210"/>
      <c r="Q537" s="210"/>
      <c r="R537" s="210"/>
      <c r="S537" s="210"/>
      <c r="T537" s="211"/>
      <c r="AT537" s="207" t="s">
        <v>164</v>
      </c>
      <c r="AU537" s="207" t="s">
        <v>77</v>
      </c>
      <c r="AV537" s="205" t="s">
        <v>77</v>
      </c>
      <c r="AW537" s="205" t="s">
        <v>31</v>
      </c>
      <c r="AX537" s="205" t="s">
        <v>69</v>
      </c>
      <c r="AY537" s="207" t="s">
        <v>157</v>
      </c>
    </row>
    <row r="538" spans="2:51" s="205" customFormat="1" ht="11.25">
      <c r="B538" s="206"/>
      <c r="D538" s="194" t="s">
        <v>164</v>
      </c>
      <c r="E538" s="207" t="s">
        <v>3</v>
      </c>
      <c r="F538" s="208" t="s">
        <v>463</v>
      </c>
      <c r="H538" s="207" t="s">
        <v>3</v>
      </c>
      <c r="L538" s="206"/>
      <c r="M538" s="209"/>
      <c r="N538" s="210"/>
      <c r="O538" s="210"/>
      <c r="P538" s="210"/>
      <c r="Q538" s="210"/>
      <c r="R538" s="210"/>
      <c r="S538" s="210"/>
      <c r="T538" s="211"/>
      <c r="AT538" s="207" t="s">
        <v>164</v>
      </c>
      <c r="AU538" s="207" t="s">
        <v>77</v>
      </c>
      <c r="AV538" s="205" t="s">
        <v>77</v>
      </c>
      <c r="AW538" s="205" t="s">
        <v>31</v>
      </c>
      <c r="AX538" s="205" t="s">
        <v>69</v>
      </c>
      <c r="AY538" s="207" t="s">
        <v>157</v>
      </c>
    </row>
    <row r="539" spans="2:51" s="205" customFormat="1" ht="11.25">
      <c r="B539" s="206"/>
      <c r="D539" s="194" t="s">
        <v>164</v>
      </c>
      <c r="E539" s="207" t="s">
        <v>3</v>
      </c>
      <c r="F539" s="208" t="s">
        <v>165</v>
      </c>
      <c r="H539" s="207" t="s">
        <v>3</v>
      </c>
      <c r="L539" s="206"/>
      <c r="M539" s="209"/>
      <c r="N539" s="210"/>
      <c r="O539" s="210"/>
      <c r="P539" s="210"/>
      <c r="Q539" s="210"/>
      <c r="R539" s="210"/>
      <c r="S539" s="210"/>
      <c r="T539" s="211"/>
      <c r="AT539" s="207" t="s">
        <v>164</v>
      </c>
      <c r="AU539" s="207" t="s">
        <v>77</v>
      </c>
      <c r="AV539" s="205" t="s">
        <v>77</v>
      </c>
      <c r="AW539" s="205" t="s">
        <v>31</v>
      </c>
      <c r="AX539" s="205" t="s">
        <v>69</v>
      </c>
      <c r="AY539" s="207" t="s">
        <v>157</v>
      </c>
    </row>
    <row r="540" spans="2:51" s="205" customFormat="1" ht="11.25">
      <c r="B540" s="206"/>
      <c r="D540" s="194" t="s">
        <v>164</v>
      </c>
      <c r="E540" s="207" t="s">
        <v>3</v>
      </c>
      <c r="F540" s="208" t="s">
        <v>470</v>
      </c>
      <c r="H540" s="207" t="s">
        <v>3</v>
      </c>
      <c r="L540" s="206"/>
      <c r="M540" s="209"/>
      <c r="N540" s="210"/>
      <c r="O540" s="210"/>
      <c r="P540" s="210"/>
      <c r="Q540" s="210"/>
      <c r="R540" s="210"/>
      <c r="S540" s="210"/>
      <c r="T540" s="211"/>
      <c r="AT540" s="207" t="s">
        <v>164</v>
      </c>
      <c r="AU540" s="207" t="s">
        <v>77</v>
      </c>
      <c r="AV540" s="205" t="s">
        <v>77</v>
      </c>
      <c r="AW540" s="205" t="s">
        <v>31</v>
      </c>
      <c r="AX540" s="205" t="s">
        <v>69</v>
      </c>
      <c r="AY540" s="207" t="s">
        <v>157</v>
      </c>
    </row>
    <row r="541" spans="2:51" s="205" customFormat="1" ht="11.25">
      <c r="B541" s="206"/>
      <c r="D541" s="194" t="s">
        <v>164</v>
      </c>
      <c r="E541" s="207" t="s">
        <v>3</v>
      </c>
      <c r="F541" s="208" t="s">
        <v>405</v>
      </c>
      <c r="H541" s="207" t="s">
        <v>3</v>
      </c>
      <c r="L541" s="206"/>
      <c r="M541" s="209"/>
      <c r="N541" s="210"/>
      <c r="O541" s="210"/>
      <c r="P541" s="210"/>
      <c r="Q541" s="210"/>
      <c r="R541" s="210"/>
      <c r="S541" s="210"/>
      <c r="T541" s="211"/>
      <c r="AT541" s="207" t="s">
        <v>164</v>
      </c>
      <c r="AU541" s="207" t="s">
        <v>77</v>
      </c>
      <c r="AV541" s="205" t="s">
        <v>77</v>
      </c>
      <c r="AW541" s="205" t="s">
        <v>31</v>
      </c>
      <c r="AX541" s="205" t="s">
        <v>69</v>
      </c>
      <c r="AY541" s="207" t="s">
        <v>157</v>
      </c>
    </row>
    <row r="542" spans="2:51" s="205" customFormat="1" ht="11.25">
      <c r="B542" s="206"/>
      <c r="D542" s="194" t="s">
        <v>164</v>
      </c>
      <c r="E542" s="207" t="s">
        <v>3</v>
      </c>
      <c r="F542" s="208" t="s">
        <v>471</v>
      </c>
      <c r="H542" s="207" t="s">
        <v>3</v>
      </c>
      <c r="L542" s="206"/>
      <c r="M542" s="209"/>
      <c r="N542" s="210"/>
      <c r="O542" s="210"/>
      <c r="P542" s="210"/>
      <c r="Q542" s="210"/>
      <c r="R542" s="210"/>
      <c r="S542" s="210"/>
      <c r="T542" s="211"/>
      <c r="AT542" s="207" t="s">
        <v>164</v>
      </c>
      <c r="AU542" s="207" t="s">
        <v>77</v>
      </c>
      <c r="AV542" s="205" t="s">
        <v>77</v>
      </c>
      <c r="AW542" s="205" t="s">
        <v>31</v>
      </c>
      <c r="AX542" s="205" t="s">
        <v>69</v>
      </c>
      <c r="AY542" s="207" t="s">
        <v>157</v>
      </c>
    </row>
    <row r="543" spans="2:51" s="205" customFormat="1" ht="11.25">
      <c r="B543" s="206"/>
      <c r="D543" s="194" t="s">
        <v>164</v>
      </c>
      <c r="E543" s="207" t="s">
        <v>3</v>
      </c>
      <c r="F543" s="208" t="s">
        <v>472</v>
      </c>
      <c r="H543" s="207" t="s">
        <v>3</v>
      </c>
      <c r="L543" s="206"/>
      <c r="M543" s="209"/>
      <c r="N543" s="210"/>
      <c r="O543" s="210"/>
      <c r="P543" s="210"/>
      <c r="Q543" s="210"/>
      <c r="R543" s="210"/>
      <c r="S543" s="210"/>
      <c r="T543" s="211"/>
      <c r="AT543" s="207" t="s">
        <v>164</v>
      </c>
      <c r="AU543" s="207" t="s">
        <v>77</v>
      </c>
      <c r="AV543" s="205" t="s">
        <v>77</v>
      </c>
      <c r="AW543" s="205" t="s">
        <v>31</v>
      </c>
      <c r="AX543" s="205" t="s">
        <v>69</v>
      </c>
      <c r="AY543" s="207" t="s">
        <v>157</v>
      </c>
    </row>
    <row r="544" spans="2:51" s="212" customFormat="1" ht="11.25">
      <c r="B544" s="213"/>
      <c r="D544" s="194" t="s">
        <v>164</v>
      </c>
      <c r="E544" s="214" t="s">
        <v>3</v>
      </c>
      <c r="F544" s="215" t="s">
        <v>473</v>
      </c>
      <c r="H544" s="216">
        <v>25.5</v>
      </c>
      <c r="L544" s="213"/>
      <c r="M544" s="217"/>
      <c r="N544" s="218"/>
      <c r="O544" s="218"/>
      <c r="P544" s="218"/>
      <c r="Q544" s="218"/>
      <c r="R544" s="218"/>
      <c r="S544" s="218"/>
      <c r="T544" s="219"/>
      <c r="AT544" s="214" t="s">
        <v>164</v>
      </c>
      <c r="AU544" s="214" t="s">
        <v>77</v>
      </c>
      <c r="AV544" s="212" t="s">
        <v>163</v>
      </c>
      <c r="AW544" s="212" t="s">
        <v>31</v>
      </c>
      <c r="AX544" s="212" t="s">
        <v>69</v>
      </c>
      <c r="AY544" s="214" t="s">
        <v>157</v>
      </c>
    </row>
    <row r="545" spans="2:51" s="220" customFormat="1" ht="11.25">
      <c r="B545" s="221"/>
      <c r="D545" s="194" t="s">
        <v>164</v>
      </c>
      <c r="E545" s="222" t="s">
        <v>3</v>
      </c>
      <c r="F545" s="223" t="s">
        <v>171</v>
      </c>
      <c r="H545" s="224">
        <v>25.5</v>
      </c>
      <c r="L545" s="221"/>
      <c r="M545" s="225"/>
      <c r="N545" s="226"/>
      <c r="O545" s="226"/>
      <c r="P545" s="226"/>
      <c r="Q545" s="226"/>
      <c r="R545" s="226"/>
      <c r="S545" s="226"/>
      <c r="T545" s="227"/>
      <c r="AT545" s="222" t="s">
        <v>164</v>
      </c>
      <c r="AU545" s="222" t="s">
        <v>77</v>
      </c>
      <c r="AV545" s="220" t="s">
        <v>162</v>
      </c>
      <c r="AW545" s="220" t="s">
        <v>31</v>
      </c>
      <c r="AX545" s="220" t="s">
        <v>77</v>
      </c>
      <c r="AY545" s="222" t="s">
        <v>157</v>
      </c>
    </row>
    <row r="546" spans="1:65" s="113" customFormat="1" ht="16.5" customHeight="1">
      <c r="A546" s="110"/>
      <c r="B546" s="111"/>
      <c r="C546" s="180" t="s">
        <v>474</v>
      </c>
      <c r="D546" s="180" t="s">
        <v>158</v>
      </c>
      <c r="E546" s="181" t="s">
        <v>475</v>
      </c>
      <c r="F546" s="182" t="s">
        <v>476</v>
      </c>
      <c r="G546" s="183" t="s">
        <v>161</v>
      </c>
      <c r="H546" s="184">
        <v>23.961</v>
      </c>
      <c r="I546" s="5"/>
      <c r="J546" s="185">
        <f>ROUND(I546*H546,2)</f>
        <v>0</v>
      </c>
      <c r="K546" s="186"/>
      <c r="L546" s="111"/>
      <c r="M546" s="187" t="s">
        <v>3</v>
      </c>
      <c r="N546" s="188" t="s">
        <v>41</v>
      </c>
      <c r="O546" s="189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R546" s="192" t="s">
        <v>162</v>
      </c>
      <c r="AT546" s="192" t="s">
        <v>158</v>
      </c>
      <c r="AU546" s="192" t="s">
        <v>77</v>
      </c>
      <c r="AY546" s="101" t="s">
        <v>157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01" t="s">
        <v>163</v>
      </c>
      <c r="BK546" s="193">
        <f>ROUND(I546*H546,2)</f>
        <v>0</v>
      </c>
      <c r="BL546" s="101" t="s">
        <v>162</v>
      </c>
      <c r="BM546" s="192" t="s">
        <v>477</v>
      </c>
    </row>
    <row r="547" spans="2:51" s="205" customFormat="1" ht="33.75">
      <c r="B547" s="206"/>
      <c r="D547" s="194" t="s">
        <v>164</v>
      </c>
      <c r="E547" s="207" t="s">
        <v>3</v>
      </c>
      <c r="F547" s="208" t="s">
        <v>478</v>
      </c>
      <c r="H547" s="207" t="s">
        <v>3</v>
      </c>
      <c r="L547" s="206"/>
      <c r="M547" s="209"/>
      <c r="N547" s="210"/>
      <c r="O547" s="210"/>
      <c r="P547" s="210"/>
      <c r="Q547" s="210"/>
      <c r="R547" s="210"/>
      <c r="S547" s="210"/>
      <c r="T547" s="211"/>
      <c r="AT547" s="207" t="s">
        <v>164</v>
      </c>
      <c r="AU547" s="207" t="s">
        <v>77</v>
      </c>
      <c r="AV547" s="205" t="s">
        <v>77</v>
      </c>
      <c r="AW547" s="205" t="s">
        <v>31</v>
      </c>
      <c r="AX547" s="205" t="s">
        <v>69</v>
      </c>
      <c r="AY547" s="207" t="s">
        <v>157</v>
      </c>
    </row>
    <row r="548" spans="2:51" s="205" customFormat="1" ht="22.5">
      <c r="B548" s="206"/>
      <c r="D548" s="194" t="s">
        <v>164</v>
      </c>
      <c r="E548" s="207" t="s">
        <v>3</v>
      </c>
      <c r="F548" s="208" t="s">
        <v>398</v>
      </c>
      <c r="H548" s="207" t="s">
        <v>3</v>
      </c>
      <c r="L548" s="206"/>
      <c r="M548" s="209"/>
      <c r="N548" s="210"/>
      <c r="O548" s="210"/>
      <c r="P548" s="210"/>
      <c r="Q548" s="210"/>
      <c r="R548" s="210"/>
      <c r="S548" s="210"/>
      <c r="T548" s="211"/>
      <c r="AT548" s="207" t="s">
        <v>164</v>
      </c>
      <c r="AU548" s="207" t="s">
        <v>77</v>
      </c>
      <c r="AV548" s="205" t="s">
        <v>77</v>
      </c>
      <c r="AW548" s="205" t="s">
        <v>31</v>
      </c>
      <c r="AX548" s="205" t="s">
        <v>69</v>
      </c>
      <c r="AY548" s="207" t="s">
        <v>157</v>
      </c>
    </row>
    <row r="549" spans="2:51" s="205" customFormat="1" ht="11.25">
      <c r="B549" s="206"/>
      <c r="D549" s="194" t="s">
        <v>164</v>
      </c>
      <c r="E549" s="207" t="s">
        <v>3</v>
      </c>
      <c r="F549" s="208" t="s">
        <v>399</v>
      </c>
      <c r="H549" s="207" t="s">
        <v>3</v>
      </c>
      <c r="L549" s="206"/>
      <c r="M549" s="209"/>
      <c r="N549" s="210"/>
      <c r="O549" s="210"/>
      <c r="P549" s="210"/>
      <c r="Q549" s="210"/>
      <c r="R549" s="210"/>
      <c r="S549" s="210"/>
      <c r="T549" s="211"/>
      <c r="AT549" s="207" t="s">
        <v>164</v>
      </c>
      <c r="AU549" s="207" t="s">
        <v>77</v>
      </c>
      <c r="AV549" s="205" t="s">
        <v>77</v>
      </c>
      <c r="AW549" s="205" t="s">
        <v>31</v>
      </c>
      <c r="AX549" s="205" t="s">
        <v>69</v>
      </c>
      <c r="AY549" s="207" t="s">
        <v>157</v>
      </c>
    </row>
    <row r="550" spans="2:51" s="205" customFormat="1" ht="11.25">
      <c r="B550" s="206"/>
      <c r="D550" s="194" t="s">
        <v>164</v>
      </c>
      <c r="E550" s="207" t="s">
        <v>3</v>
      </c>
      <c r="F550" s="208" t="s">
        <v>400</v>
      </c>
      <c r="H550" s="207" t="s">
        <v>3</v>
      </c>
      <c r="L550" s="206"/>
      <c r="M550" s="209"/>
      <c r="N550" s="210"/>
      <c r="O550" s="210"/>
      <c r="P550" s="210"/>
      <c r="Q550" s="210"/>
      <c r="R550" s="210"/>
      <c r="S550" s="210"/>
      <c r="T550" s="211"/>
      <c r="AT550" s="207" t="s">
        <v>164</v>
      </c>
      <c r="AU550" s="207" t="s">
        <v>77</v>
      </c>
      <c r="AV550" s="205" t="s">
        <v>77</v>
      </c>
      <c r="AW550" s="205" t="s">
        <v>31</v>
      </c>
      <c r="AX550" s="205" t="s">
        <v>69</v>
      </c>
      <c r="AY550" s="207" t="s">
        <v>157</v>
      </c>
    </row>
    <row r="551" spans="2:51" s="205" customFormat="1" ht="11.25">
      <c r="B551" s="206"/>
      <c r="D551" s="194" t="s">
        <v>164</v>
      </c>
      <c r="E551" s="207" t="s">
        <v>3</v>
      </c>
      <c r="F551" s="208" t="s">
        <v>479</v>
      </c>
      <c r="H551" s="207" t="s">
        <v>3</v>
      </c>
      <c r="L551" s="206"/>
      <c r="M551" s="209"/>
      <c r="N551" s="210"/>
      <c r="O551" s="210"/>
      <c r="P551" s="210"/>
      <c r="Q551" s="210"/>
      <c r="R551" s="210"/>
      <c r="S551" s="210"/>
      <c r="T551" s="211"/>
      <c r="AT551" s="207" t="s">
        <v>164</v>
      </c>
      <c r="AU551" s="207" t="s">
        <v>77</v>
      </c>
      <c r="AV551" s="205" t="s">
        <v>77</v>
      </c>
      <c r="AW551" s="205" t="s">
        <v>31</v>
      </c>
      <c r="AX551" s="205" t="s">
        <v>69</v>
      </c>
      <c r="AY551" s="207" t="s">
        <v>157</v>
      </c>
    </row>
    <row r="552" spans="2:51" s="205" customFormat="1" ht="11.25">
      <c r="B552" s="206"/>
      <c r="D552" s="194" t="s">
        <v>164</v>
      </c>
      <c r="E552" s="207" t="s">
        <v>3</v>
      </c>
      <c r="F552" s="208" t="s">
        <v>480</v>
      </c>
      <c r="H552" s="207" t="s">
        <v>3</v>
      </c>
      <c r="L552" s="206"/>
      <c r="M552" s="209"/>
      <c r="N552" s="210"/>
      <c r="O552" s="210"/>
      <c r="P552" s="210"/>
      <c r="Q552" s="210"/>
      <c r="R552" s="210"/>
      <c r="S552" s="210"/>
      <c r="T552" s="211"/>
      <c r="AT552" s="207" t="s">
        <v>164</v>
      </c>
      <c r="AU552" s="207" t="s">
        <v>77</v>
      </c>
      <c r="AV552" s="205" t="s">
        <v>77</v>
      </c>
      <c r="AW552" s="205" t="s">
        <v>31</v>
      </c>
      <c r="AX552" s="205" t="s">
        <v>69</v>
      </c>
      <c r="AY552" s="207" t="s">
        <v>157</v>
      </c>
    </row>
    <row r="553" spans="2:51" s="205" customFormat="1" ht="11.25">
      <c r="B553" s="206"/>
      <c r="D553" s="194" t="s">
        <v>164</v>
      </c>
      <c r="E553" s="207" t="s">
        <v>3</v>
      </c>
      <c r="F553" s="208" t="s">
        <v>481</v>
      </c>
      <c r="H553" s="207" t="s">
        <v>3</v>
      </c>
      <c r="L553" s="206"/>
      <c r="M553" s="209"/>
      <c r="N553" s="210"/>
      <c r="O553" s="210"/>
      <c r="P553" s="210"/>
      <c r="Q553" s="210"/>
      <c r="R553" s="210"/>
      <c r="S553" s="210"/>
      <c r="T553" s="211"/>
      <c r="AT553" s="207" t="s">
        <v>164</v>
      </c>
      <c r="AU553" s="207" t="s">
        <v>77</v>
      </c>
      <c r="AV553" s="205" t="s">
        <v>77</v>
      </c>
      <c r="AW553" s="205" t="s">
        <v>31</v>
      </c>
      <c r="AX553" s="205" t="s">
        <v>69</v>
      </c>
      <c r="AY553" s="207" t="s">
        <v>157</v>
      </c>
    </row>
    <row r="554" spans="2:51" s="205" customFormat="1" ht="11.25">
      <c r="B554" s="206"/>
      <c r="D554" s="194" t="s">
        <v>164</v>
      </c>
      <c r="E554" s="207" t="s">
        <v>3</v>
      </c>
      <c r="F554" s="208" t="s">
        <v>482</v>
      </c>
      <c r="H554" s="207" t="s">
        <v>3</v>
      </c>
      <c r="L554" s="206"/>
      <c r="M554" s="209"/>
      <c r="N554" s="210"/>
      <c r="O554" s="210"/>
      <c r="P554" s="210"/>
      <c r="Q554" s="210"/>
      <c r="R554" s="210"/>
      <c r="S554" s="210"/>
      <c r="T554" s="211"/>
      <c r="AT554" s="207" t="s">
        <v>164</v>
      </c>
      <c r="AU554" s="207" t="s">
        <v>77</v>
      </c>
      <c r="AV554" s="205" t="s">
        <v>77</v>
      </c>
      <c r="AW554" s="205" t="s">
        <v>31</v>
      </c>
      <c r="AX554" s="205" t="s">
        <v>69</v>
      </c>
      <c r="AY554" s="207" t="s">
        <v>157</v>
      </c>
    </row>
    <row r="555" spans="2:51" s="205" customFormat="1" ht="11.25">
      <c r="B555" s="206"/>
      <c r="D555" s="194" t="s">
        <v>164</v>
      </c>
      <c r="E555" s="207" t="s">
        <v>3</v>
      </c>
      <c r="F555" s="208" t="s">
        <v>483</v>
      </c>
      <c r="H555" s="207" t="s">
        <v>3</v>
      </c>
      <c r="L555" s="206"/>
      <c r="M555" s="209"/>
      <c r="N555" s="210"/>
      <c r="O555" s="210"/>
      <c r="P555" s="210"/>
      <c r="Q555" s="210"/>
      <c r="R555" s="210"/>
      <c r="S555" s="210"/>
      <c r="T555" s="211"/>
      <c r="AT555" s="207" t="s">
        <v>164</v>
      </c>
      <c r="AU555" s="207" t="s">
        <v>77</v>
      </c>
      <c r="AV555" s="205" t="s">
        <v>77</v>
      </c>
      <c r="AW555" s="205" t="s">
        <v>31</v>
      </c>
      <c r="AX555" s="205" t="s">
        <v>69</v>
      </c>
      <c r="AY555" s="207" t="s">
        <v>157</v>
      </c>
    </row>
    <row r="556" spans="2:51" s="205" customFormat="1" ht="11.25">
      <c r="B556" s="206"/>
      <c r="D556" s="194" t="s">
        <v>164</v>
      </c>
      <c r="E556" s="207" t="s">
        <v>3</v>
      </c>
      <c r="F556" s="208" t="s">
        <v>484</v>
      </c>
      <c r="H556" s="207" t="s">
        <v>3</v>
      </c>
      <c r="L556" s="206"/>
      <c r="M556" s="209"/>
      <c r="N556" s="210"/>
      <c r="O556" s="210"/>
      <c r="P556" s="210"/>
      <c r="Q556" s="210"/>
      <c r="R556" s="210"/>
      <c r="S556" s="210"/>
      <c r="T556" s="211"/>
      <c r="AT556" s="207" t="s">
        <v>164</v>
      </c>
      <c r="AU556" s="207" t="s">
        <v>77</v>
      </c>
      <c r="AV556" s="205" t="s">
        <v>77</v>
      </c>
      <c r="AW556" s="205" t="s">
        <v>31</v>
      </c>
      <c r="AX556" s="205" t="s">
        <v>69</v>
      </c>
      <c r="AY556" s="207" t="s">
        <v>157</v>
      </c>
    </row>
    <row r="557" spans="2:51" s="205" customFormat="1" ht="11.25">
      <c r="B557" s="206"/>
      <c r="D557" s="194" t="s">
        <v>164</v>
      </c>
      <c r="E557" s="207" t="s">
        <v>3</v>
      </c>
      <c r="F557" s="208" t="s">
        <v>485</v>
      </c>
      <c r="H557" s="207" t="s">
        <v>3</v>
      </c>
      <c r="L557" s="206"/>
      <c r="M557" s="209"/>
      <c r="N557" s="210"/>
      <c r="O557" s="210"/>
      <c r="P557" s="210"/>
      <c r="Q557" s="210"/>
      <c r="R557" s="210"/>
      <c r="S557" s="210"/>
      <c r="T557" s="211"/>
      <c r="AT557" s="207" t="s">
        <v>164</v>
      </c>
      <c r="AU557" s="207" t="s">
        <v>77</v>
      </c>
      <c r="AV557" s="205" t="s">
        <v>77</v>
      </c>
      <c r="AW557" s="205" t="s">
        <v>31</v>
      </c>
      <c r="AX557" s="205" t="s">
        <v>69</v>
      </c>
      <c r="AY557" s="207" t="s">
        <v>157</v>
      </c>
    </row>
    <row r="558" spans="2:51" s="205" customFormat="1" ht="11.25">
      <c r="B558" s="206"/>
      <c r="D558" s="194" t="s">
        <v>164</v>
      </c>
      <c r="E558" s="207" t="s">
        <v>3</v>
      </c>
      <c r="F558" s="208" t="s">
        <v>486</v>
      </c>
      <c r="H558" s="207" t="s">
        <v>3</v>
      </c>
      <c r="L558" s="206"/>
      <c r="M558" s="209"/>
      <c r="N558" s="210"/>
      <c r="O558" s="210"/>
      <c r="P558" s="210"/>
      <c r="Q558" s="210"/>
      <c r="R558" s="210"/>
      <c r="S558" s="210"/>
      <c r="T558" s="211"/>
      <c r="AT558" s="207" t="s">
        <v>164</v>
      </c>
      <c r="AU558" s="207" t="s">
        <v>77</v>
      </c>
      <c r="AV558" s="205" t="s">
        <v>77</v>
      </c>
      <c r="AW558" s="205" t="s">
        <v>31</v>
      </c>
      <c r="AX558" s="205" t="s">
        <v>69</v>
      </c>
      <c r="AY558" s="207" t="s">
        <v>157</v>
      </c>
    </row>
    <row r="559" spans="2:51" s="205" customFormat="1" ht="11.25">
      <c r="B559" s="206"/>
      <c r="D559" s="194" t="s">
        <v>164</v>
      </c>
      <c r="E559" s="207" t="s">
        <v>3</v>
      </c>
      <c r="F559" s="208" t="s">
        <v>487</v>
      </c>
      <c r="H559" s="207" t="s">
        <v>3</v>
      </c>
      <c r="L559" s="206"/>
      <c r="M559" s="209"/>
      <c r="N559" s="210"/>
      <c r="O559" s="210"/>
      <c r="P559" s="210"/>
      <c r="Q559" s="210"/>
      <c r="R559" s="210"/>
      <c r="S559" s="210"/>
      <c r="T559" s="211"/>
      <c r="AT559" s="207" t="s">
        <v>164</v>
      </c>
      <c r="AU559" s="207" t="s">
        <v>77</v>
      </c>
      <c r="AV559" s="205" t="s">
        <v>77</v>
      </c>
      <c r="AW559" s="205" t="s">
        <v>31</v>
      </c>
      <c r="AX559" s="205" t="s">
        <v>69</v>
      </c>
      <c r="AY559" s="207" t="s">
        <v>157</v>
      </c>
    </row>
    <row r="560" spans="2:51" s="205" customFormat="1" ht="11.25">
      <c r="B560" s="206"/>
      <c r="D560" s="194" t="s">
        <v>164</v>
      </c>
      <c r="E560" s="207" t="s">
        <v>3</v>
      </c>
      <c r="F560" s="208" t="s">
        <v>488</v>
      </c>
      <c r="H560" s="207" t="s">
        <v>3</v>
      </c>
      <c r="L560" s="206"/>
      <c r="M560" s="209"/>
      <c r="N560" s="210"/>
      <c r="O560" s="210"/>
      <c r="P560" s="210"/>
      <c r="Q560" s="210"/>
      <c r="R560" s="210"/>
      <c r="S560" s="210"/>
      <c r="T560" s="211"/>
      <c r="AT560" s="207" t="s">
        <v>164</v>
      </c>
      <c r="AU560" s="207" t="s">
        <v>77</v>
      </c>
      <c r="AV560" s="205" t="s">
        <v>77</v>
      </c>
      <c r="AW560" s="205" t="s">
        <v>31</v>
      </c>
      <c r="AX560" s="205" t="s">
        <v>69</v>
      </c>
      <c r="AY560" s="207" t="s">
        <v>157</v>
      </c>
    </row>
    <row r="561" spans="2:51" s="205" customFormat="1" ht="11.25">
      <c r="B561" s="206"/>
      <c r="D561" s="194" t="s">
        <v>164</v>
      </c>
      <c r="E561" s="207" t="s">
        <v>3</v>
      </c>
      <c r="F561" s="208" t="s">
        <v>489</v>
      </c>
      <c r="H561" s="207" t="s">
        <v>3</v>
      </c>
      <c r="L561" s="206"/>
      <c r="M561" s="209"/>
      <c r="N561" s="210"/>
      <c r="O561" s="210"/>
      <c r="P561" s="210"/>
      <c r="Q561" s="210"/>
      <c r="R561" s="210"/>
      <c r="S561" s="210"/>
      <c r="T561" s="211"/>
      <c r="AT561" s="207" t="s">
        <v>164</v>
      </c>
      <c r="AU561" s="207" t="s">
        <v>77</v>
      </c>
      <c r="AV561" s="205" t="s">
        <v>77</v>
      </c>
      <c r="AW561" s="205" t="s">
        <v>31</v>
      </c>
      <c r="AX561" s="205" t="s">
        <v>69</v>
      </c>
      <c r="AY561" s="207" t="s">
        <v>157</v>
      </c>
    </row>
    <row r="562" spans="2:51" s="205" customFormat="1" ht="11.25">
      <c r="B562" s="206"/>
      <c r="D562" s="194" t="s">
        <v>164</v>
      </c>
      <c r="E562" s="207" t="s">
        <v>3</v>
      </c>
      <c r="F562" s="208" t="s">
        <v>490</v>
      </c>
      <c r="H562" s="207" t="s">
        <v>3</v>
      </c>
      <c r="L562" s="206"/>
      <c r="M562" s="209"/>
      <c r="N562" s="210"/>
      <c r="O562" s="210"/>
      <c r="P562" s="210"/>
      <c r="Q562" s="210"/>
      <c r="R562" s="210"/>
      <c r="S562" s="210"/>
      <c r="T562" s="211"/>
      <c r="AT562" s="207" t="s">
        <v>164</v>
      </c>
      <c r="AU562" s="207" t="s">
        <v>77</v>
      </c>
      <c r="AV562" s="205" t="s">
        <v>77</v>
      </c>
      <c r="AW562" s="205" t="s">
        <v>31</v>
      </c>
      <c r="AX562" s="205" t="s">
        <v>69</v>
      </c>
      <c r="AY562" s="207" t="s">
        <v>157</v>
      </c>
    </row>
    <row r="563" spans="2:51" s="205" customFormat="1" ht="11.25">
      <c r="B563" s="206"/>
      <c r="D563" s="194" t="s">
        <v>164</v>
      </c>
      <c r="E563" s="207" t="s">
        <v>3</v>
      </c>
      <c r="F563" s="208" t="s">
        <v>491</v>
      </c>
      <c r="H563" s="207" t="s">
        <v>3</v>
      </c>
      <c r="L563" s="206"/>
      <c r="M563" s="209"/>
      <c r="N563" s="210"/>
      <c r="O563" s="210"/>
      <c r="P563" s="210"/>
      <c r="Q563" s="210"/>
      <c r="R563" s="210"/>
      <c r="S563" s="210"/>
      <c r="T563" s="211"/>
      <c r="AT563" s="207" t="s">
        <v>164</v>
      </c>
      <c r="AU563" s="207" t="s">
        <v>77</v>
      </c>
      <c r="AV563" s="205" t="s">
        <v>77</v>
      </c>
      <c r="AW563" s="205" t="s">
        <v>31</v>
      </c>
      <c r="AX563" s="205" t="s">
        <v>69</v>
      </c>
      <c r="AY563" s="207" t="s">
        <v>157</v>
      </c>
    </row>
    <row r="564" spans="2:51" s="205" customFormat="1" ht="11.25">
      <c r="B564" s="206"/>
      <c r="D564" s="194" t="s">
        <v>164</v>
      </c>
      <c r="E564" s="207" t="s">
        <v>3</v>
      </c>
      <c r="F564" s="208" t="s">
        <v>492</v>
      </c>
      <c r="H564" s="207" t="s">
        <v>3</v>
      </c>
      <c r="L564" s="206"/>
      <c r="M564" s="209"/>
      <c r="N564" s="210"/>
      <c r="O564" s="210"/>
      <c r="P564" s="210"/>
      <c r="Q564" s="210"/>
      <c r="R564" s="210"/>
      <c r="S564" s="210"/>
      <c r="T564" s="211"/>
      <c r="AT564" s="207" t="s">
        <v>164</v>
      </c>
      <c r="AU564" s="207" t="s">
        <v>77</v>
      </c>
      <c r="AV564" s="205" t="s">
        <v>77</v>
      </c>
      <c r="AW564" s="205" t="s">
        <v>31</v>
      </c>
      <c r="AX564" s="205" t="s">
        <v>69</v>
      </c>
      <c r="AY564" s="207" t="s">
        <v>157</v>
      </c>
    </row>
    <row r="565" spans="2:51" s="205" customFormat="1" ht="11.25">
      <c r="B565" s="206"/>
      <c r="D565" s="194" t="s">
        <v>164</v>
      </c>
      <c r="E565" s="207" t="s">
        <v>3</v>
      </c>
      <c r="F565" s="208" t="s">
        <v>493</v>
      </c>
      <c r="H565" s="207" t="s">
        <v>3</v>
      </c>
      <c r="L565" s="206"/>
      <c r="M565" s="209"/>
      <c r="N565" s="210"/>
      <c r="O565" s="210"/>
      <c r="P565" s="210"/>
      <c r="Q565" s="210"/>
      <c r="R565" s="210"/>
      <c r="S565" s="210"/>
      <c r="T565" s="211"/>
      <c r="AT565" s="207" t="s">
        <v>164</v>
      </c>
      <c r="AU565" s="207" t="s">
        <v>77</v>
      </c>
      <c r="AV565" s="205" t="s">
        <v>77</v>
      </c>
      <c r="AW565" s="205" t="s">
        <v>31</v>
      </c>
      <c r="AX565" s="205" t="s">
        <v>69</v>
      </c>
      <c r="AY565" s="207" t="s">
        <v>157</v>
      </c>
    </row>
    <row r="566" spans="2:51" s="205" customFormat="1" ht="11.25">
      <c r="B566" s="206"/>
      <c r="D566" s="194" t="s">
        <v>164</v>
      </c>
      <c r="E566" s="207" t="s">
        <v>3</v>
      </c>
      <c r="F566" s="208" t="s">
        <v>494</v>
      </c>
      <c r="H566" s="207" t="s">
        <v>3</v>
      </c>
      <c r="L566" s="206"/>
      <c r="M566" s="209"/>
      <c r="N566" s="210"/>
      <c r="O566" s="210"/>
      <c r="P566" s="210"/>
      <c r="Q566" s="210"/>
      <c r="R566" s="210"/>
      <c r="S566" s="210"/>
      <c r="T566" s="211"/>
      <c r="AT566" s="207" t="s">
        <v>164</v>
      </c>
      <c r="AU566" s="207" t="s">
        <v>77</v>
      </c>
      <c r="AV566" s="205" t="s">
        <v>77</v>
      </c>
      <c r="AW566" s="205" t="s">
        <v>31</v>
      </c>
      <c r="AX566" s="205" t="s">
        <v>69</v>
      </c>
      <c r="AY566" s="207" t="s">
        <v>157</v>
      </c>
    </row>
    <row r="567" spans="2:51" s="205" customFormat="1" ht="11.25">
      <c r="B567" s="206"/>
      <c r="D567" s="194" t="s">
        <v>164</v>
      </c>
      <c r="E567" s="207" t="s">
        <v>3</v>
      </c>
      <c r="F567" s="208" t="s">
        <v>495</v>
      </c>
      <c r="H567" s="207" t="s">
        <v>3</v>
      </c>
      <c r="L567" s="206"/>
      <c r="M567" s="209"/>
      <c r="N567" s="210"/>
      <c r="O567" s="210"/>
      <c r="P567" s="210"/>
      <c r="Q567" s="210"/>
      <c r="R567" s="210"/>
      <c r="S567" s="210"/>
      <c r="T567" s="211"/>
      <c r="AT567" s="207" t="s">
        <v>164</v>
      </c>
      <c r="AU567" s="207" t="s">
        <v>77</v>
      </c>
      <c r="AV567" s="205" t="s">
        <v>77</v>
      </c>
      <c r="AW567" s="205" t="s">
        <v>31</v>
      </c>
      <c r="AX567" s="205" t="s">
        <v>69</v>
      </c>
      <c r="AY567" s="207" t="s">
        <v>157</v>
      </c>
    </row>
    <row r="568" spans="2:51" s="205" customFormat="1" ht="11.25">
      <c r="B568" s="206"/>
      <c r="D568" s="194" t="s">
        <v>164</v>
      </c>
      <c r="E568" s="207" t="s">
        <v>3</v>
      </c>
      <c r="F568" s="208" t="s">
        <v>496</v>
      </c>
      <c r="H568" s="207" t="s">
        <v>3</v>
      </c>
      <c r="L568" s="206"/>
      <c r="M568" s="209"/>
      <c r="N568" s="210"/>
      <c r="O568" s="210"/>
      <c r="P568" s="210"/>
      <c r="Q568" s="210"/>
      <c r="R568" s="210"/>
      <c r="S568" s="210"/>
      <c r="T568" s="211"/>
      <c r="AT568" s="207" t="s">
        <v>164</v>
      </c>
      <c r="AU568" s="207" t="s">
        <v>77</v>
      </c>
      <c r="AV568" s="205" t="s">
        <v>77</v>
      </c>
      <c r="AW568" s="205" t="s">
        <v>31</v>
      </c>
      <c r="AX568" s="205" t="s">
        <v>69</v>
      </c>
      <c r="AY568" s="207" t="s">
        <v>157</v>
      </c>
    </row>
    <row r="569" spans="2:51" s="205" customFormat="1" ht="11.25">
      <c r="B569" s="206"/>
      <c r="D569" s="194" t="s">
        <v>164</v>
      </c>
      <c r="E569" s="207" t="s">
        <v>3</v>
      </c>
      <c r="F569" s="208" t="s">
        <v>497</v>
      </c>
      <c r="H569" s="207" t="s">
        <v>3</v>
      </c>
      <c r="L569" s="206"/>
      <c r="M569" s="209"/>
      <c r="N569" s="210"/>
      <c r="O569" s="210"/>
      <c r="P569" s="210"/>
      <c r="Q569" s="210"/>
      <c r="R569" s="210"/>
      <c r="S569" s="210"/>
      <c r="T569" s="211"/>
      <c r="AT569" s="207" t="s">
        <v>164</v>
      </c>
      <c r="AU569" s="207" t="s">
        <v>77</v>
      </c>
      <c r="AV569" s="205" t="s">
        <v>77</v>
      </c>
      <c r="AW569" s="205" t="s">
        <v>31</v>
      </c>
      <c r="AX569" s="205" t="s">
        <v>69</v>
      </c>
      <c r="AY569" s="207" t="s">
        <v>157</v>
      </c>
    </row>
    <row r="570" spans="2:51" s="205" customFormat="1" ht="11.25">
      <c r="B570" s="206"/>
      <c r="D570" s="194" t="s">
        <v>164</v>
      </c>
      <c r="E570" s="207" t="s">
        <v>3</v>
      </c>
      <c r="F570" s="208" t="s">
        <v>498</v>
      </c>
      <c r="H570" s="207" t="s">
        <v>3</v>
      </c>
      <c r="L570" s="206"/>
      <c r="M570" s="209"/>
      <c r="N570" s="210"/>
      <c r="O570" s="210"/>
      <c r="P570" s="210"/>
      <c r="Q570" s="210"/>
      <c r="R570" s="210"/>
      <c r="S570" s="210"/>
      <c r="T570" s="211"/>
      <c r="AT570" s="207" t="s">
        <v>164</v>
      </c>
      <c r="AU570" s="207" t="s">
        <v>77</v>
      </c>
      <c r="AV570" s="205" t="s">
        <v>77</v>
      </c>
      <c r="AW570" s="205" t="s">
        <v>31</v>
      </c>
      <c r="AX570" s="205" t="s">
        <v>69</v>
      </c>
      <c r="AY570" s="207" t="s">
        <v>157</v>
      </c>
    </row>
    <row r="571" spans="2:51" s="212" customFormat="1" ht="11.25">
      <c r="B571" s="213"/>
      <c r="D571" s="194" t="s">
        <v>164</v>
      </c>
      <c r="E571" s="214" t="s">
        <v>3</v>
      </c>
      <c r="F571" s="215" t="s">
        <v>499</v>
      </c>
      <c r="H571" s="216">
        <v>23.961</v>
      </c>
      <c r="L571" s="213"/>
      <c r="M571" s="217"/>
      <c r="N571" s="218"/>
      <c r="O571" s="218"/>
      <c r="P571" s="218"/>
      <c r="Q571" s="218"/>
      <c r="R571" s="218"/>
      <c r="S571" s="218"/>
      <c r="T571" s="219"/>
      <c r="AT571" s="214" t="s">
        <v>164</v>
      </c>
      <c r="AU571" s="214" t="s">
        <v>77</v>
      </c>
      <c r="AV571" s="212" t="s">
        <v>163</v>
      </c>
      <c r="AW571" s="212" t="s">
        <v>31</v>
      </c>
      <c r="AX571" s="212" t="s">
        <v>69</v>
      </c>
      <c r="AY571" s="214" t="s">
        <v>157</v>
      </c>
    </row>
    <row r="572" spans="2:51" s="220" customFormat="1" ht="11.25">
      <c r="B572" s="221"/>
      <c r="D572" s="194" t="s">
        <v>164</v>
      </c>
      <c r="E572" s="222" t="s">
        <v>3</v>
      </c>
      <c r="F572" s="223" t="s">
        <v>171</v>
      </c>
      <c r="H572" s="224">
        <v>23.961</v>
      </c>
      <c r="L572" s="221"/>
      <c r="M572" s="225"/>
      <c r="N572" s="226"/>
      <c r="O572" s="226"/>
      <c r="P572" s="226"/>
      <c r="Q572" s="226"/>
      <c r="R572" s="226"/>
      <c r="S572" s="226"/>
      <c r="T572" s="227"/>
      <c r="AT572" s="222" t="s">
        <v>164</v>
      </c>
      <c r="AU572" s="222" t="s">
        <v>77</v>
      </c>
      <c r="AV572" s="220" t="s">
        <v>162</v>
      </c>
      <c r="AW572" s="220" t="s">
        <v>31</v>
      </c>
      <c r="AX572" s="220" t="s">
        <v>77</v>
      </c>
      <c r="AY572" s="222" t="s">
        <v>157</v>
      </c>
    </row>
    <row r="573" spans="1:65" s="113" customFormat="1" ht="24.2" customHeight="1">
      <c r="A573" s="110"/>
      <c r="B573" s="111"/>
      <c r="C573" s="180" t="s">
        <v>318</v>
      </c>
      <c r="D573" s="180" t="s">
        <v>158</v>
      </c>
      <c r="E573" s="181" t="s">
        <v>500</v>
      </c>
      <c r="F573" s="182" t="s">
        <v>501</v>
      </c>
      <c r="G573" s="183" t="s">
        <v>161</v>
      </c>
      <c r="H573" s="184">
        <v>36</v>
      </c>
      <c r="I573" s="5"/>
      <c r="J573" s="185">
        <f>ROUND(I573*H573,2)</f>
        <v>0</v>
      </c>
      <c r="K573" s="186"/>
      <c r="L573" s="111"/>
      <c r="M573" s="187" t="s">
        <v>3</v>
      </c>
      <c r="N573" s="188" t="s">
        <v>41</v>
      </c>
      <c r="O573" s="189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R573" s="192" t="s">
        <v>162</v>
      </c>
      <c r="AT573" s="192" t="s">
        <v>158</v>
      </c>
      <c r="AU573" s="192" t="s">
        <v>77</v>
      </c>
      <c r="AY573" s="101" t="s">
        <v>157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01" t="s">
        <v>163</v>
      </c>
      <c r="BK573" s="193">
        <f>ROUND(I573*H573,2)</f>
        <v>0</v>
      </c>
      <c r="BL573" s="101" t="s">
        <v>162</v>
      </c>
      <c r="BM573" s="192" t="s">
        <v>457</v>
      </c>
    </row>
    <row r="574" spans="2:51" s="205" customFormat="1" ht="22.5">
      <c r="B574" s="206"/>
      <c r="D574" s="194" t="s">
        <v>164</v>
      </c>
      <c r="E574" s="207" t="s">
        <v>3</v>
      </c>
      <c r="F574" s="208" t="s">
        <v>398</v>
      </c>
      <c r="H574" s="207" t="s">
        <v>3</v>
      </c>
      <c r="L574" s="206"/>
      <c r="M574" s="209"/>
      <c r="N574" s="210"/>
      <c r="O574" s="210"/>
      <c r="P574" s="210"/>
      <c r="Q574" s="210"/>
      <c r="R574" s="210"/>
      <c r="S574" s="210"/>
      <c r="T574" s="211"/>
      <c r="AT574" s="207" t="s">
        <v>164</v>
      </c>
      <c r="AU574" s="207" t="s">
        <v>77</v>
      </c>
      <c r="AV574" s="205" t="s">
        <v>77</v>
      </c>
      <c r="AW574" s="205" t="s">
        <v>31</v>
      </c>
      <c r="AX574" s="205" t="s">
        <v>69</v>
      </c>
      <c r="AY574" s="207" t="s">
        <v>157</v>
      </c>
    </row>
    <row r="575" spans="2:51" s="205" customFormat="1" ht="11.25">
      <c r="B575" s="206"/>
      <c r="D575" s="194" t="s">
        <v>164</v>
      </c>
      <c r="E575" s="207" t="s">
        <v>3</v>
      </c>
      <c r="F575" s="208" t="s">
        <v>399</v>
      </c>
      <c r="H575" s="207" t="s">
        <v>3</v>
      </c>
      <c r="L575" s="206"/>
      <c r="M575" s="209"/>
      <c r="N575" s="210"/>
      <c r="O575" s="210"/>
      <c r="P575" s="210"/>
      <c r="Q575" s="210"/>
      <c r="R575" s="210"/>
      <c r="S575" s="210"/>
      <c r="T575" s="211"/>
      <c r="AT575" s="207" t="s">
        <v>164</v>
      </c>
      <c r="AU575" s="207" t="s">
        <v>77</v>
      </c>
      <c r="AV575" s="205" t="s">
        <v>77</v>
      </c>
      <c r="AW575" s="205" t="s">
        <v>31</v>
      </c>
      <c r="AX575" s="205" t="s">
        <v>69</v>
      </c>
      <c r="AY575" s="207" t="s">
        <v>157</v>
      </c>
    </row>
    <row r="576" spans="2:51" s="205" customFormat="1" ht="11.25">
      <c r="B576" s="206"/>
      <c r="D576" s="194" t="s">
        <v>164</v>
      </c>
      <c r="E576" s="207" t="s">
        <v>3</v>
      </c>
      <c r="F576" s="208" t="s">
        <v>400</v>
      </c>
      <c r="H576" s="207" t="s">
        <v>3</v>
      </c>
      <c r="L576" s="206"/>
      <c r="M576" s="209"/>
      <c r="N576" s="210"/>
      <c r="O576" s="210"/>
      <c r="P576" s="210"/>
      <c r="Q576" s="210"/>
      <c r="R576" s="210"/>
      <c r="S576" s="210"/>
      <c r="T576" s="211"/>
      <c r="AT576" s="207" t="s">
        <v>164</v>
      </c>
      <c r="AU576" s="207" t="s">
        <v>77</v>
      </c>
      <c r="AV576" s="205" t="s">
        <v>77</v>
      </c>
      <c r="AW576" s="205" t="s">
        <v>31</v>
      </c>
      <c r="AX576" s="205" t="s">
        <v>69</v>
      </c>
      <c r="AY576" s="207" t="s">
        <v>157</v>
      </c>
    </row>
    <row r="577" spans="2:51" s="205" customFormat="1" ht="11.25">
      <c r="B577" s="206"/>
      <c r="D577" s="194" t="s">
        <v>164</v>
      </c>
      <c r="E577" s="207" t="s">
        <v>3</v>
      </c>
      <c r="F577" s="208" t="s">
        <v>401</v>
      </c>
      <c r="H577" s="207" t="s">
        <v>3</v>
      </c>
      <c r="L577" s="206"/>
      <c r="M577" s="209"/>
      <c r="N577" s="210"/>
      <c r="O577" s="210"/>
      <c r="P577" s="210"/>
      <c r="Q577" s="210"/>
      <c r="R577" s="210"/>
      <c r="S577" s="210"/>
      <c r="T577" s="211"/>
      <c r="AT577" s="207" t="s">
        <v>164</v>
      </c>
      <c r="AU577" s="207" t="s">
        <v>77</v>
      </c>
      <c r="AV577" s="205" t="s">
        <v>77</v>
      </c>
      <c r="AW577" s="205" t="s">
        <v>31</v>
      </c>
      <c r="AX577" s="205" t="s">
        <v>69</v>
      </c>
      <c r="AY577" s="207" t="s">
        <v>157</v>
      </c>
    </row>
    <row r="578" spans="2:51" s="205" customFormat="1" ht="22.5">
      <c r="B578" s="206"/>
      <c r="D578" s="194" t="s">
        <v>164</v>
      </c>
      <c r="E578" s="207" t="s">
        <v>3</v>
      </c>
      <c r="F578" s="208" t="s">
        <v>502</v>
      </c>
      <c r="H578" s="207" t="s">
        <v>3</v>
      </c>
      <c r="L578" s="206"/>
      <c r="M578" s="209"/>
      <c r="N578" s="210"/>
      <c r="O578" s="210"/>
      <c r="P578" s="210"/>
      <c r="Q578" s="210"/>
      <c r="R578" s="210"/>
      <c r="S578" s="210"/>
      <c r="T578" s="211"/>
      <c r="AT578" s="207" t="s">
        <v>164</v>
      </c>
      <c r="AU578" s="207" t="s">
        <v>77</v>
      </c>
      <c r="AV578" s="205" t="s">
        <v>77</v>
      </c>
      <c r="AW578" s="205" t="s">
        <v>31</v>
      </c>
      <c r="AX578" s="205" t="s">
        <v>69</v>
      </c>
      <c r="AY578" s="207" t="s">
        <v>157</v>
      </c>
    </row>
    <row r="579" spans="2:51" s="205" customFormat="1" ht="11.25">
      <c r="B579" s="206"/>
      <c r="D579" s="194" t="s">
        <v>164</v>
      </c>
      <c r="E579" s="207" t="s">
        <v>3</v>
      </c>
      <c r="F579" s="208" t="s">
        <v>403</v>
      </c>
      <c r="H579" s="207" t="s">
        <v>3</v>
      </c>
      <c r="L579" s="206"/>
      <c r="M579" s="209"/>
      <c r="N579" s="210"/>
      <c r="O579" s="210"/>
      <c r="P579" s="210"/>
      <c r="Q579" s="210"/>
      <c r="R579" s="210"/>
      <c r="S579" s="210"/>
      <c r="T579" s="211"/>
      <c r="AT579" s="207" t="s">
        <v>164</v>
      </c>
      <c r="AU579" s="207" t="s">
        <v>77</v>
      </c>
      <c r="AV579" s="205" t="s">
        <v>77</v>
      </c>
      <c r="AW579" s="205" t="s">
        <v>31</v>
      </c>
      <c r="AX579" s="205" t="s">
        <v>69</v>
      </c>
      <c r="AY579" s="207" t="s">
        <v>157</v>
      </c>
    </row>
    <row r="580" spans="2:51" s="205" customFormat="1" ht="11.25">
      <c r="B580" s="206"/>
      <c r="D580" s="194" t="s">
        <v>164</v>
      </c>
      <c r="E580" s="207" t="s">
        <v>3</v>
      </c>
      <c r="F580" s="208" t="s">
        <v>462</v>
      </c>
      <c r="H580" s="207" t="s">
        <v>3</v>
      </c>
      <c r="L580" s="206"/>
      <c r="M580" s="209"/>
      <c r="N580" s="210"/>
      <c r="O580" s="210"/>
      <c r="P580" s="210"/>
      <c r="Q580" s="210"/>
      <c r="R580" s="210"/>
      <c r="S580" s="210"/>
      <c r="T580" s="211"/>
      <c r="AT580" s="207" t="s">
        <v>164</v>
      </c>
      <c r="AU580" s="207" t="s">
        <v>77</v>
      </c>
      <c r="AV580" s="205" t="s">
        <v>77</v>
      </c>
      <c r="AW580" s="205" t="s">
        <v>31</v>
      </c>
      <c r="AX580" s="205" t="s">
        <v>69</v>
      </c>
      <c r="AY580" s="207" t="s">
        <v>157</v>
      </c>
    </row>
    <row r="581" spans="2:51" s="205" customFormat="1" ht="11.25">
      <c r="B581" s="206"/>
      <c r="D581" s="194" t="s">
        <v>164</v>
      </c>
      <c r="E581" s="207" t="s">
        <v>3</v>
      </c>
      <c r="F581" s="208" t="s">
        <v>503</v>
      </c>
      <c r="H581" s="207" t="s">
        <v>3</v>
      </c>
      <c r="L581" s="206"/>
      <c r="M581" s="209"/>
      <c r="N581" s="210"/>
      <c r="O581" s="210"/>
      <c r="P581" s="210"/>
      <c r="Q581" s="210"/>
      <c r="R581" s="210"/>
      <c r="S581" s="210"/>
      <c r="T581" s="211"/>
      <c r="AT581" s="207" t="s">
        <v>164</v>
      </c>
      <c r="AU581" s="207" t="s">
        <v>77</v>
      </c>
      <c r="AV581" s="205" t="s">
        <v>77</v>
      </c>
      <c r="AW581" s="205" t="s">
        <v>31</v>
      </c>
      <c r="AX581" s="205" t="s">
        <v>69</v>
      </c>
      <c r="AY581" s="207" t="s">
        <v>157</v>
      </c>
    </row>
    <row r="582" spans="2:51" s="205" customFormat="1" ht="11.25">
      <c r="B582" s="206"/>
      <c r="D582" s="194" t="s">
        <v>164</v>
      </c>
      <c r="E582" s="207" t="s">
        <v>3</v>
      </c>
      <c r="F582" s="208" t="s">
        <v>165</v>
      </c>
      <c r="H582" s="207" t="s">
        <v>3</v>
      </c>
      <c r="L582" s="206"/>
      <c r="M582" s="209"/>
      <c r="N582" s="210"/>
      <c r="O582" s="210"/>
      <c r="P582" s="210"/>
      <c r="Q582" s="210"/>
      <c r="R582" s="210"/>
      <c r="S582" s="210"/>
      <c r="T582" s="211"/>
      <c r="AT582" s="207" t="s">
        <v>164</v>
      </c>
      <c r="AU582" s="207" t="s">
        <v>77</v>
      </c>
      <c r="AV582" s="205" t="s">
        <v>77</v>
      </c>
      <c r="AW582" s="205" t="s">
        <v>31</v>
      </c>
      <c r="AX582" s="205" t="s">
        <v>69</v>
      </c>
      <c r="AY582" s="207" t="s">
        <v>157</v>
      </c>
    </row>
    <row r="583" spans="2:51" s="205" customFormat="1" ht="11.25">
      <c r="B583" s="206"/>
      <c r="D583" s="194" t="s">
        <v>164</v>
      </c>
      <c r="E583" s="207" t="s">
        <v>3</v>
      </c>
      <c r="F583" s="208" t="s">
        <v>404</v>
      </c>
      <c r="H583" s="207" t="s">
        <v>3</v>
      </c>
      <c r="L583" s="206"/>
      <c r="M583" s="209"/>
      <c r="N583" s="210"/>
      <c r="O583" s="210"/>
      <c r="P583" s="210"/>
      <c r="Q583" s="210"/>
      <c r="R583" s="210"/>
      <c r="S583" s="210"/>
      <c r="T583" s="211"/>
      <c r="AT583" s="207" t="s">
        <v>164</v>
      </c>
      <c r="AU583" s="207" t="s">
        <v>77</v>
      </c>
      <c r="AV583" s="205" t="s">
        <v>77</v>
      </c>
      <c r="AW583" s="205" t="s">
        <v>31</v>
      </c>
      <c r="AX583" s="205" t="s">
        <v>69</v>
      </c>
      <c r="AY583" s="207" t="s">
        <v>157</v>
      </c>
    </row>
    <row r="584" spans="2:51" s="205" customFormat="1" ht="11.25">
      <c r="B584" s="206"/>
      <c r="D584" s="194" t="s">
        <v>164</v>
      </c>
      <c r="E584" s="207" t="s">
        <v>3</v>
      </c>
      <c r="F584" s="208" t="s">
        <v>504</v>
      </c>
      <c r="H584" s="207" t="s">
        <v>3</v>
      </c>
      <c r="L584" s="206"/>
      <c r="M584" s="209"/>
      <c r="N584" s="210"/>
      <c r="O584" s="210"/>
      <c r="P584" s="210"/>
      <c r="Q584" s="210"/>
      <c r="R584" s="210"/>
      <c r="S584" s="210"/>
      <c r="T584" s="211"/>
      <c r="AT584" s="207" t="s">
        <v>164</v>
      </c>
      <c r="AU584" s="207" t="s">
        <v>77</v>
      </c>
      <c r="AV584" s="205" t="s">
        <v>77</v>
      </c>
      <c r="AW584" s="205" t="s">
        <v>31</v>
      </c>
      <c r="AX584" s="205" t="s">
        <v>69</v>
      </c>
      <c r="AY584" s="207" t="s">
        <v>157</v>
      </c>
    </row>
    <row r="585" spans="2:51" s="205" customFormat="1" ht="11.25">
      <c r="B585" s="206"/>
      <c r="D585" s="194" t="s">
        <v>164</v>
      </c>
      <c r="E585" s="207" t="s">
        <v>3</v>
      </c>
      <c r="F585" s="208" t="s">
        <v>284</v>
      </c>
      <c r="H585" s="207" t="s">
        <v>3</v>
      </c>
      <c r="L585" s="206"/>
      <c r="M585" s="209"/>
      <c r="N585" s="210"/>
      <c r="O585" s="210"/>
      <c r="P585" s="210"/>
      <c r="Q585" s="210"/>
      <c r="R585" s="210"/>
      <c r="S585" s="210"/>
      <c r="T585" s="211"/>
      <c r="AT585" s="207" t="s">
        <v>164</v>
      </c>
      <c r="AU585" s="207" t="s">
        <v>77</v>
      </c>
      <c r="AV585" s="205" t="s">
        <v>77</v>
      </c>
      <c r="AW585" s="205" t="s">
        <v>31</v>
      </c>
      <c r="AX585" s="205" t="s">
        <v>69</v>
      </c>
      <c r="AY585" s="207" t="s">
        <v>157</v>
      </c>
    </row>
    <row r="586" spans="2:51" s="205" customFormat="1" ht="11.25">
      <c r="B586" s="206"/>
      <c r="D586" s="194" t="s">
        <v>164</v>
      </c>
      <c r="E586" s="207" t="s">
        <v>3</v>
      </c>
      <c r="F586" s="208" t="s">
        <v>285</v>
      </c>
      <c r="H586" s="207" t="s">
        <v>3</v>
      </c>
      <c r="L586" s="206"/>
      <c r="M586" s="209"/>
      <c r="N586" s="210"/>
      <c r="O586" s="210"/>
      <c r="P586" s="210"/>
      <c r="Q586" s="210"/>
      <c r="R586" s="210"/>
      <c r="S586" s="210"/>
      <c r="T586" s="211"/>
      <c r="AT586" s="207" t="s">
        <v>164</v>
      </c>
      <c r="AU586" s="207" t="s">
        <v>77</v>
      </c>
      <c r="AV586" s="205" t="s">
        <v>77</v>
      </c>
      <c r="AW586" s="205" t="s">
        <v>31</v>
      </c>
      <c r="AX586" s="205" t="s">
        <v>69</v>
      </c>
      <c r="AY586" s="207" t="s">
        <v>157</v>
      </c>
    </row>
    <row r="587" spans="2:51" s="212" customFormat="1" ht="11.25">
      <c r="B587" s="213"/>
      <c r="D587" s="194" t="s">
        <v>164</v>
      </c>
      <c r="E587" s="214" t="s">
        <v>3</v>
      </c>
      <c r="F587" s="215" t="s">
        <v>258</v>
      </c>
      <c r="H587" s="216">
        <v>36</v>
      </c>
      <c r="L587" s="213"/>
      <c r="M587" s="217"/>
      <c r="N587" s="218"/>
      <c r="O587" s="218"/>
      <c r="P587" s="218"/>
      <c r="Q587" s="218"/>
      <c r="R587" s="218"/>
      <c r="S587" s="218"/>
      <c r="T587" s="219"/>
      <c r="AT587" s="214" t="s">
        <v>164</v>
      </c>
      <c r="AU587" s="214" t="s">
        <v>77</v>
      </c>
      <c r="AV587" s="212" t="s">
        <v>163</v>
      </c>
      <c r="AW587" s="212" t="s">
        <v>31</v>
      </c>
      <c r="AX587" s="212" t="s">
        <v>69</v>
      </c>
      <c r="AY587" s="214" t="s">
        <v>157</v>
      </c>
    </row>
    <row r="588" spans="2:51" s="220" customFormat="1" ht="11.25">
      <c r="B588" s="221"/>
      <c r="D588" s="194" t="s">
        <v>164</v>
      </c>
      <c r="E588" s="222" t="s">
        <v>3</v>
      </c>
      <c r="F588" s="223" t="s">
        <v>171</v>
      </c>
      <c r="H588" s="224">
        <v>36</v>
      </c>
      <c r="L588" s="221"/>
      <c r="M588" s="225"/>
      <c r="N588" s="226"/>
      <c r="O588" s="226"/>
      <c r="P588" s="226"/>
      <c r="Q588" s="226"/>
      <c r="R588" s="226"/>
      <c r="S588" s="226"/>
      <c r="T588" s="227"/>
      <c r="AT588" s="222" t="s">
        <v>164</v>
      </c>
      <c r="AU588" s="222" t="s">
        <v>77</v>
      </c>
      <c r="AV588" s="220" t="s">
        <v>162</v>
      </c>
      <c r="AW588" s="220" t="s">
        <v>31</v>
      </c>
      <c r="AX588" s="220" t="s">
        <v>77</v>
      </c>
      <c r="AY588" s="222" t="s">
        <v>157</v>
      </c>
    </row>
    <row r="589" spans="1:65" s="113" customFormat="1" ht="24.2" customHeight="1">
      <c r="A589" s="110"/>
      <c r="B589" s="111"/>
      <c r="C589" s="180" t="s">
        <v>505</v>
      </c>
      <c r="D589" s="180" t="s">
        <v>158</v>
      </c>
      <c r="E589" s="181" t="s">
        <v>506</v>
      </c>
      <c r="F589" s="182" t="s">
        <v>507</v>
      </c>
      <c r="G589" s="183" t="s">
        <v>161</v>
      </c>
      <c r="H589" s="184">
        <v>1575</v>
      </c>
      <c r="I589" s="5"/>
      <c r="J589" s="185">
        <f>ROUND(I589*H589,2)</f>
        <v>0</v>
      </c>
      <c r="K589" s="186"/>
      <c r="L589" s="111"/>
      <c r="M589" s="187" t="s">
        <v>3</v>
      </c>
      <c r="N589" s="188" t="s">
        <v>41</v>
      </c>
      <c r="O589" s="189"/>
      <c r="P589" s="190">
        <f>O589*H589</f>
        <v>0</v>
      </c>
      <c r="Q589" s="190">
        <v>0</v>
      </c>
      <c r="R589" s="190">
        <f>Q589*H589</f>
        <v>0</v>
      </c>
      <c r="S589" s="190">
        <v>0</v>
      </c>
      <c r="T589" s="191">
        <f>S589*H589</f>
        <v>0</v>
      </c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R589" s="192" t="s">
        <v>162</v>
      </c>
      <c r="AT589" s="192" t="s">
        <v>158</v>
      </c>
      <c r="AU589" s="192" t="s">
        <v>77</v>
      </c>
      <c r="AY589" s="101" t="s">
        <v>157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101" t="s">
        <v>163</v>
      </c>
      <c r="BK589" s="193">
        <f>ROUND(I589*H589,2)</f>
        <v>0</v>
      </c>
      <c r="BL589" s="101" t="s">
        <v>162</v>
      </c>
      <c r="BM589" s="192" t="s">
        <v>508</v>
      </c>
    </row>
    <row r="590" spans="2:51" s="205" customFormat="1" ht="22.5">
      <c r="B590" s="206"/>
      <c r="D590" s="194" t="s">
        <v>164</v>
      </c>
      <c r="E590" s="207" t="s">
        <v>3</v>
      </c>
      <c r="F590" s="208" t="s">
        <v>398</v>
      </c>
      <c r="H590" s="207" t="s">
        <v>3</v>
      </c>
      <c r="L590" s="206"/>
      <c r="M590" s="209"/>
      <c r="N590" s="210"/>
      <c r="O590" s="210"/>
      <c r="P590" s="210"/>
      <c r="Q590" s="210"/>
      <c r="R590" s="210"/>
      <c r="S590" s="210"/>
      <c r="T590" s="211"/>
      <c r="AT590" s="207" t="s">
        <v>164</v>
      </c>
      <c r="AU590" s="207" t="s">
        <v>77</v>
      </c>
      <c r="AV590" s="205" t="s">
        <v>77</v>
      </c>
      <c r="AW590" s="205" t="s">
        <v>31</v>
      </c>
      <c r="AX590" s="205" t="s">
        <v>69</v>
      </c>
      <c r="AY590" s="207" t="s">
        <v>157</v>
      </c>
    </row>
    <row r="591" spans="2:51" s="205" customFormat="1" ht="11.25">
      <c r="B591" s="206"/>
      <c r="D591" s="194" t="s">
        <v>164</v>
      </c>
      <c r="E591" s="207" t="s">
        <v>3</v>
      </c>
      <c r="F591" s="208" t="s">
        <v>399</v>
      </c>
      <c r="H591" s="207" t="s">
        <v>3</v>
      </c>
      <c r="L591" s="206"/>
      <c r="M591" s="209"/>
      <c r="N591" s="210"/>
      <c r="O591" s="210"/>
      <c r="P591" s="210"/>
      <c r="Q591" s="210"/>
      <c r="R591" s="210"/>
      <c r="S591" s="210"/>
      <c r="T591" s="211"/>
      <c r="AT591" s="207" t="s">
        <v>164</v>
      </c>
      <c r="AU591" s="207" t="s">
        <v>77</v>
      </c>
      <c r="AV591" s="205" t="s">
        <v>77</v>
      </c>
      <c r="AW591" s="205" t="s">
        <v>31</v>
      </c>
      <c r="AX591" s="205" t="s">
        <v>69</v>
      </c>
      <c r="AY591" s="207" t="s">
        <v>157</v>
      </c>
    </row>
    <row r="592" spans="2:51" s="205" customFormat="1" ht="11.25">
      <c r="B592" s="206"/>
      <c r="D592" s="194" t="s">
        <v>164</v>
      </c>
      <c r="E592" s="207" t="s">
        <v>3</v>
      </c>
      <c r="F592" s="208" t="s">
        <v>400</v>
      </c>
      <c r="H592" s="207" t="s">
        <v>3</v>
      </c>
      <c r="L592" s="206"/>
      <c r="M592" s="209"/>
      <c r="N592" s="210"/>
      <c r="O592" s="210"/>
      <c r="P592" s="210"/>
      <c r="Q592" s="210"/>
      <c r="R592" s="210"/>
      <c r="S592" s="210"/>
      <c r="T592" s="211"/>
      <c r="AT592" s="207" t="s">
        <v>164</v>
      </c>
      <c r="AU592" s="207" t="s">
        <v>77</v>
      </c>
      <c r="AV592" s="205" t="s">
        <v>77</v>
      </c>
      <c r="AW592" s="205" t="s">
        <v>31</v>
      </c>
      <c r="AX592" s="205" t="s">
        <v>69</v>
      </c>
      <c r="AY592" s="207" t="s">
        <v>157</v>
      </c>
    </row>
    <row r="593" spans="2:51" s="205" customFormat="1" ht="11.25">
      <c r="B593" s="206"/>
      <c r="D593" s="194" t="s">
        <v>164</v>
      </c>
      <c r="E593" s="207" t="s">
        <v>3</v>
      </c>
      <c r="F593" s="208" t="s">
        <v>401</v>
      </c>
      <c r="H593" s="207" t="s">
        <v>3</v>
      </c>
      <c r="L593" s="206"/>
      <c r="M593" s="209"/>
      <c r="N593" s="210"/>
      <c r="O593" s="210"/>
      <c r="P593" s="210"/>
      <c r="Q593" s="210"/>
      <c r="R593" s="210"/>
      <c r="S593" s="210"/>
      <c r="T593" s="211"/>
      <c r="AT593" s="207" t="s">
        <v>164</v>
      </c>
      <c r="AU593" s="207" t="s">
        <v>77</v>
      </c>
      <c r="AV593" s="205" t="s">
        <v>77</v>
      </c>
      <c r="AW593" s="205" t="s">
        <v>31</v>
      </c>
      <c r="AX593" s="205" t="s">
        <v>69</v>
      </c>
      <c r="AY593" s="207" t="s">
        <v>157</v>
      </c>
    </row>
    <row r="594" spans="2:51" s="205" customFormat="1" ht="22.5">
      <c r="B594" s="206"/>
      <c r="D594" s="194" t="s">
        <v>164</v>
      </c>
      <c r="E594" s="207" t="s">
        <v>3</v>
      </c>
      <c r="F594" s="208" t="s">
        <v>402</v>
      </c>
      <c r="H594" s="207" t="s">
        <v>3</v>
      </c>
      <c r="L594" s="206"/>
      <c r="M594" s="209"/>
      <c r="N594" s="210"/>
      <c r="O594" s="210"/>
      <c r="P594" s="210"/>
      <c r="Q594" s="210"/>
      <c r="R594" s="210"/>
      <c r="S594" s="210"/>
      <c r="T594" s="211"/>
      <c r="AT594" s="207" t="s">
        <v>164</v>
      </c>
      <c r="AU594" s="207" t="s">
        <v>77</v>
      </c>
      <c r="AV594" s="205" t="s">
        <v>77</v>
      </c>
      <c r="AW594" s="205" t="s">
        <v>31</v>
      </c>
      <c r="AX594" s="205" t="s">
        <v>69</v>
      </c>
      <c r="AY594" s="207" t="s">
        <v>157</v>
      </c>
    </row>
    <row r="595" spans="2:51" s="205" customFormat="1" ht="11.25">
      <c r="B595" s="206"/>
      <c r="D595" s="194" t="s">
        <v>164</v>
      </c>
      <c r="E595" s="207" t="s">
        <v>3</v>
      </c>
      <c r="F595" s="208" t="s">
        <v>403</v>
      </c>
      <c r="H595" s="207" t="s">
        <v>3</v>
      </c>
      <c r="L595" s="206"/>
      <c r="M595" s="209"/>
      <c r="N595" s="210"/>
      <c r="O595" s="210"/>
      <c r="P595" s="210"/>
      <c r="Q595" s="210"/>
      <c r="R595" s="210"/>
      <c r="S595" s="210"/>
      <c r="T595" s="211"/>
      <c r="AT595" s="207" t="s">
        <v>164</v>
      </c>
      <c r="AU595" s="207" t="s">
        <v>77</v>
      </c>
      <c r="AV595" s="205" t="s">
        <v>77</v>
      </c>
      <c r="AW595" s="205" t="s">
        <v>31</v>
      </c>
      <c r="AX595" s="205" t="s">
        <v>69</v>
      </c>
      <c r="AY595" s="207" t="s">
        <v>157</v>
      </c>
    </row>
    <row r="596" spans="2:51" s="205" customFormat="1" ht="11.25">
      <c r="B596" s="206"/>
      <c r="D596" s="194" t="s">
        <v>164</v>
      </c>
      <c r="E596" s="207" t="s">
        <v>3</v>
      </c>
      <c r="F596" s="208" t="s">
        <v>462</v>
      </c>
      <c r="H596" s="207" t="s">
        <v>3</v>
      </c>
      <c r="L596" s="206"/>
      <c r="M596" s="209"/>
      <c r="N596" s="210"/>
      <c r="O596" s="210"/>
      <c r="P596" s="210"/>
      <c r="Q596" s="210"/>
      <c r="R596" s="210"/>
      <c r="S596" s="210"/>
      <c r="T596" s="211"/>
      <c r="AT596" s="207" t="s">
        <v>164</v>
      </c>
      <c r="AU596" s="207" t="s">
        <v>77</v>
      </c>
      <c r="AV596" s="205" t="s">
        <v>77</v>
      </c>
      <c r="AW596" s="205" t="s">
        <v>31</v>
      </c>
      <c r="AX596" s="205" t="s">
        <v>69</v>
      </c>
      <c r="AY596" s="207" t="s">
        <v>157</v>
      </c>
    </row>
    <row r="597" spans="2:51" s="205" customFormat="1" ht="11.25">
      <c r="B597" s="206"/>
      <c r="D597" s="194" t="s">
        <v>164</v>
      </c>
      <c r="E597" s="207" t="s">
        <v>3</v>
      </c>
      <c r="F597" s="208" t="s">
        <v>503</v>
      </c>
      <c r="H597" s="207" t="s">
        <v>3</v>
      </c>
      <c r="L597" s="206"/>
      <c r="M597" s="209"/>
      <c r="N597" s="210"/>
      <c r="O597" s="210"/>
      <c r="P597" s="210"/>
      <c r="Q597" s="210"/>
      <c r="R597" s="210"/>
      <c r="S597" s="210"/>
      <c r="T597" s="211"/>
      <c r="AT597" s="207" t="s">
        <v>164</v>
      </c>
      <c r="AU597" s="207" t="s">
        <v>77</v>
      </c>
      <c r="AV597" s="205" t="s">
        <v>77</v>
      </c>
      <c r="AW597" s="205" t="s">
        <v>31</v>
      </c>
      <c r="AX597" s="205" t="s">
        <v>69</v>
      </c>
      <c r="AY597" s="207" t="s">
        <v>157</v>
      </c>
    </row>
    <row r="598" spans="2:51" s="205" customFormat="1" ht="11.25">
      <c r="B598" s="206"/>
      <c r="D598" s="194" t="s">
        <v>164</v>
      </c>
      <c r="E598" s="207" t="s">
        <v>3</v>
      </c>
      <c r="F598" s="208" t="s">
        <v>165</v>
      </c>
      <c r="H598" s="207" t="s">
        <v>3</v>
      </c>
      <c r="L598" s="206"/>
      <c r="M598" s="209"/>
      <c r="N598" s="210"/>
      <c r="O598" s="210"/>
      <c r="P598" s="210"/>
      <c r="Q598" s="210"/>
      <c r="R598" s="210"/>
      <c r="S598" s="210"/>
      <c r="T598" s="211"/>
      <c r="AT598" s="207" t="s">
        <v>164</v>
      </c>
      <c r="AU598" s="207" t="s">
        <v>77</v>
      </c>
      <c r="AV598" s="205" t="s">
        <v>77</v>
      </c>
      <c r="AW598" s="205" t="s">
        <v>31</v>
      </c>
      <c r="AX598" s="205" t="s">
        <v>69</v>
      </c>
      <c r="AY598" s="207" t="s">
        <v>157</v>
      </c>
    </row>
    <row r="599" spans="2:51" s="205" customFormat="1" ht="11.25">
      <c r="B599" s="206"/>
      <c r="D599" s="194" t="s">
        <v>164</v>
      </c>
      <c r="E599" s="207" t="s">
        <v>3</v>
      </c>
      <c r="F599" s="208" t="s">
        <v>282</v>
      </c>
      <c r="H599" s="207" t="s">
        <v>3</v>
      </c>
      <c r="L599" s="206"/>
      <c r="M599" s="209"/>
      <c r="N599" s="210"/>
      <c r="O599" s="210"/>
      <c r="P599" s="210"/>
      <c r="Q599" s="210"/>
      <c r="R599" s="210"/>
      <c r="S599" s="210"/>
      <c r="T599" s="211"/>
      <c r="AT599" s="207" t="s">
        <v>164</v>
      </c>
      <c r="AU599" s="207" t="s">
        <v>77</v>
      </c>
      <c r="AV599" s="205" t="s">
        <v>77</v>
      </c>
      <c r="AW599" s="205" t="s">
        <v>31</v>
      </c>
      <c r="AX599" s="205" t="s">
        <v>69</v>
      </c>
      <c r="AY599" s="207" t="s">
        <v>157</v>
      </c>
    </row>
    <row r="600" spans="2:51" s="205" customFormat="1" ht="11.25">
      <c r="B600" s="206"/>
      <c r="D600" s="194" t="s">
        <v>164</v>
      </c>
      <c r="E600" s="207" t="s">
        <v>3</v>
      </c>
      <c r="F600" s="208" t="s">
        <v>283</v>
      </c>
      <c r="H600" s="207" t="s">
        <v>3</v>
      </c>
      <c r="L600" s="206"/>
      <c r="M600" s="209"/>
      <c r="N600" s="210"/>
      <c r="O600" s="210"/>
      <c r="P600" s="210"/>
      <c r="Q600" s="210"/>
      <c r="R600" s="210"/>
      <c r="S600" s="210"/>
      <c r="T600" s="211"/>
      <c r="AT600" s="207" t="s">
        <v>164</v>
      </c>
      <c r="AU600" s="207" t="s">
        <v>77</v>
      </c>
      <c r="AV600" s="205" t="s">
        <v>77</v>
      </c>
      <c r="AW600" s="205" t="s">
        <v>31</v>
      </c>
      <c r="AX600" s="205" t="s">
        <v>69</v>
      </c>
      <c r="AY600" s="207" t="s">
        <v>157</v>
      </c>
    </row>
    <row r="601" spans="2:51" s="205" customFormat="1" ht="11.25">
      <c r="B601" s="206"/>
      <c r="D601" s="194" t="s">
        <v>164</v>
      </c>
      <c r="E601" s="207" t="s">
        <v>3</v>
      </c>
      <c r="F601" s="208" t="s">
        <v>509</v>
      </c>
      <c r="H601" s="207" t="s">
        <v>3</v>
      </c>
      <c r="L601" s="206"/>
      <c r="M601" s="209"/>
      <c r="N601" s="210"/>
      <c r="O601" s="210"/>
      <c r="P601" s="210"/>
      <c r="Q601" s="210"/>
      <c r="R601" s="210"/>
      <c r="S601" s="210"/>
      <c r="T601" s="211"/>
      <c r="AT601" s="207" t="s">
        <v>164</v>
      </c>
      <c r="AU601" s="207" t="s">
        <v>77</v>
      </c>
      <c r="AV601" s="205" t="s">
        <v>77</v>
      </c>
      <c r="AW601" s="205" t="s">
        <v>31</v>
      </c>
      <c r="AX601" s="205" t="s">
        <v>69</v>
      </c>
      <c r="AY601" s="207" t="s">
        <v>157</v>
      </c>
    </row>
    <row r="602" spans="2:51" s="205" customFormat="1" ht="11.25">
      <c r="B602" s="206"/>
      <c r="D602" s="194" t="s">
        <v>164</v>
      </c>
      <c r="E602" s="207" t="s">
        <v>3</v>
      </c>
      <c r="F602" s="208" t="s">
        <v>510</v>
      </c>
      <c r="H602" s="207" t="s">
        <v>3</v>
      </c>
      <c r="L602" s="206"/>
      <c r="M602" s="209"/>
      <c r="N602" s="210"/>
      <c r="O602" s="210"/>
      <c r="P602" s="210"/>
      <c r="Q602" s="210"/>
      <c r="R602" s="210"/>
      <c r="S602" s="210"/>
      <c r="T602" s="211"/>
      <c r="AT602" s="207" t="s">
        <v>164</v>
      </c>
      <c r="AU602" s="207" t="s">
        <v>77</v>
      </c>
      <c r="AV602" s="205" t="s">
        <v>77</v>
      </c>
      <c r="AW602" s="205" t="s">
        <v>31</v>
      </c>
      <c r="AX602" s="205" t="s">
        <v>69</v>
      </c>
      <c r="AY602" s="207" t="s">
        <v>157</v>
      </c>
    </row>
    <row r="603" spans="2:51" s="212" customFormat="1" ht="11.25">
      <c r="B603" s="213"/>
      <c r="D603" s="194" t="s">
        <v>164</v>
      </c>
      <c r="E603" s="214" t="s">
        <v>3</v>
      </c>
      <c r="F603" s="215" t="s">
        <v>511</v>
      </c>
      <c r="H603" s="216">
        <v>1575</v>
      </c>
      <c r="L603" s="213"/>
      <c r="M603" s="217"/>
      <c r="N603" s="218"/>
      <c r="O603" s="218"/>
      <c r="P603" s="218"/>
      <c r="Q603" s="218"/>
      <c r="R603" s="218"/>
      <c r="S603" s="218"/>
      <c r="T603" s="219"/>
      <c r="AT603" s="214" t="s">
        <v>164</v>
      </c>
      <c r="AU603" s="214" t="s">
        <v>77</v>
      </c>
      <c r="AV603" s="212" t="s">
        <v>163</v>
      </c>
      <c r="AW603" s="212" t="s">
        <v>31</v>
      </c>
      <c r="AX603" s="212" t="s">
        <v>69</v>
      </c>
      <c r="AY603" s="214" t="s">
        <v>157</v>
      </c>
    </row>
    <row r="604" spans="2:51" s="220" customFormat="1" ht="11.25">
      <c r="B604" s="221"/>
      <c r="D604" s="194" t="s">
        <v>164</v>
      </c>
      <c r="E604" s="222" t="s">
        <v>3</v>
      </c>
      <c r="F604" s="223" t="s">
        <v>171</v>
      </c>
      <c r="H604" s="224">
        <v>1575</v>
      </c>
      <c r="L604" s="221"/>
      <c r="M604" s="225"/>
      <c r="N604" s="226"/>
      <c r="O604" s="226"/>
      <c r="P604" s="226"/>
      <c r="Q604" s="226"/>
      <c r="R604" s="226"/>
      <c r="S604" s="226"/>
      <c r="T604" s="227"/>
      <c r="AT604" s="222" t="s">
        <v>164</v>
      </c>
      <c r="AU604" s="222" t="s">
        <v>77</v>
      </c>
      <c r="AV604" s="220" t="s">
        <v>162</v>
      </c>
      <c r="AW604" s="220" t="s">
        <v>31</v>
      </c>
      <c r="AX604" s="220" t="s">
        <v>77</v>
      </c>
      <c r="AY604" s="222" t="s">
        <v>157</v>
      </c>
    </row>
    <row r="605" spans="1:65" s="113" customFormat="1" ht="24.2" customHeight="1">
      <c r="A605" s="110"/>
      <c r="B605" s="111"/>
      <c r="C605" s="180" t="s">
        <v>322</v>
      </c>
      <c r="D605" s="180" t="s">
        <v>158</v>
      </c>
      <c r="E605" s="181" t="s">
        <v>512</v>
      </c>
      <c r="F605" s="182" t="s">
        <v>513</v>
      </c>
      <c r="G605" s="183" t="s">
        <v>161</v>
      </c>
      <c r="H605" s="184">
        <v>89.939</v>
      </c>
      <c r="I605" s="5"/>
      <c r="J605" s="185">
        <f>ROUND(I605*H605,2)</f>
        <v>0</v>
      </c>
      <c r="K605" s="186"/>
      <c r="L605" s="111"/>
      <c r="M605" s="187" t="s">
        <v>3</v>
      </c>
      <c r="N605" s="188" t="s">
        <v>41</v>
      </c>
      <c r="O605" s="189"/>
      <c r="P605" s="190">
        <f>O605*H605</f>
        <v>0</v>
      </c>
      <c r="Q605" s="190">
        <v>0</v>
      </c>
      <c r="R605" s="190">
        <f>Q605*H605</f>
        <v>0</v>
      </c>
      <c r="S605" s="190">
        <v>0</v>
      </c>
      <c r="T605" s="191">
        <f>S605*H605</f>
        <v>0</v>
      </c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R605" s="192" t="s">
        <v>162</v>
      </c>
      <c r="AT605" s="192" t="s">
        <v>158</v>
      </c>
      <c r="AU605" s="192" t="s">
        <v>77</v>
      </c>
      <c r="AY605" s="101" t="s">
        <v>157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101" t="s">
        <v>163</v>
      </c>
      <c r="BK605" s="193">
        <f>ROUND(I605*H605,2)</f>
        <v>0</v>
      </c>
      <c r="BL605" s="101" t="s">
        <v>162</v>
      </c>
      <c r="BM605" s="192" t="s">
        <v>514</v>
      </c>
    </row>
    <row r="606" spans="2:51" s="205" customFormat="1" ht="22.5">
      <c r="B606" s="206"/>
      <c r="D606" s="194" t="s">
        <v>164</v>
      </c>
      <c r="E606" s="207" t="s">
        <v>3</v>
      </c>
      <c r="F606" s="208" t="s">
        <v>515</v>
      </c>
      <c r="H606" s="207" t="s">
        <v>3</v>
      </c>
      <c r="L606" s="206"/>
      <c r="M606" s="209"/>
      <c r="N606" s="210"/>
      <c r="O606" s="210"/>
      <c r="P606" s="210"/>
      <c r="Q606" s="210"/>
      <c r="R606" s="210"/>
      <c r="S606" s="210"/>
      <c r="T606" s="211"/>
      <c r="AT606" s="207" t="s">
        <v>164</v>
      </c>
      <c r="AU606" s="207" t="s">
        <v>77</v>
      </c>
      <c r="AV606" s="205" t="s">
        <v>77</v>
      </c>
      <c r="AW606" s="205" t="s">
        <v>31</v>
      </c>
      <c r="AX606" s="205" t="s">
        <v>69</v>
      </c>
      <c r="AY606" s="207" t="s">
        <v>157</v>
      </c>
    </row>
    <row r="607" spans="2:51" s="205" customFormat="1" ht="22.5">
      <c r="B607" s="206"/>
      <c r="D607" s="194" t="s">
        <v>164</v>
      </c>
      <c r="E607" s="207" t="s">
        <v>3</v>
      </c>
      <c r="F607" s="208" t="s">
        <v>398</v>
      </c>
      <c r="H607" s="207" t="s">
        <v>3</v>
      </c>
      <c r="L607" s="206"/>
      <c r="M607" s="209"/>
      <c r="N607" s="210"/>
      <c r="O607" s="210"/>
      <c r="P607" s="210"/>
      <c r="Q607" s="210"/>
      <c r="R607" s="210"/>
      <c r="S607" s="210"/>
      <c r="T607" s="211"/>
      <c r="AT607" s="207" t="s">
        <v>164</v>
      </c>
      <c r="AU607" s="207" t="s">
        <v>77</v>
      </c>
      <c r="AV607" s="205" t="s">
        <v>77</v>
      </c>
      <c r="AW607" s="205" t="s">
        <v>31</v>
      </c>
      <c r="AX607" s="205" t="s">
        <v>69</v>
      </c>
      <c r="AY607" s="207" t="s">
        <v>157</v>
      </c>
    </row>
    <row r="608" spans="2:51" s="205" customFormat="1" ht="11.25">
      <c r="B608" s="206"/>
      <c r="D608" s="194" t="s">
        <v>164</v>
      </c>
      <c r="E608" s="207" t="s">
        <v>3</v>
      </c>
      <c r="F608" s="208" t="s">
        <v>399</v>
      </c>
      <c r="H608" s="207" t="s">
        <v>3</v>
      </c>
      <c r="L608" s="206"/>
      <c r="M608" s="209"/>
      <c r="N608" s="210"/>
      <c r="O608" s="210"/>
      <c r="P608" s="210"/>
      <c r="Q608" s="210"/>
      <c r="R608" s="210"/>
      <c r="S608" s="210"/>
      <c r="T608" s="211"/>
      <c r="AT608" s="207" t="s">
        <v>164</v>
      </c>
      <c r="AU608" s="207" t="s">
        <v>77</v>
      </c>
      <c r="AV608" s="205" t="s">
        <v>77</v>
      </c>
      <c r="AW608" s="205" t="s">
        <v>31</v>
      </c>
      <c r="AX608" s="205" t="s">
        <v>69</v>
      </c>
      <c r="AY608" s="207" t="s">
        <v>157</v>
      </c>
    </row>
    <row r="609" spans="2:51" s="205" customFormat="1" ht="11.25">
      <c r="B609" s="206"/>
      <c r="D609" s="194" t="s">
        <v>164</v>
      </c>
      <c r="E609" s="207" t="s">
        <v>3</v>
      </c>
      <c r="F609" s="208" t="s">
        <v>400</v>
      </c>
      <c r="H609" s="207" t="s">
        <v>3</v>
      </c>
      <c r="L609" s="206"/>
      <c r="M609" s="209"/>
      <c r="N609" s="210"/>
      <c r="O609" s="210"/>
      <c r="P609" s="210"/>
      <c r="Q609" s="210"/>
      <c r="R609" s="210"/>
      <c r="S609" s="210"/>
      <c r="T609" s="211"/>
      <c r="AT609" s="207" t="s">
        <v>164</v>
      </c>
      <c r="AU609" s="207" t="s">
        <v>77</v>
      </c>
      <c r="AV609" s="205" t="s">
        <v>77</v>
      </c>
      <c r="AW609" s="205" t="s">
        <v>31</v>
      </c>
      <c r="AX609" s="205" t="s">
        <v>69</v>
      </c>
      <c r="AY609" s="207" t="s">
        <v>157</v>
      </c>
    </row>
    <row r="610" spans="2:51" s="205" customFormat="1" ht="11.25">
      <c r="B610" s="206"/>
      <c r="D610" s="194" t="s">
        <v>164</v>
      </c>
      <c r="E610" s="207" t="s">
        <v>3</v>
      </c>
      <c r="F610" s="208" t="s">
        <v>291</v>
      </c>
      <c r="H610" s="207" t="s">
        <v>3</v>
      </c>
      <c r="L610" s="206"/>
      <c r="M610" s="209"/>
      <c r="N610" s="210"/>
      <c r="O610" s="210"/>
      <c r="P610" s="210"/>
      <c r="Q610" s="210"/>
      <c r="R610" s="210"/>
      <c r="S610" s="210"/>
      <c r="T610" s="211"/>
      <c r="AT610" s="207" t="s">
        <v>164</v>
      </c>
      <c r="AU610" s="207" t="s">
        <v>77</v>
      </c>
      <c r="AV610" s="205" t="s">
        <v>77</v>
      </c>
      <c r="AW610" s="205" t="s">
        <v>31</v>
      </c>
      <c r="AX610" s="205" t="s">
        <v>69</v>
      </c>
      <c r="AY610" s="207" t="s">
        <v>157</v>
      </c>
    </row>
    <row r="611" spans="2:51" s="205" customFormat="1" ht="11.25">
      <c r="B611" s="206"/>
      <c r="D611" s="194" t="s">
        <v>164</v>
      </c>
      <c r="E611" s="207" t="s">
        <v>3</v>
      </c>
      <c r="F611" s="208" t="s">
        <v>516</v>
      </c>
      <c r="H611" s="207" t="s">
        <v>3</v>
      </c>
      <c r="L611" s="206"/>
      <c r="M611" s="209"/>
      <c r="N611" s="210"/>
      <c r="O611" s="210"/>
      <c r="P611" s="210"/>
      <c r="Q611" s="210"/>
      <c r="R611" s="210"/>
      <c r="S611" s="210"/>
      <c r="T611" s="211"/>
      <c r="AT611" s="207" t="s">
        <v>164</v>
      </c>
      <c r="AU611" s="207" t="s">
        <v>77</v>
      </c>
      <c r="AV611" s="205" t="s">
        <v>77</v>
      </c>
      <c r="AW611" s="205" t="s">
        <v>31</v>
      </c>
      <c r="AX611" s="205" t="s">
        <v>69</v>
      </c>
      <c r="AY611" s="207" t="s">
        <v>157</v>
      </c>
    </row>
    <row r="612" spans="2:51" s="205" customFormat="1" ht="11.25">
      <c r="B612" s="206"/>
      <c r="D612" s="194" t="s">
        <v>164</v>
      </c>
      <c r="E612" s="207" t="s">
        <v>3</v>
      </c>
      <c r="F612" s="208" t="s">
        <v>292</v>
      </c>
      <c r="H612" s="207" t="s">
        <v>3</v>
      </c>
      <c r="L612" s="206"/>
      <c r="M612" s="209"/>
      <c r="N612" s="210"/>
      <c r="O612" s="210"/>
      <c r="P612" s="210"/>
      <c r="Q612" s="210"/>
      <c r="R612" s="210"/>
      <c r="S612" s="210"/>
      <c r="T612" s="211"/>
      <c r="AT612" s="207" t="s">
        <v>164</v>
      </c>
      <c r="AU612" s="207" t="s">
        <v>77</v>
      </c>
      <c r="AV612" s="205" t="s">
        <v>77</v>
      </c>
      <c r="AW612" s="205" t="s">
        <v>31</v>
      </c>
      <c r="AX612" s="205" t="s">
        <v>69</v>
      </c>
      <c r="AY612" s="207" t="s">
        <v>157</v>
      </c>
    </row>
    <row r="613" spans="2:51" s="205" customFormat="1" ht="11.25">
      <c r="B613" s="206"/>
      <c r="D613" s="194" t="s">
        <v>164</v>
      </c>
      <c r="E613" s="207" t="s">
        <v>3</v>
      </c>
      <c r="F613" s="208" t="s">
        <v>517</v>
      </c>
      <c r="H613" s="207" t="s">
        <v>3</v>
      </c>
      <c r="L613" s="206"/>
      <c r="M613" s="209"/>
      <c r="N613" s="210"/>
      <c r="O613" s="210"/>
      <c r="P613" s="210"/>
      <c r="Q613" s="210"/>
      <c r="R613" s="210"/>
      <c r="S613" s="210"/>
      <c r="T613" s="211"/>
      <c r="AT613" s="207" t="s">
        <v>164</v>
      </c>
      <c r="AU613" s="207" t="s">
        <v>77</v>
      </c>
      <c r="AV613" s="205" t="s">
        <v>77</v>
      </c>
      <c r="AW613" s="205" t="s">
        <v>31</v>
      </c>
      <c r="AX613" s="205" t="s">
        <v>69</v>
      </c>
      <c r="AY613" s="207" t="s">
        <v>157</v>
      </c>
    </row>
    <row r="614" spans="2:51" s="205" customFormat="1" ht="11.25">
      <c r="B614" s="206"/>
      <c r="D614" s="194" t="s">
        <v>164</v>
      </c>
      <c r="E614" s="207" t="s">
        <v>3</v>
      </c>
      <c r="F614" s="208" t="s">
        <v>293</v>
      </c>
      <c r="H614" s="207" t="s">
        <v>3</v>
      </c>
      <c r="L614" s="206"/>
      <c r="M614" s="209"/>
      <c r="N614" s="210"/>
      <c r="O614" s="210"/>
      <c r="P614" s="210"/>
      <c r="Q614" s="210"/>
      <c r="R614" s="210"/>
      <c r="S614" s="210"/>
      <c r="T614" s="211"/>
      <c r="AT614" s="207" t="s">
        <v>164</v>
      </c>
      <c r="AU614" s="207" t="s">
        <v>77</v>
      </c>
      <c r="AV614" s="205" t="s">
        <v>77</v>
      </c>
      <c r="AW614" s="205" t="s">
        <v>31</v>
      </c>
      <c r="AX614" s="205" t="s">
        <v>69</v>
      </c>
      <c r="AY614" s="207" t="s">
        <v>157</v>
      </c>
    </row>
    <row r="615" spans="2:51" s="205" customFormat="1" ht="11.25">
      <c r="B615" s="206"/>
      <c r="D615" s="194" t="s">
        <v>164</v>
      </c>
      <c r="E615" s="207" t="s">
        <v>3</v>
      </c>
      <c r="F615" s="208" t="s">
        <v>294</v>
      </c>
      <c r="H615" s="207" t="s">
        <v>3</v>
      </c>
      <c r="L615" s="206"/>
      <c r="M615" s="209"/>
      <c r="N615" s="210"/>
      <c r="O615" s="210"/>
      <c r="P615" s="210"/>
      <c r="Q615" s="210"/>
      <c r="R615" s="210"/>
      <c r="S615" s="210"/>
      <c r="T615" s="211"/>
      <c r="AT615" s="207" t="s">
        <v>164</v>
      </c>
      <c r="AU615" s="207" t="s">
        <v>77</v>
      </c>
      <c r="AV615" s="205" t="s">
        <v>77</v>
      </c>
      <c r="AW615" s="205" t="s">
        <v>31</v>
      </c>
      <c r="AX615" s="205" t="s">
        <v>69</v>
      </c>
      <c r="AY615" s="207" t="s">
        <v>157</v>
      </c>
    </row>
    <row r="616" spans="2:51" s="205" customFormat="1" ht="11.25">
      <c r="B616" s="206"/>
      <c r="D616" s="194" t="s">
        <v>164</v>
      </c>
      <c r="E616" s="207" t="s">
        <v>3</v>
      </c>
      <c r="F616" s="208" t="s">
        <v>518</v>
      </c>
      <c r="H616" s="207" t="s">
        <v>3</v>
      </c>
      <c r="L616" s="206"/>
      <c r="M616" s="209"/>
      <c r="N616" s="210"/>
      <c r="O616" s="210"/>
      <c r="P616" s="210"/>
      <c r="Q616" s="210"/>
      <c r="R616" s="210"/>
      <c r="S616" s="210"/>
      <c r="T616" s="211"/>
      <c r="AT616" s="207" t="s">
        <v>164</v>
      </c>
      <c r="AU616" s="207" t="s">
        <v>77</v>
      </c>
      <c r="AV616" s="205" t="s">
        <v>77</v>
      </c>
      <c r="AW616" s="205" t="s">
        <v>31</v>
      </c>
      <c r="AX616" s="205" t="s">
        <v>69</v>
      </c>
      <c r="AY616" s="207" t="s">
        <v>157</v>
      </c>
    </row>
    <row r="617" spans="2:51" s="205" customFormat="1" ht="11.25">
      <c r="B617" s="206"/>
      <c r="D617" s="194" t="s">
        <v>164</v>
      </c>
      <c r="E617" s="207" t="s">
        <v>3</v>
      </c>
      <c r="F617" s="208" t="s">
        <v>295</v>
      </c>
      <c r="H617" s="207" t="s">
        <v>3</v>
      </c>
      <c r="L617" s="206"/>
      <c r="M617" s="209"/>
      <c r="N617" s="210"/>
      <c r="O617" s="210"/>
      <c r="P617" s="210"/>
      <c r="Q617" s="210"/>
      <c r="R617" s="210"/>
      <c r="S617" s="210"/>
      <c r="T617" s="211"/>
      <c r="AT617" s="207" t="s">
        <v>164</v>
      </c>
      <c r="AU617" s="207" t="s">
        <v>77</v>
      </c>
      <c r="AV617" s="205" t="s">
        <v>77</v>
      </c>
      <c r="AW617" s="205" t="s">
        <v>31</v>
      </c>
      <c r="AX617" s="205" t="s">
        <v>69</v>
      </c>
      <c r="AY617" s="207" t="s">
        <v>157</v>
      </c>
    </row>
    <row r="618" spans="2:51" s="205" customFormat="1" ht="11.25">
      <c r="B618" s="206"/>
      <c r="D618" s="194" t="s">
        <v>164</v>
      </c>
      <c r="E618" s="207" t="s">
        <v>3</v>
      </c>
      <c r="F618" s="208" t="s">
        <v>296</v>
      </c>
      <c r="H618" s="207" t="s">
        <v>3</v>
      </c>
      <c r="L618" s="206"/>
      <c r="M618" s="209"/>
      <c r="N618" s="210"/>
      <c r="O618" s="210"/>
      <c r="P618" s="210"/>
      <c r="Q618" s="210"/>
      <c r="R618" s="210"/>
      <c r="S618" s="210"/>
      <c r="T618" s="211"/>
      <c r="AT618" s="207" t="s">
        <v>164</v>
      </c>
      <c r="AU618" s="207" t="s">
        <v>77</v>
      </c>
      <c r="AV618" s="205" t="s">
        <v>77</v>
      </c>
      <c r="AW618" s="205" t="s">
        <v>31</v>
      </c>
      <c r="AX618" s="205" t="s">
        <v>69</v>
      </c>
      <c r="AY618" s="207" t="s">
        <v>157</v>
      </c>
    </row>
    <row r="619" spans="2:51" s="205" customFormat="1" ht="11.25">
      <c r="B619" s="206"/>
      <c r="D619" s="194" t="s">
        <v>164</v>
      </c>
      <c r="E619" s="207" t="s">
        <v>3</v>
      </c>
      <c r="F619" s="208" t="s">
        <v>297</v>
      </c>
      <c r="H619" s="207" t="s">
        <v>3</v>
      </c>
      <c r="L619" s="206"/>
      <c r="M619" s="209"/>
      <c r="N619" s="210"/>
      <c r="O619" s="210"/>
      <c r="P619" s="210"/>
      <c r="Q619" s="210"/>
      <c r="R619" s="210"/>
      <c r="S619" s="210"/>
      <c r="T619" s="211"/>
      <c r="AT619" s="207" t="s">
        <v>164</v>
      </c>
      <c r="AU619" s="207" t="s">
        <v>77</v>
      </c>
      <c r="AV619" s="205" t="s">
        <v>77</v>
      </c>
      <c r="AW619" s="205" t="s">
        <v>31</v>
      </c>
      <c r="AX619" s="205" t="s">
        <v>69</v>
      </c>
      <c r="AY619" s="207" t="s">
        <v>157</v>
      </c>
    </row>
    <row r="620" spans="2:51" s="205" customFormat="1" ht="11.25">
      <c r="B620" s="206"/>
      <c r="D620" s="194" t="s">
        <v>164</v>
      </c>
      <c r="E620" s="207" t="s">
        <v>3</v>
      </c>
      <c r="F620" s="208" t="s">
        <v>298</v>
      </c>
      <c r="H620" s="207" t="s">
        <v>3</v>
      </c>
      <c r="L620" s="206"/>
      <c r="M620" s="209"/>
      <c r="N620" s="210"/>
      <c r="O620" s="210"/>
      <c r="P620" s="210"/>
      <c r="Q620" s="210"/>
      <c r="R620" s="210"/>
      <c r="S620" s="210"/>
      <c r="T620" s="211"/>
      <c r="AT620" s="207" t="s">
        <v>164</v>
      </c>
      <c r="AU620" s="207" t="s">
        <v>77</v>
      </c>
      <c r="AV620" s="205" t="s">
        <v>77</v>
      </c>
      <c r="AW620" s="205" t="s">
        <v>31</v>
      </c>
      <c r="AX620" s="205" t="s">
        <v>69</v>
      </c>
      <c r="AY620" s="207" t="s">
        <v>157</v>
      </c>
    </row>
    <row r="621" spans="2:51" s="205" customFormat="1" ht="11.25">
      <c r="B621" s="206"/>
      <c r="D621" s="194" t="s">
        <v>164</v>
      </c>
      <c r="E621" s="207" t="s">
        <v>3</v>
      </c>
      <c r="F621" s="208" t="s">
        <v>519</v>
      </c>
      <c r="H621" s="207" t="s">
        <v>3</v>
      </c>
      <c r="L621" s="206"/>
      <c r="M621" s="209"/>
      <c r="N621" s="210"/>
      <c r="O621" s="210"/>
      <c r="P621" s="210"/>
      <c r="Q621" s="210"/>
      <c r="R621" s="210"/>
      <c r="S621" s="210"/>
      <c r="T621" s="211"/>
      <c r="AT621" s="207" t="s">
        <v>164</v>
      </c>
      <c r="AU621" s="207" t="s">
        <v>77</v>
      </c>
      <c r="AV621" s="205" t="s">
        <v>77</v>
      </c>
      <c r="AW621" s="205" t="s">
        <v>31</v>
      </c>
      <c r="AX621" s="205" t="s">
        <v>69</v>
      </c>
      <c r="AY621" s="207" t="s">
        <v>157</v>
      </c>
    </row>
    <row r="622" spans="2:51" s="205" customFormat="1" ht="11.25">
      <c r="B622" s="206"/>
      <c r="D622" s="194" t="s">
        <v>164</v>
      </c>
      <c r="E622" s="207" t="s">
        <v>3</v>
      </c>
      <c r="F622" s="208" t="s">
        <v>520</v>
      </c>
      <c r="H622" s="207" t="s">
        <v>3</v>
      </c>
      <c r="L622" s="206"/>
      <c r="M622" s="209"/>
      <c r="N622" s="210"/>
      <c r="O622" s="210"/>
      <c r="P622" s="210"/>
      <c r="Q622" s="210"/>
      <c r="R622" s="210"/>
      <c r="S622" s="210"/>
      <c r="T622" s="211"/>
      <c r="AT622" s="207" t="s">
        <v>164</v>
      </c>
      <c r="AU622" s="207" t="s">
        <v>77</v>
      </c>
      <c r="AV622" s="205" t="s">
        <v>77</v>
      </c>
      <c r="AW622" s="205" t="s">
        <v>31</v>
      </c>
      <c r="AX622" s="205" t="s">
        <v>69</v>
      </c>
      <c r="AY622" s="207" t="s">
        <v>157</v>
      </c>
    </row>
    <row r="623" spans="2:51" s="205" customFormat="1" ht="11.25">
      <c r="B623" s="206"/>
      <c r="D623" s="194" t="s">
        <v>164</v>
      </c>
      <c r="E623" s="207" t="s">
        <v>3</v>
      </c>
      <c r="F623" s="208" t="s">
        <v>521</v>
      </c>
      <c r="H623" s="207" t="s">
        <v>3</v>
      </c>
      <c r="L623" s="206"/>
      <c r="M623" s="209"/>
      <c r="N623" s="210"/>
      <c r="O623" s="210"/>
      <c r="P623" s="210"/>
      <c r="Q623" s="210"/>
      <c r="R623" s="210"/>
      <c r="S623" s="210"/>
      <c r="T623" s="211"/>
      <c r="AT623" s="207" t="s">
        <v>164</v>
      </c>
      <c r="AU623" s="207" t="s">
        <v>77</v>
      </c>
      <c r="AV623" s="205" t="s">
        <v>77</v>
      </c>
      <c r="AW623" s="205" t="s">
        <v>31</v>
      </c>
      <c r="AX623" s="205" t="s">
        <v>69</v>
      </c>
      <c r="AY623" s="207" t="s">
        <v>157</v>
      </c>
    </row>
    <row r="624" spans="2:51" s="205" customFormat="1" ht="11.25">
      <c r="B624" s="206"/>
      <c r="D624" s="194" t="s">
        <v>164</v>
      </c>
      <c r="E624" s="207" t="s">
        <v>3</v>
      </c>
      <c r="F624" s="208" t="s">
        <v>299</v>
      </c>
      <c r="H624" s="207" t="s">
        <v>3</v>
      </c>
      <c r="L624" s="206"/>
      <c r="M624" s="209"/>
      <c r="N624" s="210"/>
      <c r="O624" s="210"/>
      <c r="P624" s="210"/>
      <c r="Q624" s="210"/>
      <c r="R624" s="210"/>
      <c r="S624" s="210"/>
      <c r="T624" s="211"/>
      <c r="AT624" s="207" t="s">
        <v>164</v>
      </c>
      <c r="AU624" s="207" t="s">
        <v>77</v>
      </c>
      <c r="AV624" s="205" t="s">
        <v>77</v>
      </c>
      <c r="AW624" s="205" t="s">
        <v>31</v>
      </c>
      <c r="AX624" s="205" t="s">
        <v>69</v>
      </c>
      <c r="AY624" s="207" t="s">
        <v>157</v>
      </c>
    </row>
    <row r="625" spans="2:51" s="205" customFormat="1" ht="11.25">
      <c r="B625" s="206"/>
      <c r="D625" s="194" t="s">
        <v>164</v>
      </c>
      <c r="E625" s="207" t="s">
        <v>3</v>
      </c>
      <c r="F625" s="208" t="s">
        <v>300</v>
      </c>
      <c r="H625" s="207" t="s">
        <v>3</v>
      </c>
      <c r="L625" s="206"/>
      <c r="M625" s="209"/>
      <c r="N625" s="210"/>
      <c r="O625" s="210"/>
      <c r="P625" s="210"/>
      <c r="Q625" s="210"/>
      <c r="R625" s="210"/>
      <c r="S625" s="210"/>
      <c r="T625" s="211"/>
      <c r="AT625" s="207" t="s">
        <v>164</v>
      </c>
      <c r="AU625" s="207" t="s">
        <v>77</v>
      </c>
      <c r="AV625" s="205" t="s">
        <v>77</v>
      </c>
      <c r="AW625" s="205" t="s">
        <v>31</v>
      </c>
      <c r="AX625" s="205" t="s">
        <v>69</v>
      </c>
      <c r="AY625" s="207" t="s">
        <v>157</v>
      </c>
    </row>
    <row r="626" spans="2:51" s="205" customFormat="1" ht="11.25">
      <c r="B626" s="206"/>
      <c r="D626" s="194" t="s">
        <v>164</v>
      </c>
      <c r="E626" s="207" t="s">
        <v>3</v>
      </c>
      <c r="F626" s="208" t="s">
        <v>301</v>
      </c>
      <c r="H626" s="207" t="s">
        <v>3</v>
      </c>
      <c r="L626" s="206"/>
      <c r="M626" s="209"/>
      <c r="N626" s="210"/>
      <c r="O626" s="210"/>
      <c r="P626" s="210"/>
      <c r="Q626" s="210"/>
      <c r="R626" s="210"/>
      <c r="S626" s="210"/>
      <c r="T626" s="211"/>
      <c r="AT626" s="207" t="s">
        <v>164</v>
      </c>
      <c r="AU626" s="207" t="s">
        <v>77</v>
      </c>
      <c r="AV626" s="205" t="s">
        <v>77</v>
      </c>
      <c r="AW626" s="205" t="s">
        <v>31</v>
      </c>
      <c r="AX626" s="205" t="s">
        <v>69</v>
      </c>
      <c r="AY626" s="207" t="s">
        <v>157</v>
      </c>
    </row>
    <row r="627" spans="2:51" s="205" customFormat="1" ht="11.25">
      <c r="B627" s="206"/>
      <c r="D627" s="194" t="s">
        <v>164</v>
      </c>
      <c r="E627" s="207" t="s">
        <v>3</v>
      </c>
      <c r="F627" s="208" t="s">
        <v>302</v>
      </c>
      <c r="H627" s="207" t="s">
        <v>3</v>
      </c>
      <c r="L627" s="206"/>
      <c r="M627" s="209"/>
      <c r="N627" s="210"/>
      <c r="O627" s="210"/>
      <c r="P627" s="210"/>
      <c r="Q627" s="210"/>
      <c r="R627" s="210"/>
      <c r="S627" s="210"/>
      <c r="T627" s="211"/>
      <c r="AT627" s="207" t="s">
        <v>164</v>
      </c>
      <c r="AU627" s="207" t="s">
        <v>77</v>
      </c>
      <c r="AV627" s="205" t="s">
        <v>77</v>
      </c>
      <c r="AW627" s="205" t="s">
        <v>31</v>
      </c>
      <c r="AX627" s="205" t="s">
        <v>69</v>
      </c>
      <c r="AY627" s="207" t="s">
        <v>157</v>
      </c>
    </row>
    <row r="628" spans="2:51" s="205" customFormat="1" ht="11.25">
      <c r="B628" s="206"/>
      <c r="D628" s="194" t="s">
        <v>164</v>
      </c>
      <c r="E628" s="207" t="s">
        <v>3</v>
      </c>
      <c r="F628" s="208" t="s">
        <v>303</v>
      </c>
      <c r="H628" s="207" t="s">
        <v>3</v>
      </c>
      <c r="L628" s="206"/>
      <c r="M628" s="209"/>
      <c r="N628" s="210"/>
      <c r="O628" s="210"/>
      <c r="P628" s="210"/>
      <c r="Q628" s="210"/>
      <c r="R628" s="210"/>
      <c r="S628" s="210"/>
      <c r="T628" s="211"/>
      <c r="AT628" s="207" t="s">
        <v>164</v>
      </c>
      <c r="AU628" s="207" t="s">
        <v>77</v>
      </c>
      <c r="AV628" s="205" t="s">
        <v>77</v>
      </c>
      <c r="AW628" s="205" t="s">
        <v>31</v>
      </c>
      <c r="AX628" s="205" t="s">
        <v>69</v>
      </c>
      <c r="AY628" s="207" t="s">
        <v>157</v>
      </c>
    </row>
    <row r="629" spans="2:51" s="205" customFormat="1" ht="11.25">
      <c r="B629" s="206"/>
      <c r="D629" s="194" t="s">
        <v>164</v>
      </c>
      <c r="E629" s="207" t="s">
        <v>3</v>
      </c>
      <c r="F629" s="208" t="s">
        <v>267</v>
      </c>
      <c r="H629" s="207" t="s">
        <v>3</v>
      </c>
      <c r="L629" s="206"/>
      <c r="M629" s="209"/>
      <c r="N629" s="210"/>
      <c r="O629" s="210"/>
      <c r="P629" s="210"/>
      <c r="Q629" s="210"/>
      <c r="R629" s="210"/>
      <c r="S629" s="210"/>
      <c r="T629" s="211"/>
      <c r="AT629" s="207" t="s">
        <v>164</v>
      </c>
      <c r="AU629" s="207" t="s">
        <v>77</v>
      </c>
      <c r="AV629" s="205" t="s">
        <v>77</v>
      </c>
      <c r="AW629" s="205" t="s">
        <v>31</v>
      </c>
      <c r="AX629" s="205" t="s">
        <v>69</v>
      </c>
      <c r="AY629" s="207" t="s">
        <v>157</v>
      </c>
    </row>
    <row r="630" spans="2:51" s="205" customFormat="1" ht="11.25">
      <c r="B630" s="206"/>
      <c r="D630" s="194" t="s">
        <v>164</v>
      </c>
      <c r="E630" s="207" t="s">
        <v>3</v>
      </c>
      <c r="F630" s="208" t="s">
        <v>268</v>
      </c>
      <c r="H630" s="207" t="s">
        <v>3</v>
      </c>
      <c r="L630" s="206"/>
      <c r="M630" s="209"/>
      <c r="N630" s="210"/>
      <c r="O630" s="210"/>
      <c r="P630" s="210"/>
      <c r="Q630" s="210"/>
      <c r="R630" s="210"/>
      <c r="S630" s="210"/>
      <c r="T630" s="211"/>
      <c r="AT630" s="207" t="s">
        <v>164</v>
      </c>
      <c r="AU630" s="207" t="s">
        <v>77</v>
      </c>
      <c r="AV630" s="205" t="s">
        <v>77</v>
      </c>
      <c r="AW630" s="205" t="s">
        <v>31</v>
      </c>
      <c r="AX630" s="205" t="s">
        <v>69</v>
      </c>
      <c r="AY630" s="207" t="s">
        <v>157</v>
      </c>
    </row>
    <row r="631" spans="2:51" s="205" customFormat="1" ht="11.25">
      <c r="B631" s="206"/>
      <c r="D631" s="194" t="s">
        <v>164</v>
      </c>
      <c r="E631" s="207" t="s">
        <v>3</v>
      </c>
      <c r="F631" s="208" t="s">
        <v>304</v>
      </c>
      <c r="H631" s="207" t="s">
        <v>3</v>
      </c>
      <c r="L631" s="206"/>
      <c r="M631" s="209"/>
      <c r="N631" s="210"/>
      <c r="O631" s="210"/>
      <c r="P631" s="210"/>
      <c r="Q631" s="210"/>
      <c r="R631" s="210"/>
      <c r="S631" s="210"/>
      <c r="T631" s="211"/>
      <c r="AT631" s="207" t="s">
        <v>164</v>
      </c>
      <c r="AU631" s="207" t="s">
        <v>77</v>
      </c>
      <c r="AV631" s="205" t="s">
        <v>77</v>
      </c>
      <c r="AW631" s="205" t="s">
        <v>31</v>
      </c>
      <c r="AX631" s="205" t="s">
        <v>69</v>
      </c>
      <c r="AY631" s="207" t="s">
        <v>157</v>
      </c>
    </row>
    <row r="632" spans="2:51" s="205" customFormat="1" ht="11.25">
      <c r="B632" s="206"/>
      <c r="D632" s="194" t="s">
        <v>164</v>
      </c>
      <c r="E632" s="207" t="s">
        <v>3</v>
      </c>
      <c r="F632" s="208" t="s">
        <v>305</v>
      </c>
      <c r="H632" s="207" t="s">
        <v>3</v>
      </c>
      <c r="L632" s="206"/>
      <c r="M632" s="209"/>
      <c r="N632" s="210"/>
      <c r="O632" s="210"/>
      <c r="P632" s="210"/>
      <c r="Q632" s="210"/>
      <c r="R632" s="210"/>
      <c r="S632" s="210"/>
      <c r="T632" s="211"/>
      <c r="AT632" s="207" t="s">
        <v>164</v>
      </c>
      <c r="AU632" s="207" t="s">
        <v>77</v>
      </c>
      <c r="AV632" s="205" t="s">
        <v>77</v>
      </c>
      <c r="AW632" s="205" t="s">
        <v>31</v>
      </c>
      <c r="AX632" s="205" t="s">
        <v>69</v>
      </c>
      <c r="AY632" s="207" t="s">
        <v>157</v>
      </c>
    </row>
    <row r="633" spans="2:51" s="205" customFormat="1" ht="11.25">
      <c r="B633" s="206"/>
      <c r="D633" s="194" t="s">
        <v>164</v>
      </c>
      <c r="E633" s="207" t="s">
        <v>3</v>
      </c>
      <c r="F633" s="208" t="s">
        <v>306</v>
      </c>
      <c r="H633" s="207" t="s">
        <v>3</v>
      </c>
      <c r="L633" s="206"/>
      <c r="M633" s="209"/>
      <c r="N633" s="210"/>
      <c r="O633" s="210"/>
      <c r="P633" s="210"/>
      <c r="Q633" s="210"/>
      <c r="R633" s="210"/>
      <c r="S633" s="210"/>
      <c r="T633" s="211"/>
      <c r="AT633" s="207" t="s">
        <v>164</v>
      </c>
      <c r="AU633" s="207" t="s">
        <v>77</v>
      </c>
      <c r="AV633" s="205" t="s">
        <v>77</v>
      </c>
      <c r="AW633" s="205" t="s">
        <v>31</v>
      </c>
      <c r="AX633" s="205" t="s">
        <v>69</v>
      </c>
      <c r="AY633" s="207" t="s">
        <v>157</v>
      </c>
    </row>
    <row r="634" spans="2:51" s="205" customFormat="1" ht="11.25">
      <c r="B634" s="206"/>
      <c r="D634" s="194" t="s">
        <v>164</v>
      </c>
      <c r="E634" s="207" t="s">
        <v>3</v>
      </c>
      <c r="F634" s="208" t="s">
        <v>269</v>
      </c>
      <c r="H634" s="207" t="s">
        <v>3</v>
      </c>
      <c r="L634" s="206"/>
      <c r="M634" s="209"/>
      <c r="N634" s="210"/>
      <c r="O634" s="210"/>
      <c r="P634" s="210"/>
      <c r="Q634" s="210"/>
      <c r="R634" s="210"/>
      <c r="S634" s="210"/>
      <c r="T634" s="211"/>
      <c r="AT634" s="207" t="s">
        <v>164</v>
      </c>
      <c r="AU634" s="207" t="s">
        <v>77</v>
      </c>
      <c r="AV634" s="205" t="s">
        <v>77</v>
      </c>
      <c r="AW634" s="205" t="s">
        <v>31</v>
      </c>
      <c r="AX634" s="205" t="s">
        <v>69</v>
      </c>
      <c r="AY634" s="207" t="s">
        <v>157</v>
      </c>
    </row>
    <row r="635" spans="2:51" s="205" customFormat="1" ht="11.25">
      <c r="B635" s="206"/>
      <c r="D635" s="194" t="s">
        <v>164</v>
      </c>
      <c r="E635" s="207" t="s">
        <v>3</v>
      </c>
      <c r="F635" s="208" t="s">
        <v>307</v>
      </c>
      <c r="H635" s="207" t="s">
        <v>3</v>
      </c>
      <c r="L635" s="206"/>
      <c r="M635" s="209"/>
      <c r="N635" s="210"/>
      <c r="O635" s="210"/>
      <c r="P635" s="210"/>
      <c r="Q635" s="210"/>
      <c r="R635" s="210"/>
      <c r="S635" s="210"/>
      <c r="T635" s="211"/>
      <c r="AT635" s="207" t="s">
        <v>164</v>
      </c>
      <c r="AU635" s="207" t="s">
        <v>77</v>
      </c>
      <c r="AV635" s="205" t="s">
        <v>77</v>
      </c>
      <c r="AW635" s="205" t="s">
        <v>31</v>
      </c>
      <c r="AX635" s="205" t="s">
        <v>69</v>
      </c>
      <c r="AY635" s="207" t="s">
        <v>157</v>
      </c>
    </row>
    <row r="636" spans="2:51" s="205" customFormat="1" ht="11.25">
      <c r="B636" s="206"/>
      <c r="D636" s="194" t="s">
        <v>164</v>
      </c>
      <c r="E636" s="207" t="s">
        <v>3</v>
      </c>
      <c r="F636" s="208" t="s">
        <v>308</v>
      </c>
      <c r="H636" s="207" t="s">
        <v>3</v>
      </c>
      <c r="L636" s="206"/>
      <c r="M636" s="209"/>
      <c r="N636" s="210"/>
      <c r="O636" s="210"/>
      <c r="P636" s="210"/>
      <c r="Q636" s="210"/>
      <c r="R636" s="210"/>
      <c r="S636" s="210"/>
      <c r="T636" s="211"/>
      <c r="AT636" s="207" t="s">
        <v>164</v>
      </c>
      <c r="AU636" s="207" t="s">
        <v>77</v>
      </c>
      <c r="AV636" s="205" t="s">
        <v>77</v>
      </c>
      <c r="AW636" s="205" t="s">
        <v>31</v>
      </c>
      <c r="AX636" s="205" t="s">
        <v>69</v>
      </c>
      <c r="AY636" s="207" t="s">
        <v>157</v>
      </c>
    </row>
    <row r="637" spans="2:51" s="205" customFormat="1" ht="11.25">
      <c r="B637" s="206"/>
      <c r="D637" s="194" t="s">
        <v>164</v>
      </c>
      <c r="E637" s="207" t="s">
        <v>3</v>
      </c>
      <c r="F637" s="208" t="s">
        <v>270</v>
      </c>
      <c r="H637" s="207" t="s">
        <v>3</v>
      </c>
      <c r="L637" s="206"/>
      <c r="M637" s="209"/>
      <c r="N637" s="210"/>
      <c r="O637" s="210"/>
      <c r="P637" s="210"/>
      <c r="Q637" s="210"/>
      <c r="R637" s="210"/>
      <c r="S637" s="210"/>
      <c r="T637" s="211"/>
      <c r="AT637" s="207" t="s">
        <v>164</v>
      </c>
      <c r="AU637" s="207" t="s">
        <v>77</v>
      </c>
      <c r="AV637" s="205" t="s">
        <v>77</v>
      </c>
      <c r="AW637" s="205" t="s">
        <v>31</v>
      </c>
      <c r="AX637" s="205" t="s">
        <v>69</v>
      </c>
      <c r="AY637" s="207" t="s">
        <v>157</v>
      </c>
    </row>
    <row r="638" spans="2:51" s="205" customFormat="1" ht="11.25">
      <c r="B638" s="206"/>
      <c r="D638" s="194" t="s">
        <v>164</v>
      </c>
      <c r="E638" s="207" t="s">
        <v>3</v>
      </c>
      <c r="F638" s="208" t="s">
        <v>271</v>
      </c>
      <c r="H638" s="207" t="s">
        <v>3</v>
      </c>
      <c r="L638" s="206"/>
      <c r="M638" s="209"/>
      <c r="N638" s="210"/>
      <c r="O638" s="210"/>
      <c r="P638" s="210"/>
      <c r="Q638" s="210"/>
      <c r="R638" s="210"/>
      <c r="S638" s="210"/>
      <c r="T638" s="211"/>
      <c r="AT638" s="207" t="s">
        <v>164</v>
      </c>
      <c r="AU638" s="207" t="s">
        <v>77</v>
      </c>
      <c r="AV638" s="205" t="s">
        <v>77</v>
      </c>
      <c r="AW638" s="205" t="s">
        <v>31</v>
      </c>
      <c r="AX638" s="205" t="s">
        <v>69</v>
      </c>
      <c r="AY638" s="207" t="s">
        <v>157</v>
      </c>
    </row>
    <row r="639" spans="2:51" s="205" customFormat="1" ht="11.25">
      <c r="B639" s="206"/>
      <c r="D639" s="194" t="s">
        <v>164</v>
      </c>
      <c r="E639" s="207" t="s">
        <v>3</v>
      </c>
      <c r="F639" s="208" t="s">
        <v>272</v>
      </c>
      <c r="H639" s="207" t="s">
        <v>3</v>
      </c>
      <c r="L639" s="206"/>
      <c r="M639" s="209"/>
      <c r="N639" s="210"/>
      <c r="O639" s="210"/>
      <c r="P639" s="210"/>
      <c r="Q639" s="210"/>
      <c r="R639" s="210"/>
      <c r="S639" s="210"/>
      <c r="T639" s="211"/>
      <c r="AT639" s="207" t="s">
        <v>164</v>
      </c>
      <c r="AU639" s="207" t="s">
        <v>77</v>
      </c>
      <c r="AV639" s="205" t="s">
        <v>77</v>
      </c>
      <c r="AW639" s="205" t="s">
        <v>31</v>
      </c>
      <c r="AX639" s="205" t="s">
        <v>69</v>
      </c>
      <c r="AY639" s="207" t="s">
        <v>157</v>
      </c>
    </row>
    <row r="640" spans="2:51" s="205" customFormat="1" ht="11.25">
      <c r="B640" s="206"/>
      <c r="D640" s="194" t="s">
        <v>164</v>
      </c>
      <c r="E640" s="207" t="s">
        <v>3</v>
      </c>
      <c r="F640" s="208" t="s">
        <v>273</v>
      </c>
      <c r="H640" s="207" t="s">
        <v>3</v>
      </c>
      <c r="L640" s="206"/>
      <c r="M640" s="209"/>
      <c r="N640" s="210"/>
      <c r="O640" s="210"/>
      <c r="P640" s="210"/>
      <c r="Q640" s="210"/>
      <c r="R640" s="210"/>
      <c r="S640" s="210"/>
      <c r="T640" s="211"/>
      <c r="AT640" s="207" t="s">
        <v>164</v>
      </c>
      <c r="AU640" s="207" t="s">
        <v>77</v>
      </c>
      <c r="AV640" s="205" t="s">
        <v>77</v>
      </c>
      <c r="AW640" s="205" t="s">
        <v>31</v>
      </c>
      <c r="AX640" s="205" t="s">
        <v>69</v>
      </c>
      <c r="AY640" s="207" t="s">
        <v>157</v>
      </c>
    </row>
    <row r="641" spans="2:51" s="205" customFormat="1" ht="11.25">
      <c r="B641" s="206"/>
      <c r="D641" s="194" t="s">
        <v>164</v>
      </c>
      <c r="E641" s="207" t="s">
        <v>3</v>
      </c>
      <c r="F641" s="208" t="s">
        <v>309</v>
      </c>
      <c r="H641" s="207" t="s">
        <v>3</v>
      </c>
      <c r="L641" s="206"/>
      <c r="M641" s="209"/>
      <c r="N641" s="210"/>
      <c r="O641" s="210"/>
      <c r="P641" s="210"/>
      <c r="Q641" s="210"/>
      <c r="R641" s="210"/>
      <c r="S641" s="210"/>
      <c r="T641" s="211"/>
      <c r="AT641" s="207" t="s">
        <v>164</v>
      </c>
      <c r="AU641" s="207" t="s">
        <v>77</v>
      </c>
      <c r="AV641" s="205" t="s">
        <v>77</v>
      </c>
      <c r="AW641" s="205" t="s">
        <v>31</v>
      </c>
      <c r="AX641" s="205" t="s">
        <v>69</v>
      </c>
      <c r="AY641" s="207" t="s">
        <v>157</v>
      </c>
    </row>
    <row r="642" spans="2:51" s="205" customFormat="1" ht="11.25">
      <c r="B642" s="206"/>
      <c r="D642" s="194" t="s">
        <v>164</v>
      </c>
      <c r="E642" s="207" t="s">
        <v>3</v>
      </c>
      <c r="F642" s="208" t="s">
        <v>522</v>
      </c>
      <c r="H642" s="207" t="s">
        <v>3</v>
      </c>
      <c r="L642" s="206"/>
      <c r="M642" s="209"/>
      <c r="N642" s="210"/>
      <c r="O642" s="210"/>
      <c r="P642" s="210"/>
      <c r="Q642" s="210"/>
      <c r="R642" s="210"/>
      <c r="S642" s="210"/>
      <c r="T642" s="211"/>
      <c r="AT642" s="207" t="s">
        <v>164</v>
      </c>
      <c r="AU642" s="207" t="s">
        <v>77</v>
      </c>
      <c r="AV642" s="205" t="s">
        <v>77</v>
      </c>
      <c r="AW642" s="205" t="s">
        <v>31</v>
      </c>
      <c r="AX642" s="205" t="s">
        <v>69</v>
      </c>
      <c r="AY642" s="207" t="s">
        <v>157</v>
      </c>
    </row>
    <row r="643" spans="2:51" s="212" customFormat="1" ht="11.25">
      <c r="B643" s="213"/>
      <c r="D643" s="194" t="s">
        <v>164</v>
      </c>
      <c r="E643" s="214" t="s">
        <v>3</v>
      </c>
      <c r="F643" s="215" t="s">
        <v>523</v>
      </c>
      <c r="H643" s="216">
        <v>89.939</v>
      </c>
      <c r="L643" s="213"/>
      <c r="M643" s="217"/>
      <c r="N643" s="218"/>
      <c r="O643" s="218"/>
      <c r="P643" s="218"/>
      <c r="Q643" s="218"/>
      <c r="R643" s="218"/>
      <c r="S643" s="218"/>
      <c r="T643" s="219"/>
      <c r="AT643" s="214" t="s">
        <v>164</v>
      </c>
      <c r="AU643" s="214" t="s">
        <v>77</v>
      </c>
      <c r="AV643" s="212" t="s">
        <v>163</v>
      </c>
      <c r="AW643" s="212" t="s">
        <v>31</v>
      </c>
      <c r="AX643" s="212" t="s">
        <v>69</v>
      </c>
      <c r="AY643" s="214" t="s">
        <v>157</v>
      </c>
    </row>
    <row r="644" spans="2:51" s="220" customFormat="1" ht="11.25">
      <c r="B644" s="221"/>
      <c r="D644" s="194" t="s">
        <v>164</v>
      </c>
      <c r="E644" s="222" t="s">
        <v>3</v>
      </c>
      <c r="F644" s="223" t="s">
        <v>171</v>
      </c>
      <c r="H644" s="224">
        <v>89.939</v>
      </c>
      <c r="L644" s="221"/>
      <c r="M644" s="225"/>
      <c r="N644" s="226"/>
      <c r="O644" s="226"/>
      <c r="P644" s="226"/>
      <c r="Q644" s="226"/>
      <c r="R644" s="226"/>
      <c r="S644" s="226"/>
      <c r="T644" s="227"/>
      <c r="AT644" s="222" t="s">
        <v>164</v>
      </c>
      <c r="AU644" s="222" t="s">
        <v>77</v>
      </c>
      <c r="AV644" s="220" t="s">
        <v>162</v>
      </c>
      <c r="AW644" s="220" t="s">
        <v>31</v>
      </c>
      <c r="AX644" s="220" t="s">
        <v>77</v>
      </c>
      <c r="AY644" s="222" t="s">
        <v>157</v>
      </c>
    </row>
    <row r="645" spans="1:65" s="113" customFormat="1" ht="16.5" customHeight="1">
      <c r="A645" s="110"/>
      <c r="B645" s="111"/>
      <c r="C645" s="180" t="s">
        <v>524</v>
      </c>
      <c r="D645" s="180" t="s">
        <v>158</v>
      </c>
      <c r="E645" s="181" t="s">
        <v>525</v>
      </c>
      <c r="F645" s="182" t="s">
        <v>526</v>
      </c>
      <c r="G645" s="183" t="s">
        <v>161</v>
      </c>
      <c r="H645" s="184">
        <v>166.338</v>
      </c>
      <c r="I645" s="5"/>
      <c r="J645" s="185">
        <f>ROUND(I645*H645,2)</f>
        <v>0</v>
      </c>
      <c r="K645" s="186"/>
      <c r="L645" s="111"/>
      <c r="M645" s="187" t="s">
        <v>3</v>
      </c>
      <c r="N645" s="188" t="s">
        <v>41</v>
      </c>
      <c r="O645" s="189"/>
      <c r="P645" s="190">
        <f>O645*H645</f>
        <v>0</v>
      </c>
      <c r="Q645" s="190">
        <v>0</v>
      </c>
      <c r="R645" s="190">
        <f>Q645*H645</f>
        <v>0</v>
      </c>
      <c r="S645" s="190">
        <v>0</v>
      </c>
      <c r="T645" s="191">
        <f>S645*H645</f>
        <v>0</v>
      </c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R645" s="192" t="s">
        <v>162</v>
      </c>
      <c r="AT645" s="192" t="s">
        <v>158</v>
      </c>
      <c r="AU645" s="192" t="s">
        <v>77</v>
      </c>
      <c r="AY645" s="101" t="s">
        <v>157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101" t="s">
        <v>163</v>
      </c>
      <c r="BK645" s="193">
        <f>ROUND(I645*H645,2)</f>
        <v>0</v>
      </c>
      <c r="BL645" s="101" t="s">
        <v>162</v>
      </c>
      <c r="BM645" s="192" t="s">
        <v>527</v>
      </c>
    </row>
    <row r="646" spans="2:51" s="205" customFormat="1" ht="11.25">
      <c r="B646" s="206"/>
      <c r="D646" s="194" t="s">
        <v>164</v>
      </c>
      <c r="E646" s="207" t="s">
        <v>3</v>
      </c>
      <c r="F646" s="208" t="s">
        <v>165</v>
      </c>
      <c r="H646" s="207" t="s">
        <v>3</v>
      </c>
      <c r="L646" s="206"/>
      <c r="M646" s="209"/>
      <c r="N646" s="210"/>
      <c r="O646" s="210"/>
      <c r="P646" s="210"/>
      <c r="Q646" s="210"/>
      <c r="R646" s="210"/>
      <c r="S646" s="210"/>
      <c r="T646" s="211"/>
      <c r="AT646" s="207" t="s">
        <v>164</v>
      </c>
      <c r="AU646" s="207" t="s">
        <v>77</v>
      </c>
      <c r="AV646" s="205" t="s">
        <v>77</v>
      </c>
      <c r="AW646" s="205" t="s">
        <v>31</v>
      </c>
      <c r="AX646" s="205" t="s">
        <v>69</v>
      </c>
      <c r="AY646" s="207" t="s">
        <v>157</v>
      </c>
    </row>
    <row r="647" spans="2:51" s="205" customFormat="1" ht="11.25">
      <c r="B647" s="206"/>
      <c r="D647" s="194" t="s">
        <v>164</v>
      </c>
      <c r="E647" s="207" t="s">
        <v>3</v>
      </c>
      <c r="F647" s="208" t="s">
        <v>528</v>
      </c>
      <c r="H647" s="207" t="s">
        <v>3</v>
      </c>
      <c r="L647" s="206"/>
      <c r="M647" s="209"/>
      <c r="N647" s="210"/>
      <c r="O647" s="210"/>
      <c r="P647" s="210"/>
      <c r="Q647" s="210"/>
      <c r="R647" s="210"/>
      <c r="S647" s="210"/>
      <c r="T647" s="211"/>
      <c r="AT647" s="207" t="s">
        <v>164</v>
      </c>
      <c r="AU647" s="207" t="s">
        <v>77</v>
      </c>
      <c r="AV647" s="205" t="s">
        <v>77</v>
      </c>
      <c r="AW647" s="205" t="s">
        <v>31</v>
      </c>
      <c r="AX647" s="205" t="s">
        <v>69</v>
      </c>
      <c r="AY647" s="207" t="s">
        <v>157</v>
      </c>
    </row>
    <row r="648" spans="2:51" s="205" customFormat="1" ht="11.25">
      <c r="B648" s="206"/>
      <c r="D648" s="194" t="s">
        <v>164</v>
      </c>
      <c r="E648" s="207" t="s">
        <v>3</v>
      </c>
      <c r="F648" s="208" t="s">
        <v>529</v>
      </c>
      <c r="H648" s="207" t="s">
        <v>3</v>
      </c>
      <c r="L648" s="206"/>
      <c r="M648" s="209"/>
      <c r="N648" s="210"/>
      <c r="O648" s="210"/>
      <c r="P648" s="210"/>
      <c r="Q648" s="210"/>
      <c r="R648" s="210"/>
      <c r="S648" s="210"/>
      <c r="T648" s="211"/>
      <c r="AT648" s="207" t="s">
        <v>164</v>
      </c>
      <c r="AU648" s="207" t="s">
        <v>77</v>
      </c>
      <c r="AV648" s="205" t="s">
        <v>77</v>
      </c>
      <c r="AW648" s="205" t="s">
        <v>31</v>
      </c>
      <c r="AX648" s="205" t="s">
        <v>69</v>
      </c>
      <c r="AY648" s="207" t="s">
        <v>157</v>
      </c>
    </row>
    <row r="649" spans="2:51" s="205" customFormat="1" ht="11.25">
      <c r="B649" s="206"/>
      <c r="D649" s="194" t="s">
        <v>164</v>
      </c>
      <c r="E649" s="207" t="s">
        <v>3</v>
      </c>
      <c r="F649" s="208" t="s">
        <v>530</v>
      </c>
      <c r="H649" s="207" t="s">
        <v>3</v>
      </c>
      <c r="L649" s="206"/>
      <c r="M649" s="209"/>
      <c r="N649" s="210"/>
      <c r="O649" s="210"/>
      <c r="P649" s="210"/>
      <c r="Q649" s="210"/>
      <c r="R649" s="210"/>
      <c r="S649" s="210"/>
      <c r="T649" s="211"/>
      <c r="AT649" s="207" t="s">
        <v>164</v>
      </c>
      <c r="AU649" s="207" t="s">
        <v>77</v>
      </c>
      <c r="AV649" s="205" t="s">
        <v>77</v>
      </c>
      <c r="AW649" s="205" t="s">
        <v>31</v>
      </c>
      <c r="AX649" s="205" t="s">
        <v>69</v>
      </c>
      <c r="AY649" s="207" t="s">
        <v>157</v>
      </c>
    </row>
    <row r="650" spans="2:51" s="205" customFormat="1" ht="11.25">
      <c r="B650" s="206"/>
      <c r="D650" s="194" t="s">
        <v>164</v>
      </c>
      <c r="E650" s="207" t="s">
        <v>3</v>
      </c>
      <c r="F650" s="208" t="s">
        <v>531</v>
      </c>
      <c r="H650" s="207" t="s">
        <v>3</v>
      </c>
      <c r="L650" s="206"/>
      <c r="M650" s="209"/>
      <c r="N650" s="210"/>
      <c r="O650" s="210"/>
      <c r="P650" s="210"/>
      <c r="Q650" s="210"/>
      <c r="R650" s="210"/>
      <c r="S650" s="210"/>
      <c r="T650" s="211"/>
      <c r="AT650" s="207" t="s">
        <v>164</v>
      </c>
      <c r="AU650" s="207" t="s">
        <v>77</v>
      </c>
      <c r="AV650" s="205" t="s">
        <v>77</v>
      </c>
      <c r="AW650" s="205" t="s">
        <v>31</v>
      </c>
      <c r="AX650" s="205" t="s">
        <v>69</v>
      </c>
      <c r="AY650" s="207" t="s">
        <v>157</v>
      </c>
    </row>
    <row r="651" spans="2:51" s="205" customFormat="1" ht="11.25">
      <c r="B651" s="206"/>
      <c r="D651" s="194" t="s">
        <v>164</v>
      </c>
      <c r="E651" s="207" t="s">
        <v>3</v>
      </c>
      <c r="F651" s="208" t="s">
        <v>532</v>
      </c>
      <c r="H651" s="207" t="s">
        <v>3</v>
      </c>
      <c r="L651" s="206"/>
      <c r="M651" s="209"/>
      <c r="N651" s="210"/>
      <c r="O651" s="210"/>
      <c r="P651" s="210"/>
      <c r="Q651" s="210"/>
      <c r="R651" s="210"/>
      <c r="S651" s="210"/>
      <c r="T651" s="211"/>
      <c r="AT651" s="207" t="s">
        <v>164</v>
      </c>
      <c r="AU651" s="207" t="s">
        <v>77</v>
      </c>
      <c r="AV651" s="205" t="s">
        <v>77</v>
      </c>
      <c r="AW651" s="205" t="s">
        <v>31</v>
      </c>
      <c r="AX651" s="205" t="s">
        <v>69</v>
      </c>
      <c r="AY651" s="207" t="s">
        <v>157</v>
      </c>
    </row>
    <row r="652" spans="2:51" s="205" customFormat="1" ht="11.25">
      <c r="B652" s="206"/>
      <c r="D652" s="194" t="s">
        <v>164</v>
      </c>
      <c r="E652" s="207" t="s">
        <v>3</v>
      </c>
      <c r="F652" s="208" t="s">
        <v>533</v>
      </c>
      <c r="H652" s="207" t="s">
        <v>3</v>
      </c>
      <c r="L652" s="206"/>
      <c r="M652" s="209"/>
      <c r="N652" s="210"/>
      <c r="O652" s="210"/>
      <c r="P652" s="210"/>
      <c r="Q652" s="210"/>
      <c r="R652" s="210"/>
      <c r="S652" s="210"/>
      <c r="T652" s="211"/>
      <c r="AT652" s="207" t="s">
        <v>164</v>
      </c>
      <c r="AU652" s="207" t="s">
        <v>77</v>
      </c>
      <c r="AV652" s="205" t="s">
        <v>77</v>
      </c>
      <c r="AW652" s="205" t="s">
        <v>31</v>
      </c>
      <c r="AX652" s="205" t="s">
        <v>69</v>
      </c>
      <c r="AY652" s="207" t="s">
        <v>157</v>
      </c>
    </row>
    <row r="653" spans="2:51" s="205" customFormat="1" ht="11.25">
      <c r="B653" s="206"/>
      <c r="D653" s="194" t="s">
        <v>164</v>
      </c>
      <c r="E653" s="207" t="s">
        <v>3</v>
      </c>
      <c r="F653" s="208" t="s">
        <v>534</v>
      </c>
      <c r="H653" s="207" t="s">
        <v>3</v>
      </c>
      <c r="L653" s="206"/>
      <c r="M653" s="209"/>
      <c r="N653" s="210"/>
      <c r="O653" s="210"/>
      <c r="P653" s="210"/>
      <c r="Q653" s="210"/>
      <c r="R653" s="210"/>
      <c r="S653" s="210"/>
      <c r="T653" s="211"/>
      <c r="AT653" s="207" t="s">
        <v>164</v>
      </c>
      <c r="AU653" s="207" t="s">
        <v>77</v>
      </c>
      <c r="AV653" s="205" t="s">
        <v>77</v>
      </c>
      <c r="AW653" s="205" t="s">
        <v>31</v>
      </c>
      <c r="AX653" s="205" t="s">
        <v>69</v>
      </c>
      <c r="AY653" s="207" t="s">
        <v>157</v>
      </c>
    </row>
    <row r="654" spans="2:51" s="205" customFormat="1" ht="11.25">
      <c r="B654" s="206"/>
      <c r="D654" s="194" t="s">
        <v>164</v>
      </c>
      <c r="E654" s="207" t="s">
        <v>3</v>
      </c>
      <c r="F654" s="208" t="s">
        <v>535</v>
      </c>
      <c r="H654" s="207" t="s">
        <v>3</v>
      </c>
      <c r="L654" s="206"/>
      <c r="M654" s="209"/>
      <c r="N654" s="210"/>
      <c r="O654" s="210"/>
      <c r="P654" s="210"/>
      <c r="Q654" s="210"/>
      <c r="R654" s="210"/>
      <c r="S654" s="210"/>
      <c r="T654" s="211"/>
      <c r="AT654" s="207" t="s">
        <v>164</v>
      </c>
      <c r="AU654" s="207" t="s">
        <v>77</v>
      </c>
      <c r="AV654" s="205" t="s">
        <v>77</v>
      </c>
      <c r="AW654" s="205" t="s">
        <v>31</v>
      </c>
      <c r="AX654" s="205" t="s">
        <v>69</v>
      </c>
      <c r="AY654" s="207" t="s">
        <v>157</v>
      </c>
    </row>
    <row r="655" spans="2:51" s="212" customFormat="1" ht="11.25">
      <c r="B655" s="213"/>
      <c r="D655" s="194" t="s">
        <v>164</v>
      </c>
      <c r="E655" s="214" t="s">
        <v>3</v>
      </c>
      <c r="F655" s="215" t="s">
        <v>536</v>
      </c>
      <c r="H655" s="216">
        <v>166.338</v>
      </c>
      <c r="L655" s="213"/>
      <c r="M655" s="217"/>
      <c r="N655" s="218"/>
      <c r="O655" s="218"/>
      <c r="P655" s="218"/>
      <c r="Q655" s="218"/>
      <c r="R655" s="218"/>
      <c r="S655" s="218"/>
      <c r="T655" s="219"/>
      <c r="AT655" s="214" t="s">
        <v>164</v>
      </c>
      <c r="AU655" s="214" t="s">
        <v>77</v>
      </c>
      <c r="AV655" s="212" t="s">
        <v>163</v>
      </c>
      <c r="AW655" s="212" t="s">
        <v>31</v>
      </c>
      <c r="AX655" s="212" t="s">
        <v>69</v>
      </c>
      <c r="AY655" s="214" t="s">
        <v>157</v>
      </c>
    </row>
    <row r="656" spans="2:51" s="220" customFormat="1" ht="11.25">
      <c r="B656" s="221"/>
      <c r="D656" s="194" t="s">
        <v>164</v>
      </c>
      <c r="E656" s="222" t="s">
        <v>3</v>
      </c>
      <c r="F656" s="223" t="s">
        <v>171</v>
      </c>
      <c r="H656" s="224">
        <v>166.338</v>
      </c>
      <c r="L656" s="221"/>
      <c r="M656" s="225"/>
      <c r="N656" s="226"/>
      <c r="O656" s="226"/>
      <c r="P656" s="226"/>
      <c r="Q656" s="226"/>
      <c r="R656" s="226"/>
      <c r="S656" s="226"/>
      <c r="T656" s="227"/>
      <c r="AT656" s="222" t="s">
        <v>164</v>
      </c>
      <c r="AU656" s="222" t="s">
        <v>77</v>
      </c>
      <c r="AV656" s="220" t="s">
        <v>162</v>
      </c>
      <c r="AW656" s="220" t="s">
        <v>31</v>
      </c>
      <c r="AX656" s="220" t="s">
        <v>77</v>
      </c>
      <c r="AY656" s="222" t="s">
        <v>157</v>
      </c>
    </row>
    <row r="657" spans="1:65" s="113" customFormat="1" ht="24.2" customHeight="1">
      <c r="A657" s="110"/>
      <c r="B657" s="111"/>
      <c r="C657" s="180" t="s">
        <v>325</v>
      </c>
      <c r="D657" s="180" t="s">
        <v>158</v>
      </c>
      <c r="E657" s="181" t="s">
        <v>537</v>
      </c>
      <c r="F657" s="182" t="s">
        <v>538</v>
      </c>
      <c r="G657" s="183" t="s">
        <v>161</v>
      </c>
      <c r="H657" s="184">
        <v>837</v>
      </c>
      <c r="I657" s="5"/>
      <c r="J657" s="185">
        <f>ROUND(I657*H657,2)</f>
        <v>0</v>
      </c>
      <c r="K657" s="186"/>
      <c r="L657" s="111"/>
      <c r="M657" s="187" t="s">
        <v>3</v>
      </c>
      <c r="N657" s="188" t="s">
        <v>41</v>
      </c>
      <c r="O657" s="189"/>
      <c r="P657" s="190">
        <f>O657*H657</f>
        <v>0</v>
      </c>
      <c r="Q657" s="190">
        <v>0</v>
      </c>
      <c r="R657" s="190">
        <f>Q657*H657</f>
        <v>0</v>
      </c>
      <c r="S657" s="190">
        <v>0</v>
      </c>
      <c r="T657" s="191">
        <f>S657*H657</f>
        <v>0</v>
      </c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R657" s="192" t="s">
        <v>162</v>
      </c>
      <c r="AT657" s="192" t="s">
        <v>158</v>
      </c>
      <c r="AU657" s="192" t="s">
        <v>77</v>
      </c>
      <c r="AY657" s="101" t="s">
        <v>157</v>
      </c>
      <c r="BE657" s="193">
        <f>IF(N657="základní",J657,0)</f>
        <v>0</v>
      </c>
      <c r="BF657" s="193">
        <f>IF(N657="snížená",J657,0)</f>
        <v>0</v>
      </c>
      <c r="BG657" s="193">
        <f>IF(N657="zákl. přenesená",J657,0)</f>
        <v>0</v>
      </c>
      <c r="BH657" s="193">
        <f>IF(N657="sníž. přenesená",J657,0)</f>
        <v>0</v>
      </c>
      <c r="BI657" s="193">
        <f>IF(N657="nulová",J657,0)</f>
        <v>0</v>
      </c>
      <c r="BJ657" s="101" t="s">
        <v>163</v>
      </c>
      <c r="BK657" s="193">
        <f>ROUND(I657*H657,2)</f>
        <v>0</v>
      </c>
      <c r="BL657" s="101" t="s">
        <v>162</v>
      </c>
      <c r="BM657" s="192" t="s">
        <v>539</v>
      </c>
    </row>
    <row r="658" spans="2:51" s="205" customFormat="1" ht="11.25">
      <c r="B658" s="206"/>
      <c r="D658" s="194" t="s">
        <v>164</v>
      </c>
      <c r="E658" s="207" t="s">
        <v>3</v>
      </c>
      <c r="F658" s="208" t="s">
        <v>165</v>
      </c>
      <c r="H658" s="207" t="s">
        <v>3</v>
      </c>
      <c r="L658" s="206"/>
      <c r="M658" s="209"/>
      <c r="N658" s="210"/>
      <c r="O658" s="210"/>
      <c r="P658" s="210"/>
      <c r="Q658" s="210"/>
      <c r="R658" s="210"/>
      <c r="S658" s="210"/>
      <c r="T658" s="211"/>
      <c r="AT658" s="207" t="s">
        <v>164</v>
      </c>
      <c r="AU658" s="207" t="s">
        <v>77</v>
      </c>
      <c r="AV658" s="205" t="s">
        <v>77</v>
      </c>
      <c r="AW658" s="205" t="s">
        <v>31</v>
      </c>
      <c r="AX658" s="205" t="s">
        <v>69</v>
      </c>
      <c r="AY658" s="207" t="s">
        <v>157</v>
      </c>
    </row>
    <row r="659" spans="2:51" s="205" customFormat="1" ht="11.25">
      <c r="B659" s="206"/>
      <c r="D659" s="194" t="s">
        <v>164</v>
      </c>
      <c r="E659" s="207" t="s">
        <v>3</v>
      </c>
      <c r="F659" s="208" t="s">
        <v>282</v>
      </c>
      <c r="H659" s="207" t="s">
        <v>3</v>
      </c>
      <c r="L659" s="206"/>
      <c r="M659" s="209"/>
      <c r="N659" s="210"/>
      <c r="O659" s="210"/>
      <c r="P659" s="210"/>
      <c r="Q659" s="210"/>
      <c r="R659" s="210"/>
      <c r="S659" s="210"/>
      <c r="T659" s="211"/>
      <c r="AT659" s="207" t="s">
        <v>164</v>
      </c>
      <c r="AU659" s="207" t="s">
        <v>77</v>
      </c>
      <c r="AV659" s="205" t="s">
        <v>77</v>
      </c>
      <c r="AW659" s="205" t="s">
        <v>31</v>
      </c>
      <c r="AX659" s="205" t="s">
        <v>69</v>
      </c>
      <c r="AY659" s="207" t="s">
        <v>157</v>
      </c>
    </row>
    <row r="660" spans="2:51" s="205" customFormat="1" ht="11.25">
      <c r="B660" s="206"/>
      <c r="D660" s="194" t="s">
        <v>164</v>
      </c>
      <c r="E660" s="207" t="s">
        <v>3</v>
      </c>
      <c r="F660" s="208" t="s">
        <v>283</v>
      </c>
      <c r="H660" s="207" t="s">
        <v>3</v>
      </c>
      <c r="L660" s="206"/>
      <c r="M660" s="209"/>
      <c r="N660" s="210"/>
      <c r="O660" s="210"/>
      <c r="P660" s="210"/>
      <c r="Q660" s="210"/>
      <c r="R660" s="210"/>
      <c r="S660" s="210"/>
      <c r="T660" s="211"/>
      <c r="AT660" s="207" t="s">
        <v>164</v>
      </c>
      <c r="AU660" s="207" t="s">
        <v>77</v>
      </c>
      <c r="AV660" s="205" t="s">
        <v>77</v>
      </c>
      <c r="AW660" s="205" t="s">
        <v>31</v>
      </c>
      <c r="AX660" s="205" t="s">
        <v>69</v>
      </c>
      <c r="AY660" s="207" t="s">
        <v>157</v>
      </c>
    </row>
    <row r="661" spans="2:51" s="205" customFormat="1" ht="11.25">
      <c r="B661" s="206"/>
      <c r="D661" s="194" t="s">
        <v>164</v>
      </c>
      <c r="E661" s="207" t="s">
        <v>3</v>
      </c>
      <c r="F661" s="208" t="s">
        <v>528</v>
      </c>
      <c r="H661" s="207" t="s">
        <v>3</v>
      </c>
      <c r="L661" s="206"/>
      <c r="M661" s="209"/>
      <c r="N661" s="210"/>
      <c r="O661" s="210"/>
      <c r="P661" s="210"/>
      <c r="Q661" s="210"/>
      <c r="R661" s="210"/>
      <c r="S661" s="210"/>
      <c r="T661" s="211"/>
      <c r="AT661" s="207" t="s">
        <v>164</v>
      </c>
      <c r="AU661" s="207" t="s">
        <v>77</v>
      </c>
      <c r="AV661" s="205" t="s">
        <v>77</v>
      </c>
      <c r="AW661" s="205" t="s">
        <v>31</v>
      </c>
      <c r="AX661" s="205" t="s">
        <v>69</v>
      </c>
      <c r="AY661" s="207" t="s">
        <v>157</v>
      </c>
    </row>
    <row r="662" spans="2:51" s="212" customFormat="1" ht="11.25">
      <c r="B662" s="213"/>
      <c r="D662" s="194" t="s">
        <v>164</v>
      </c>
      <c r="E662" s="214" t="s">
        <v>3</v>
      </c>
      <c r="F662" s="215" t="s">
        <v>540</v>
      </c>
      <c r="H662" s="216">
        <v>837</v>
      </c>
      <c r="L662" s="213"/>
      <c r="M662" s="217"/>
      <c r="N662" s="218"/>
      <c r="O662" s="218"/>
      <c r="P662" s="218"/>
      <c r="Q662" s="218"/>
      <c r="R662" s="218"/>
      <c r="S662" s="218"/>
      <c r="T662" s="219"/>
      <c r="AT662" s="214" t="s">
        <v>164</v>
      </c>
      <c r="AU662" s="214" t="s">
        <v>77</v>
      </c>
      <c r="AV662" s="212" t="s">
        <v>163</v>
      </c>
      <c r="AW662" s="212" t="s">
        <v>31</v>
      </c>
      <c r="AX662" s="212" t="s">
        <v>69</v>
      </c>
      <c r="AY662" s="214" t="s">
        <v>157</v>
      </c>
    </row>
    <row r="663" spans="2:51" s="220" customFormat="1" ht="11.25">
      <c r="B663" s="221"/>
      <c r="D663" s="194" t="s">
        <v>164</v>
      </c>
      <c r="E663" s="222" t="s">
        <v>3</v>
      </c>
      <c r="F663" s="223" t="s">
        <v>171</v>
      </c>
      <c r="H663" s="224">
        <v>837</v>
      </c>
      <c r="L663" s="221"/>
      <c r="M663" s="225"/>
      <c r="N663" s="226"/>
      <c r="O663" s="226"/>
      <c r="P663" s="226"/>
      <c r="Q663" s="226"/>
      <c r="R663" s="226"/>
      <c r="S663" s="226"/>
      <c r="T663" s="227"/>
      <c r="AT663" s="222" t="s">
        <v>164</v>
      </c>
      <c r="AU663" s="222" t="s">
        <v>77</v>
      </c>
      <c r="AV663" s="220" t="s">
        <v>162</v>
      </c>
      <c r="AW663" s="220" t="s">
        <v>31</v>
      </c>
      <c r="AX663" s="220" t="s">
        <v>77</v>
      </c>
      <c r="AY663" s="222" t="s">
        <v>157</v>
      </c>
    </row>
    <row r="664" spans="1:65" s="113" customFormat="1" ht="21.75" customHeight="1">
      <c r="A664" s="110"/>
      <c r="B664" s="111"/>
      <c r="C664" s="180" t="s">
        <v>541</v>
      </c>
      <c r="D664" s="180" t="s">
        <v>158</v>
      </c>
      <c r="E664" s="181" t="s">
        <v>542</v>
      </c>
      <c r="F664" s="182" t="s">
        <v>543</v>
      </c>
      <c r="G664" s="183" t="s">
        <v>161</v>
      </c>
      <c r="H664" s="184">
        <v>818</v>
      </c>
      <c r="I664" s="5"/>
      <c r="J664" s="185">
        <f>ROUND(I664*H664,2)</f>
        <v>0</v>
      </c>
      <c r="K664" s="186"/>
      <c r="L664" s="111"/>
      <c r="M664" s="187" t="s">
        <v>3</v>
      </c>
      <c r="N664" s="188" t="s">
        <v>41</v>
      </c>
      <c r="O664" s="189"/>
      <c r="P664" s="190">
        <f>O664*H664</f>
        <v>0</v>
      </c>
      <c r="Q664" s="190">
        <v>0</v>
      </c>
      <c r="R664" s="190">
        <f>Q664*H664</f>
        <v>0</v>
      </c>
      <c r="S664" s="190">
        <v>0</v>
      </c>
      <c r="T664" s="191">
        <f>S664*H664</f>
        <v>0</v>
      </c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R664" s="192" t="s">
        <v>162</v>
      </c>
      <c r="AT664" s="192" t="s">
        <v>158</v>
      </c>
      <c r="AU664" s="192" t="s">
        <v>77</v>
      </c>
      <c r="AY664" s="101" t="s">
        <v>157</v>
      </c>
      <c r="BE664" s="193">
        <f>IF(N664="základní",J664,0)</f>
        <v>0</v>
      </c>
      <c r="BF664" s="193">
        <f>IF(N664="snížená",J664,0)</f>
        <v>0</v>
      </c>
      <c r="BG664" s="193">
        <f>IF(N664="zákl. přenesená",J664,0)</f>
        <v>0</v>
      </c>
      <c r="BH664" s="193">
        <f>IF(N664="sníž. přenesená",J664,0)</f>
        <v>0</v>
      </c>
      <c r="BI664" s="193">
        <f>IF(N664="nulová",J664,0)</f>
        <v>0</v>
      </c>
      <c r="BJ664" s="101" t="s">
        <v>163</v>
      </c>
      <c r="BK664" s="193">
        <f>ROUND(I664*H664,2)</f>
        <v>0</v>
      </c>
      <c r="BL664" s="101" t="s">
        <v>162</v>
      </c>
      <c r="BM664" s="192" t="s">
        <v>544</v>
      </c>
    </row>
    <row r="665" spans="2:51" s="205" customFormat="1" ht="11.25">
      <c r="B665" s="206"/>
      <c r="D665" s="194" t="s">
        <v>164</v>
      </c>
      <c r="E665" s="207" t="s">
        <v>3</v>
      </c>
      <c r="F665" s="208" t="s">
        <v>165</v>
      </c>
      <c r="H665" s="207" t="s">
        <v>3</v>
      </c>
      <c r="L665" s="206"/>
      <c r="M665" s="209"/>
      <c r="N665" s="210"/>
      <c r="O665" s="210"/>
      <c r="P665" s="210"/>
      <c r="Q665" s="210"/>
      <c r="R665" s="210"/>
      <c r="S665" s="210"/>
      <c r="T665" s="211"/>
      <c r="AT665" s="207" t="s">
        <v>164</v>
      </c>
      <c r="AU665" s="207" t="s">
        <v>77</v>
      </c>
      <c r="AV665" s="205" t="s">
        <v>77</v>
      </c>
      <c r="AW665" s="205" t="s">
        <v>31</v>
      </c>
      <c r="AX665" s="205" t="s">
        <v>69</v>
      </c>
      <c r="AY665" s="207" t="s">
        <v>157</v>
      </c>
    </row>
    <row r="666" spans="2:51" s="205" customFormat="1" ht="11.25">
      <c r="B666" s="206"/>
      <c r="D666" s="194" t="s">
        <v>164</v>
      </c>
      <c r="E666" s="207" t="s">
        <v>3</v>
      </c>
      <c r="F666" s="208" t="s">
        <v>545</v>
      </c>
      <c r="H666" s="207" t="s">
        <v>3</v>
      </c>
      <c r="L666" s="206"/>
      <c r="M666" s="209"/>
      <c r="N666" s="210"/>
      <c r="O666" s="210"/>
      <c r="P666" s="210"/>
      <c r="Q666" s="210"/>
      <c r="R666" s="210"/>
      <c r="S666" s="210"/>
      <c r="T666" s="211"/>
      <c r="AT666" s="207" t="s">
        <v>164</v>
      </c>
      <c r="AU666" s="207" t="s">
        <v>77</v>
      </c>
      <c r="AV666" s="205" t="s">
        <v>77</v>
      </c>
      <c r="AW666" s="205" t="s">
        <v>31</v>
      </c>
      <c r="AX666" s="205" t="s">
        <v>69</v>
      </c>
      <c r="AY666" s="207" t="s">
        <v>157</v>
      </c>
    </row>
    <row r="667" spans="2:51" s="205" customFormat="1" ht="11.25">
      <c r="B667" s="206"/>
      <c r="D667" s="194" t="s">
        <v>164</v>
      </c>
      <c r="E667" s="207" t="s">
        <v>3</v>
      </c>
      <c r="F667" s="208" t="s">
        <v>509</v>
      </c>
      <c r="H667" s="207" t="s">
        <v>3</v>
      </c>
      <c r="L667" s="206"/>
      <c r="M667" s="209"/>
      <c r="N667" s="210"/>
      <c r="O667" s="210"/>
      <c r="P667" s="210"/>
      <c r="Q667" s="210"/>
      <c r="R667" s="210"/>
      <c r="S667" s="210"/>
      <c r="T667" s="211"/>
      <c r="AT667" s="207" t="s">
        <v>164</v>
      </c>
      <c r="AU667" s="207" t="s">
        <v>77</v>
      </c>
      <c r="AV667" s="205" t="s">
        <v>77</v>
      </c>
      <c r="AW667" s="205" t="s">
        <v>31</v>
      </c>
      <c r="AX667" s="205" t="s">
        <v>69</v>
      </c>
      <c r="AY667" s="207" t="s">
        <v>157</v>
      </c>
    </row>
    <row r="668" spans="2:51" s="205" customFormat="1" ht="11.25">
      <c r="B668" s="206"/>
      <c r="D668" s="194" t="s">
        <v>164</v>
      </c>
      <c r="E668" s="207" t="s">
        <v>3</v>
      </c>
      <c r="F668" s="208" t="s">
        <v>510</v>
      </c>
      <c r="H668" s="207" t="s">
        <v>3</v>
      </c>
      <c r="L668" s="206"/>
      <c r="M668" s="209"/>
      <c r="N668" s="210"/>
      <c r="O668" s="210"/>
      <c r="P668" s="210"/>
      <c r="Q668" s="210"/>
      <c r="R668" s="210"/>
      <c r="S668" s="210"/>
      <c r="T668" s="211"/>
      <c r="AT668" s="207" t="s">
        <v>164</v>
      </c>
      <c r="AU668" s="207" t="s">
        <v>77</v>
      </c>
      <c r="AV668" s="205" t="s">
        <v>77</v>
      </c>
      <c r="AW668" s="205" t="s">
        <v>31</v>
      </c>
      <c r="AX668" s="205" t="s">
        <v>69</v>
      </c>
      <c r="AY668" s="207" t="s">
        <v>157</v>
      </c>
    </row>
    <row r="669" spans="2:51" s="205" customFormat="1" ht="11.25">
      <c r="B669" s="206"/>
      <c r="D669" s="194" t="s">
        <v>164</v>
      </c>
      <c r="E669" s="207" t="s">
        <v>3</v>
      </c>
      <c r="F669" s="208" t="s">
        <v>165</v>
      </c>
      <c r="H669" s="207" t="s">
        <v>3</v>
      </c>
      <c r="L669" s="206"/>
      <c r="M669" s="209"/>
      <c r="N669" s="210"/>
      <c r="O669" s="210"/>
      <c r="P669" s="210"/>
      <c r="Q669" s="210"/>
      <c r="R669" s="210"/>
      <c r="S669" s="210"/>
      <c r="T669" s="211"/>
      <c r="AT669" s="207" t="s">
        <v>164</v>
      </c>
      <c r="AU669" s="207" t="s">
        <v>77</v>
      </c>
      <c r="AV669" s="205" t="s">
        <v>77</v>
      </c>
      <c r="AW669" s="205" t="s">
        <v>31</v>
      </c>
      <c r="AX669" s="205" t="s">
        <v>69</v>
      </c>
      <c r="AY669" s="207" t="s">
        <v>157</v>
      </c>
    </row>
    <row r="670" spans="2:51" s="205" customFormat="1" ht="11.25">
      <c r="B670" s="206"/>
      <c r="D670" s="194" t="s">
        <v>164</v>
      </c>
      <c r="E670" s="207" t="s">
        <v>3</v>
      </c>
      <c r="F670" s="208" t="s">
        <v>546</v>
      </c>
      <c r="H670" s="207" t="s">
        <v>3</v>
      </c>
      <c r="L670" s="206"/>
      <c r="M670" s="209"/>
      <c r="N670" s="210"/>
      <c r="O670" s="210"/>
      <c r="P670" s="210"/>
      <c r="Q670" s="210"/>
      <c r="R670" s="210"/>
      <c r="S670" s="210"/>
      <c r="T670" s="211"/>
      <c r="AT670" s="207" t="s">
        <v>164</v>
      </c>
      <c r="AU670" s="207" t="s">
        <v>77</v>
      </c>
      <c r="AV670" s="205" t="s">
        <v>77</v>
      </c>
      <c r="AW670" s="205" t="s">
        <v>31</v>
      </c>
      <c r="AX670" s="205" t="s">
        <v>69</v>
      </c>
      <c r="AY670" s="207" t="s">
        <v>157</v>
      </c>
    </row>
    <row r="671" spans="2:51" s="212" customFormat="1" ht="11.25">
      <c r="B671" s="213"/>
      <c r="D671" s="194" t="s">
        <v>164</v>
      </c>
      <c r="E671" s="214" t="s">
        <v>3</v>
      </c>
      <c r="F671" s="215" t="s">
        <v>547</v>
      </c>
      <c r="H671" s="216">
        <v>818</v>
      </c>
      <c r="L671" s="213"/>
      <c r="M671" s="217"/>
      <c r="N671" s="218"/>
      <c r="O671" s="218"/>
      <c r="P671" s="218"/>
      <c r="Q671" s="218"/>
      <c r="R671" s="218"/>
      <c r="S671" s="218"/>
      <c r="T671" s="219"/>
      <c r="AT671" s="214" t="s">
        <v>164</v>
      </c>
      <c r="AU671" s="214" t="s">
        <v>77</v>
      </c>
      <c r="AV671" s="212" t="s">
        <v>163</v>
      </c>
      <c r="AW671" s="212" t="s">
        <v>31</v>
      </c>
      <c r="AX671" s="212" t="s">
        <v>69</v>
      </c>
      <c r="AY671" s="214" t="s">
        <v>157</v>
      </c>
    </row>
    <row r="672" spans="2:51" s="220" customFormat="1" ht="11.25">
      <c r="B672" s="221"/>
      <c r="D672" s="194" t="s">
        <v>164</v>
      </c>
      <c r="E672" s="222" t="s">
        <v>3</v>
      </c>
      <c r="F672" s="223" t="s">
        <v>171</v>
      </c>
      <c r="H672" s="224">
        <v>818</v>
      </c>
      <c r="L672" s="221"/>
      <c r="M672" s="225"/>
      <c r="N672" s="226"/>
      <c r="O672" s="226"/>
      <c r="P672" s="226"/>
      <c r="Q672" s="226"/>
      <c r="R672" s="226"/>
      <c r="S672" s="226"/>
      <c r="T672" s="227"/>
      <c r="AT672" s="222" t="s">
        <v>164</v>
      </c>
      <c r="AU672" s="222" t="s">
        <v>77</v>
      </c>
      <c r="AV672" s="220" t="s">
        <v>162</v>
      </c>
      <c r="AW672" s="220" t="s">
        <v>31</v>
      </c>
      <c r="AX672" s="220" t="s">
        <v>77</v>
      </c>
      <c r="AY672" s="222" t="s">
        <v>157</v>
      </c>
    </row>
    <row r="673" spans="1:65" s="113" customFormat="1" ht="16.5" customHeight="1">
      <c r="A673" s="110"/>
      <c r="B673" s="111"/>
      <c r="C673" s="180" t="s">
        <v>330</v>
      </c>
      <c r="D673" s="180" t="s">
        <v>158</v>
      </c>
      <c r="E673" s="181" t="s">
        <v>548</v>
      </c>
      <c r="F673" s="182" t="s">
        <v>549</v>
      </c>
      <c r="G673" s="183" t="s">
        <v>161</v>
      </c>
      <c r="H673" s="184">
        <v>44</v>
      </c>
      <c r="I673" s="5"/>
      <c r="J673" s="185">
        <f>ROUND(I673*H673,2)</f>
        <v>0</v>
      </c>
      <c r="K673" s="186"/>
      <c r="L673" s="111"/>
      <c r="M673" s="187" t="s">
        <v>3</v>
      </c>
      <c r="N673" s="188" t="s">
        <v>41</v>
      </c>
      <c r="O673" s="189"/>
      <c r="P673" s="190">
        <f>O673*H673</f>
        <v>0</v>
      </c>
      <c r="Q673" s="190">
        <v>0</v>
      </c>
      <c r="R673" s="190">
        <f>Q673*H673</f>
        <v>0</v>
      </c>
      <c r="S673" s="190">
        <v>0</v>
      </c>
      <c r="T673" s="191">
        <f>S673*H673</f>
        <v>0</v>
      </c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R673" s="192" t="s">
        <v>162</v>
      </c>
      <c r="AT673" s="192" t="s">
        <v>158</v>
      </c>
      <c r="AU673" s="192" t="s">
        <v>77</v>
      </c>
      <c r="AY673" s="101" t="s">
        <v>157</v>
      </c>
      <c r="BE673" s="193">
        <f>IF(N673="základní",J673,0)</f>
        <v>0</v>
      </c>
      <c r="BF673" s="193">
        <f>IF(N673="snížená",J673,0)</f>
        <v>0</v>
      </c>
      <c r="BG673" s="193">
        <f>IF(N673="zákl. přenesená",J673,0)</f>
        <v>0</v>
      </c>
      <c r="BH673" s="193">
        <f>IF(N673="sníž. přenesená",J673,0)</f>
        <v>0</v>
      </c>
      <c r="BI673" s="193">
        <f>IF(N673="nulová",J673,0)</f>
        <v>0</v>
      </c>
      <c r="BJ673" s="101" t="s">
        <v>163</v>
      </c>
      <c r="BK673" s="193">
        <f>ROUND(I673*H673,2)</f>
        <v>0</v>
      </c>
      <c r="BL673" s="101" t="s">
        <v>162</v>
      </c>
      <c r="BM673" s="192" t="s">
        <v>550</v>
      </c>
    </row>
    <row r="674" spans="2:51" s="205" customFormat="1" ht="11.25">
      <c r="B674" s="206"/>
      <c r="D674" s="194" t="s">
        <v>164</v>
      </c>
      <c r="E674" s="207" t="s">
        <v>3</v>
      </c>
      <c r="F674" s="208" t="s">
        <v>165</v>
      </c>
      <c r="H674" s="207" t="s">
        <v>3</v>
      </c>
      <c r="L674" s="206"/>
      <c r="M674" s="209"/>
      <c r="N674" s="210"/>
      <c r="O674" s="210"/>
      <c r="P674" s="210"/>
      <c r="Q674" s="210"/>
      <c r="R674" s="210"/>
      <c r="S674" s="210"/>
      <c r="T674" s="211"/>
      <c r="AT674" s="207" t="s">
        <v>164</v>
      </c>
      <c r="AU674" s="207" t="s">
        <v>77</v>
      </c>
      <c r="AV674" s="205" t="s">
        <v>77</v>
      </c>
      <c r="AW674" s="205" t="s">
        <v>31</v>
      </c>
      <c r="AX674" s="205" t="s">
        <v>69</v>
      </c>
      <c r="AY674" s="207" t="s">
        <v>157</v>
      </c>
    </row>
    <row r="675" spans="2:51" s="205" customFormat="1" ht="11.25">
      <c r="B675" s="206"/>
      <c r="D675" s="194" t="s">
        <v>164</v>
      </c>
      <c r="E675" s="207" t="s">
        <v>3</v>
      </c>
      <c r="F675" s="208" t="s">
        <v>546</v>
      </c>
      <c r="H675" s="207" t="s">
        <v>3</v>
      </c>
      <c r="L675" s="206"/>
      <c r="M675" s="209"/>
      <c r="N675" s="210"/>
      <c r="O675" s="210"/>
      <c r="P675" s="210"/>
      <c r="Q675" s="210"/>
      <c r="R675" s="210"/>
      <c r="S675" s="210"/>
      <c r="T675" s="211"/>
      <c r="AT675" s="207" t="s">
        <v>164</v>
      </c>
      <c r="AU675" s="207" t="s">
        <v>77</v>
      </c>
      <c r="AV675" s="205" t="s">
        <v>77</v>
      </c>
      <c r="AW675" s="205" t="s">
        <v>31</v>
      </c>
      <c r="AX675" s="205" t="s">
        <v>69</v>
      </c>
      <c r="AY675" s="207" t="s">
        <v>157</v>
      </c>
    </row>
    <row r="676" spans="2:51" s="212" customFormat="1" ht="11.25">
      <c r="B676" s="213"/>
      <c r="D676" s="194" t="s">
        <v>164</v>
      </c>
      <c r="E676" s="214" t="s">
        <v>3</v>
      </c>
      <c r="F676" s="215" t="s">
        <v>318</v>
      </c>
      <c r="H676" s="216">
        <v>44</v>
      </c>
      <c r="L676" s="213"/>
      <c r="M676" s="217"/>
      <c r="N676" s="218"/>
      <c r="O676" s="218"/>
      <c r="P676" s="218"/>
      <c r="Q676" s="218"/>
      <c r="R676" s="218"/>
      <c r="S676" s="218"/>
      <c r="T676" s="219"/>
      <c r="AT676" s="214" t="s">
        <v>164</v>
      </c>
      <c r="AU676" s="214" t="s">
        <v>77</v>
      </c>
      <c r="AV676" s="212" t="s">
        <v>163</v>
      </c>
      <c r="AW676" s="212" t="s">
        <v>31</v>
      </c>
      <c r="AX676" s="212" t="s">
        <v>69</v>
      </c>
      <c r="AY676" s="214" t="s">
        <v>157</v>
      </c>
    </row>
    <row r="677" spans="2:51" s="220" customFormat="1" ht="11.25">
      <c r="B677" s="221"/>
      <c r="D677" s="194" t="s">
        <v>164</v>
      </c>
      <c r="E677" s="222" t="s">
        <v>3</v>
      </c>
      <c r="F677" s="223" t="s">
        <v>171</v>
      </c>
      <c r="H677" s="224">
        <v>44</v>
      </c>
      <c r="L677" s="221"/>
      <c r="M677" s="225"/>
      <c r="N677" s="226"/>
      <c r="O677" s="226"/>
      <c r="P677" s="226"/>
      <c r="Q677" s="226"/>
      <c r="R677" s="226"/>
      <c r="S677" s="226"/>
      <c r="T677" s="227"/>
      <c r="AT677" s="222" t="s">
        <v>164</v>
      </c>
      <c r="AU677" s="222" t="s">
        <v>77</v>
      </c>
      <c r="AV677" s="220" t="s">
        <v>162</v>
      </c>
      <c r="AW677" s="220" t="s">
        <v>31</v>
      </c>
      <c r="AX677" s="220" t="s">
        <v>77</v>
      </c>
      <c r="AY677" s="222" t="s">
        <v>157</v>
      </c>
    </row>
    <row r="678" spans="1:65" s="113" customFormat="1" ht="16.5" customHeight="1">
      <c r="A678" s="110"/>
      <c r="B678" s="111"/>
      <c r="C678" s="180" t="s">
        <v>446</v>
      </c>
      <c r="D678" s="180" t="s">
        <v>158</v>
      </c>
      <c r="E678" s="181" t="s">
        <v>551</v>
      </c>
      <c r="F678" s="182" t="s">
        <v>552</v>
      </c>
      <c r="G678" s="183" t="s">
        <v>161</v>
      </c>
      <c r="H678" s="184">
        <v>221.5</v>
      </c>
      <c r="I678" s="5"/>
      <c r="J678" s="185">
        <f>ROUND(I678*H678,2)</f>
        <v>0</v>
      </c>
      <c r="K678" s="186"/>
      <c r="L678" s="111"/>
      <c r="M678" s="187" t="s">
        <v>3</v>
      </c>
      <c r="N678" s="188" t="s">
        <v>41</v>
      </c>
      <c r="O678" s="189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R678" s="192" t="s">
        <v>162</v>
      </c>
      <c r="AT678" s="192" t="s">
        <v>158</v>
      </c>
      <c r="AU678" s="192" t="s">
        <v>77</v>
      </c>
      <c r="AY678" s="101" t="s">
        <v>157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01" t="s">
        <v>163</v>
      </c>
      <c r="BK678" s="193">
        <f>ROUND(I678*H678,2)</f>
        <v>0</v>
      </c>
      <c r="BL678" s="101" t="s">
        <v>162</v>
      </c>
      <c r="BM678" s="192" t="s">
        <v>553</v>
      </c>
    </row>
    <row r="679" spans="2:51" s="205" customFormat="1" ht="11.25">
      <c r="B679" s="206"/>
      <c r="D679" s="194" t="s">
        <v>164</v>
      </c>
      <c r="E679" s="207" t="s">
        <v>3</v>
      </c>
      <c r="F679" s="208" t="s">
        <v>554</v>
      </c>
      <c r="H679" s="207" t="s">
        <v>3</v>
      </c>
      <c r="L679" s="206"/>
      <c r="M679" s="209"/>
      <c r="N679" s="210"/>
      <c r="O679" s="210"/>
      <c r="P679" s="210"/>
      <c r="Q679" s="210"/>
      <c r="R679" s="210"/>
      <c r="S679" s="210"/>
      <c r="T679" s="211"/>
      <c r="AT679" s="207" t="s">
        <v>164</v>
      </c>
      <c r="AU679" s="207" t="s">
        <v>77</v>
      </c>
      <c r="AV679" s="205" t="s">
        <v>77</v>
      </c>
      <c r="AW679" s="205" t="s">
        <v>31</v>
      </c>
      <c r="AX679" s="205" t="s">
        <v>69</v>
      </c>
      <c r="AY679" s="207" t="s">
        <v>157</v>
      </c>
    </row>
    <row r="680" spans="2:51" s="205" customFormat="1" ht="11.25">
      <c r="B680" s="206"/>
      <c r="D680" s="194" t="s">
        <v>164</v>
      </c>
      <c r="E680" s="207" t="s">
        <v>3</v>
      </c>
      <c r="F680" s="208" t="s">
        <v>555</v>
      </c>
      <c r="H680" s="207" t="s">
        <v>3</v>
      </c>
      <c r="L680" s="206"/>
      <c r="M680" s="209"/>
      <c r="N680" s="210"/>
      <c r="O680" s="210"/>
      <c r="P680" s="210"/>
      <c r="Q680" s="210"/>
      <c r="R680" s="210"/>
      <c r="S680" s="210"/>
      <c r="T680" s="211"/>
      <c r="AT680" s="207" t="s">
        <v>164</v>
      </c>
      <c r="AU680" s="207" t="s">
        <v>77</v>
      </c>
      <c r="AV680" s="205" t="s">
        <v>77</v>
      </c>
      <c r="AW680" s="205" t="s">
        <v>31</v>
      </c>
      <c r="AX680" s="205" t="s">
        <v>69</v>
      </c>
      <c r="AY680" s="207" t="s">
        <v>157</v>
      </c>
    </row>
    <row r="681" spans="2:51" s="205" customFormat="1" ht="11.25">
      <c r="B681" s="206"/>
      <c r="D681" s="194" t="s">
        <v>164</v>
      </c>
      <c r="E681" s="207" t="s">
        <v>3</v>
      </c>
      <c r="F681" s="208" t="s">
        <v>454</v>
      </c>
      <c r="H681" s="207" t="s">
        <v>3</v>
      </c>
      <c r="L681" s="206"/>
      <c r="M681" s="209"/>
      <c r="N681" s="210"/>
      <c r="O681" s="210"/>
      <c r="P681" s="210"/>
      <c r="Q681" s="210"/>
      <c r="R681" s="210"/>
      <c r="S681" s="210"/>
      <c r="T681" s="211"/>
      <c r="AT681" s="207" t="s">
        <v>164</v>
      </c>
      <c r="AU681" s="207" t="s">
        <v>77</v>
      </c>
      <c r="AV681" s="205" t="s">
        <v>77</v>
      </c>
      <c r="AW681" s="205" t="s">
        <v>31</v>
      </c>
      <c r="AX681" s="205" t="s">
        <v>69</v>
      </c>
      <c r="AY681" s="207" t="s">
        <v>157</v>
      </c>
    </row>
    <row r="682" spans="2:51" s="205" customFormat="1" ht="11.25">
      <c r="B682" s="206"/>
      <c r="D682" s="194" t="s">
        <v>164</v>
      </c>
      <c r="E682" s="207" t="s">
        <v>3</v>
      </c>
      <c r="F682" s="208" t="s">
        <v>455</v>
      </c>
      <c r="H682" s="207" t="s">
        <v>3</v>
      </c>
      <c r="L682" s="206"/>
      <c r="M682" s="209"/>
      <c r="N682" s="210"/>
      <c r="O682" s="210"/>
      <c r="P682" s="210"/>
      <c r="Q682" s="210"/>
      <c r="R682" s="210"/>
      <c r="S682" s="210"/>
      <c r="T682" s="211"/>
      <c r="AT682" s="207" t="s">
        <v>164</v>
      </c>
      <c r="AU682" s="207" t="s">
        <v>77</v>
      </c>
      <c r="AV682" s="205" t="s">
        <v>77</v>
      </c>
      <c r="AW682" s="205" t="s">
        <v>31</v>
      </c>
      <c r="AX682" s="205" t="s">
        <v>69</v>
      </c>
      <c r="AY682" s="207" t="s">
        <v>157</v>
      </c>
    </row>
    <row r="683" spans="2:51" s="205" customFormat="1" ht="11.25">
      <c r="B683" s="206"/>
      <c r="D683" s="194" t="s">
        <v>164</v>
      </c>
      <c r="E683" s="207" t="s">
        <v>3</v>
      </c>
      <c r="F683" s="208" t="s">
        <v>456</v>
      </c>
      <c r="H683" s="207" t="s">
        <v>3</v>
      </c>
      <c r="L683" s="206"/>
      <c r="M683" s="209"/>
      <c r="N683" s="210"/>
      <c r="O683" s="210"/>
      <c r="P683" s="210"/>
      <c r="Q683" s="210"/>
      <c r="R683" s="210"/>
      <c r="S683" s="210"/>
      <c r="T683" s="211"/>
      <c r="AT683" s="207" t="s">
        <v>164</v>
      </c>
      <c r="AU683" s="207" t="s">
        <v>77</v>
      </c>
      <c r="AV683" s="205" t="s">
        <v>77</v>
      </c>
      <c r="AW683" s="205" t="s">
        <v>31</v>
      </c>
      <c r="AX683" s="205" t="s">
        <v>69</v>
      </c>
      <c r="AY683" s="207" t="s">
        <v>157</v>
      </c>
    </row>
    <row r="684" spans="2:51" s="212" customFormat="1" ht="11.25">
      <c r="B684" s="213"/>
      <c r="D684" s="194" t="s">
        <v>164</v>
      </c>
      <c r="E684" s="214" t="s">
        <v>3</v>
      </c>
      <c r="F684" s="215" t="s">
        <v>556</v>
      </c>
      <c r="H684" s="216">
        <v>221.5</v>
      </c>
      <c r="L684" s="213"/>
      <c r="M684" s="217"/>
      <c r="N684" s="218"/>
      <c r="O684" s="218"/>
      <c r="P684" s="218"/>
      <c r="Q684" s="218"/>
      <c r="R684" s="218"/>
      <c r="S684" s="218"/>
      <c r="T684" s="219"/>
      <c r="AT684" s="214" t="s">
        <v>164</v>
      </c>
      <c r="AU684" s="214" t="s">
        <v>77</v>
      </c>
      <c r="AV684" s="212" t="s">
        <v>163</v>
      </c>
      <c r="AW684" s="212" t="s">
        <v>31</v>
      </c>
      <c r="AX684" s="212" t="s">
        <v>69</v>
      </c>
      <c r="AY684" s="214" t="s">
        <v>157</v>
      </c>
    </row>
    <row r="685" spans="2:51" s="220" customFormat="1" ht="11.25">
      <c r="B685" s="221"/>
      <c r="D685" s="194" t="s">
        <v>164</v>
      </c>
      <c r="E685" s="222" t="s">
        <v>3</v>
      </c>
      <c r="F685" s="223" t="s">
        <v>171</v>
      </c>
      <c r="H685" s="224">
        <v>221.5</v>
      </c>
      <c r="L685" s="221"/>
      <c r="M685" s="225"/>
      <c r="N685" s="226"/>
      <c r="O685" s="226"/>
      <c r="P685" s="226"/>
      <c r="Q685" s="226"/>
      <c r="R685" s="226"/>
      <c r="S685" s="226"/>
      <c r="T685" s="227"/>
      <c r="AT685" s="222" t="s">
        <v>164</v>
      </c>
      <c r="AU685" s="222" t="s">
        <v>77</v>
      </c>
      <c r="AV685" s="220" t="s">
        <v>162</v>
      </c>
      <c r="AW685" s="220" t="s">
        <v>31</v>
      </c>
      <c r="AX685" s="220" t="s">
        <v>77</v>
      </c>
      <c r="AY685" s="222" t="s">
        <v>157</v>
      </c>
    </row>
    <row r="686" spans="1:65" s="113" customFormat="1" ht="24.2" customHeight="1">
      <c r="A686" s="110"/>
      <c r="B686" s="111"/>
      <c r="C686" s="180" t="s">
        <v>334</v>
      </c>
      <c r="D686" s="180" t="s">
        <v>158</v>
      </c>
      <c r="E686" s="181" t="s">
        <v>557</v>
      </c>
      <c r="F686" s="182" t="s">
        <v>558</v>
      </c>
      <c r="G686" s="183" t="s">
        <v>183</v>
      </c>
      <c r="H686" s="184">
        <v>524.17</v>
      </c>
      <c r="I686" s="5"/>
      <c r="J686" s="185">
        <f>ROUND(I686*H686,2)</f>
        <v>0</v>
      </c>
      <c r="K686" s="186"/>
      <c r="L686" s="111"/>
      <c r="M686" s="187" t="s">
        <v>3</v>
      </c>
      <c r="N686" s="188" t="s">
        <v>41</v>
      </c>
      <c r="O686" s="189"/>
      <c r="P686" s="190">
        <f>O686*H686</f>
        <v>0</v>
      </c>
      <c r="Q686" s="190">
        <v>0</v>
      </c>
      <c r="R686" s="190">
        <f>Q686*H686</f>
        <v>0</v>
      </c>
      <c r="S686" s="190">
        <v>0</v>
      </c>
      <c r="T686" s="191">
        <f>S686*H686</f>
        <v>0</v>
      </c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R686" s="192" t="s">
        <v>162</v>
      </c>
      <c r="AT686" s="192" t="s">
        <v>158</v>
      </c>
      <c r="AU686" s="192" t="s">
        <v>77</v>
      </c>
      <c r="AY686" s="101" t="s">
        <v>157</v>
      </c>
      <c r="BE686" s="193">
        <f>IF(N686="základní",J686,0)</f>
        <v>0</v>
      </c>
      <c r="BF686" s="193">
        <f>IF(N686="snížená",J686,0)</f>
        <v>0</v>
      </c>
      <c r="BG686" s="193">
        <f>IF(N686="zákl. přenesená",J686,0)</f>
        <v>0</v>
      </c>
      <c r="BH686" s="193">
        <f>IF(N686="sníž. přenesená",J686,0)</f>
        <v>0</v>
      </c>
      <c r="BI686" s="193">
        <f>IF(N686="nulová",J686,0)</f>
        <v>0</v>
      </c>
      <c r="BJ686" s="101" t="s">
        <v>163</v>
      </c>
      <c r="BK686" s="193">
        <f>ROUND(I686*H686,2)</f>
        <v>0</v>
      </c>
      <c r="BL686" s="101" t="s">
        <v>162</v>
      </c>
      <c r="BM686" s="192" t="s">
        <v>559</v>
      </c>
    </row>
    <row r="687" spans="2:51" s="205" customFormat="1" ht="11.25">
      <c r="B687" s="206"/>
      <c r="D687" s="194" t="s">
        <v>164</v>
      </c>
      <c r="E687" s="207" t="s">
        <v>3</v>
      </c>
      <c r="F687" s="208" t="s">
        <v>291</v>
      </c>
      <c r="H687" s="207" t="s">
        <v>3</v>
      </c>
      <c r="L687" s="206"/>
      <c r="M687" s="209"/>
      <c r="N687" s="210"/>
      <c r="O687" s="210"/>
      <c r="P687" s="210"/>
      <c r="Q687" s="210"/>
      <c r="R687" s="210"/>
      <c r="S687" s="210"/>
      <c r="T687" s="211"/>
      <c r="AT687" s="207" t="s">
        <v>164</v>
      </c>
      <c r="AU687" s="207" t="s">
        <v>77</v>
      </c>
      <c r="AV687" s="205" t="s">
        <v>77</v>
      </c>
      <c r="AW687" s="205" t="s">
        <v>31</v>
      </c>
      <c r="AX687" s="205" t="s">
        <v>69</v>
      </c>
      <c r="AY687" s="207" t="s">
        <v>157</v>
      </c>
    </row>
    <row r="688" spans="2:51" s="205" customFormat="1" ht="11.25">
      <c r="B688" s="206"/>
      <c r="D688" s="194" t="s">
        <v>164</v>
      </c>
      <c r="E688" s="207" t="s">
        <v>3</v>
      </c>
      <c r="F688" s="208" t="s">
        <v>516</v>
      </c>
      <c r="H688" s="207" t="s">
        <v>3</v>
      </c>
      <c r="L688" s="206"/>
      <c r="M688" s="209"/>
      <c r="N688" s="210"/>
      <c r="O688" s="210"/>
      <c r="P688" s="210"/>
      <c r="Q688" s="210"/>
      <c r="R688" s="210"/>
      <c r="S688" s="210"/>
      <c r="T688" s="211"/>
      <c r="AT688" s="207" t="s">
        <v>164</v>
      </c>
      <c r="AU688" s="207" t="s">
        <v>77</v>
      </c>
      <c r="AV688" s="205" t="s">
        <v>77</v>
      </c>
      <c r="AW688" s="205" t="s">
        <v>31</v>
      </c>
      <c r="AX688" s="205" t="s">
        <v>69</v>
      </c>
      <c r="AY688" s="207" t="s">
        <v>157</v>
      </c>
    </row>
    <row r="689" spans="2:51" s="205" customFormat="1" ht="11.25">
      <c r="B689" s="206"/>
      <c r="D689" s="194" t="s">
        <v>164</v>
      </c>
      <c r="E689" s="207" t="s">
        <v>3</v>
      </c>
      <c r="F689" s="208" t="s">
        <v>292</v>
      </c>
      <c r="H689" s="207" t="s">
        <v>3</v>
      </c>
      <c r="L689" s="206"/>
      <c r="M689" s="209"/>
      <c r="N689" s="210"/>
      <c r="O689" s="210"/>
      <c r="P689" s="210"/>
      <c r="Q689" s="210"/>
      <c r="R689" s="210"/>
      <c r="S689" s="210"/>
      <c r="T689" s="211"/>
      <c r="AT689" s="207" t="s">
        <v>164</v>
      </c>
      <c r="AU689" s="207" t="s">
        <v>77</v>
      </c>
      <c r="AV689" s="205" t="s">
        <v>77</v>
      </c>
      <c r="AW689" s="205" t="s">
        <v>31</v>
      </c>
      <c r="AX689" s="205" t="s">
        <v>69</v>
      </c>
      <c r="AY689" s="207" t="s">
        <v>157</v>
      </c>
    </row>
    <row r="690" spans="2:51" s="205" customFormat="1" ht="11.25">
      <c r="B690" s="206"/>
      <c r="D690" s="194" t="s">
        <v>164</v>
      </c>
      <c r="E690" s="207" t="s">
        <v>3</v>
      </c>
      <c r="F690" s="208" t="s">
        <v>517</v>
      </c>
      <c r="H690" s="207" t="s">
        <v>3</v>
      </c>
      <c r="L690" s="206"/>
      <c r="M690" s="209"/>
      <c r="N690" s="210"/>
      <c r="O690" s="210"/>
      <c r="P690" s="210"/>
      <c r="Q690" s="210"/>
      <c r="R690" s="210"/>
      <c r="S690" s="210"/>
      <c r="T690" s="211"/>
      <c r="AT690" s="207" t="s">
        <v>164</v>
      </c>
      <c r="AU690" s="207" t="s">
        <v>77</v>
      </c>
      <c r="AV690" s="205" t="s">
        <v>77</v>
      </c>
      <c r="AW690" s="205" t="s">
        <v>31</v>
      </c>
      <c r="AX690" s="205" t="s">
        <v>69</v>
      </c>
      <c r="AY690" s="207" t="s">
        <v>157</v>
      </c>
    </row>
    <row r="691" spans="2:51" s="205" customFormat="1" ht="11.25">
      <c r="B691" s="206"/>
      <c r="D691" s="194" t="s">
        <v>164</v>
      </c>
      <c r="E691" s="207" t="s">
        <v>3</v>
      </c>
      <c r="F691" s="208" t="s">
        <v>293</v>
      </c>
      <c r="H691" s="207" t="s">
        <v>3</v>
      </c>
      <c r="L691" s="206"/>
      <c r="M691" s="209"/>
      <c r="N691" s="210"/>
      <c r="O691" s="210"/>
      <c r="P691" s="210"/>
      <c r="Q691" s="210"/>
      <c r="R691" s="210"/>
      <c r="S691" s="210"/>
      <c r="T691" s="211"/>
      <c r="AT691" s="207" t="s">
        <v>164</v>
      </c>
      <c r="AU691" s="207" t="s">
        <v>77</v>
      </c>
      <c r="AV691" s="205" t="s">
        <v>77</v>
      </c>
      <c r="AW691" s="205" t="s">
        <v>31</v>
      </c>
      <c r="AX691" s="205" t="s">
        <v>69</v>
      </c>
      <c r="AY691" s="207" t="s">
        <v>157</v>
      </c>
    </row>
    <row r="692" spans="2:51" s="205" customFormat="1" ht="11.25">
      <c r="B692" s="206"/>
      <c r="D692" s="194" t="s">
        <v>164</v>
      </c>
      <c r="E692" s="207" t="s">
        <v>3</v>
      </c>
      <c r="F692" s="208" t="s">
        <v>294</v>
      </c>
      <c r="H692" s="207" t="s">
        <v>3</v>
      </c>
      <c r="L692" s="206"/>
      <c r="M692" s="209"/>
      <c r="N692" s="210"/>
      <c r="O692" s="210"/>
      <c r="P692" s="210"/>
      <c r="Q692" s="210"/>
      <c r="R692" s="210"/>
      <c r="S692" s="210"/>
      <c r="T692" s="211"/>
      <c r="AT692" s="207" t="s">
        <v>164</v>
      </c>
      <c r="AU692" s="207" t="s">
        <v>77</v>
      </c>
      <c r="AV692" s="205" t="s">
        <v>77</v>
      </c>
      <c r="AW692" s="205" t="s">
        <v>31</v>
      </c>
      <c r="AX692" s="205" t="s">
        <v>69</v>
      </c>
      <c r="AY692" s="207" t="s">
        <v>157</v>
      </c>
    </row>
    <row r="693" spans="2:51" s="205" customFormat="1" ht="11.25">
      <c r="B693" s="206"/>
      <c r="D693" s="194" t="s">
        <v>164</v>
      </c>
      <c r="E693" s="207" t="s">
        <v>3</v>
      </c>
      <c r="F693" s="208" t="s">
        <v>518</v>
      </c>
      <c r="H693" s="207" t="s">
        <v>3</v>
      </c>
      <c r="L693" s="206"/>
      <c r="M693" s="209"/>
      <c r="N693" s="210"/>
      <c r="O693" s="210"/>
      <c r="P693" s="210"/>
      <c r="Q693" s="210"/>
      <c r="R693" s="210"/>
      <c r="S693" s="210"/>
      <c r="T693" s="211"/>
      <c r="AT693" s="207" t="s">
        <v>164</v>
      </c>
      <c r="AU693" s="207" t="s">
        <v>77</v>
      </c>
      <c r="AV693" s="205" t="s">
        <v>77</v>
      </c>
      <c r="AW693" s="205" t="s">
        <v>31</v>
      </c>
      <c r="AX693" s="205" t="s">
        <v>69</v>
      </c>
      <c r="AY693" s="207" t="s">
        <v>157</v>
      </c>
    </row>
    <row r="694" spans="2:51" s="205" customFormat="1" ht="11.25">
      <c r="B694" s="206"/>
      <c r="D694" s="194" t="s">
        <v>164</v>
      </c>
      <c r="E694" s="207" t="s">
        <v>3</v>
      </c>
      <c r="F694" s="208" t="s">
        <v>295</v>
      </c>
      <c r="H694" s="207" t="s">
        <v>3</v>
      </c>
      <c r="L694" s="206"/>
      <c r="M694" s="209"/>
      <c r="N694" s="210"/>
      <c r="O694" s="210"/>
      <c r="P694" s="210"/>
      <c r="Q694" s="210"/>
      <c r="R694" s="210"/>
      <c r="S694" s="210"/>
      <c r="T694" s="211"/>
      <c r="AT694" s="207" t="s">
        <v>164</v>
      </c>
      <c r="AU694" s="207" t="s">
        <v>77</v>
      </c>
      <c r="AV694" s="205" t="s">
        <v>77</v>
      </c>
      <c r="AW694" s="205" t="s">
        <v>31</v>
      </c>
      <c r="AX694" s="205" t="s">
        <v>69</v>
      </c>
      <c r="AY694" s="207" t="s">
        <v>157</v>
      </c>
    </row>
    <row r="695" spans="2:51" s="205" customFormat="1" ht="11.25">
      <c r="B695" s="206"/>
      <c r="D695" s="194" t="s">
        <v>164</v>
      </c>
      <c r="E695" s="207" t="s">
        <v>3</v>
      </c>
      <c r="F695" s="208" t="s">
        <v>296</v>
      </c>
      <c r="H695" s="207" t="s">
        <v>3</v>
      </c>
      <c r="L695" s="206"/>
      <c r="M695" s="209"/>
      <c r="N695" s="210"/>
      <c r="O695" s="210"/>
      <c r="P695" s="210"/>
      <c r="Q695" s="210"/>
      <c r="R695" s="210"/>
      <c r="S695" s="210"/>
      <c r="T695" s="211"/>
      <c r="AT695" s="207" t="s">
        <v>164</v>
      </c>
      <c r="AU695" s="207" t="s">
        <v>77</v>
      </c>
      <c r="AV695" s="205" t="s">
        <v>77</v>
      </c>
      <c r="AW695" s="205" t="s">
        <v>31</v>
      </c>
      <c r="AX695" s="205" t="s">
        <v>69</v>
      </c>
      <c r="AY695" s="207" t="s">
        <v>157</v>
      </c>
    </row>
    <row r="696" spans="2:51" s="205" customFormat="1" ht="11.25">
      <c r="B696" s="206"/>
      <c r="D696" s="194" t="s">
        <v>164</v>
      </c>
      <c r="E696" s="207" t="s">
        <v>3</v>
      </c>
      <c r="F696" s="208" t="s">
        <v>297</v>
      </c>
      <c r="H696" s="207" t="s">
        <v>3</v>
      </c>
      <c r="L696" s="206"/>
      <c r="M696" s="209"/>
      <c r="N696" s="210"/>
      <c r="O696" s="210"/>
      <c r="P696" s="210"/>
      <c r="Q696" s="210"/>
      <c r="R696" s="210"/>
      <c r="S696" s="210"/>
      <c r="T696" s="211"/>
      <c r="AT696" s="207" t="s">
        <v>164</v>
      </c>
      <c r="AU696" s="207" t="s">
        <v>77</v>
      </c>
      <c r="AV696" s="205" t="s">
        <v>77</v>
      </c>
      <c r="AW696" s="205" t="s">
        <v>31</v>
      </c>
      <c r="AX696" s="205" t="s">
        <v>69</v>
      </c>
      <c r="AY696" s="207" t="s">
        <v>157</v>
      </c>
    </row>
    <row r="697" spans="2:51" s="205" customFormat="1" ht="11.25">
      <c r="B697" s="206"/>
      <c r="D697" s="194" t="s">
        <v>164</v>
      </c>
      <c r="E697" s="207" t="s">
        <v>3</v>
      </c>
      <c r="F697" s="208" t="s">
        <v>298</v>
      </c>
      <c r="H697" s="207" t="s">
        <v>3</v>
      </c>
      <c r="L697" s="206"/>
      <c r="M697" s="209"/>
      <c r="N697" s="210"/>
      <c r="O697" s="210"/>
      <c r="P697" s="210"/>
      <c r="Q697" s="210"/>
      <c r="R697" s="210"/>
      <c r="S697" s="210"/>
      <c r="T697" s="211"/>
      <c r="AT697" s="207" t="s">
        <v>164</v>
      </c>
      <c r="AU697" s="207" t="s">
        <v>77</v>
      </c>
      <c r="AV697" s="205" t="s">
        <v>77</v>
      </c>
      <c r="AW697" s="205" t="s">
        <v>31</v>
      </c>
      <c r="AX697" s="205" t="s">
        <v>69</v>
      </c>
      <c r="AY697" s="207" t="s">
        <v>157</v>
      </c>
    </row>
    <row r="698" spans="2:51" s="205" customFormat="1" ht="11.25">
      <c r="B698" s="206"/>
      <c r="D698" s="194" t="s">
        <v>164</v>
      </c>
      <c r="E698" s="207" t="s">
        <v>3</v>
      </c>
      <c r="F698" s="208" t="s">
        <v>519</v>
      </c>
      <c r="H698" s="207" t="s">
        <v>3</v>
      </c>
      <c r="L698" s="206"/>
      <c r="M698" s="209"/>
      <c r="N698" s="210"/>
      <c r="O698" s="210"/>
      <c r="P698" s="210"/>
      <c r="Q698" s="210"/>
      <c r="R698" s="210"/>
      <c r="S698" s="210"/>
      <c r="T698" s="211"/>
      <c r="AT698" s="207" t="s">
        <v>164</v>
      </c>
      <c r="AU698" s="207" t="s">
        <v>77</v>
      </c>
      <c r="AV698" s="205" t="s">
        <v>77</v>
      </c>
      <c r="AW698" s="205" t="s">
        <v>31</v>
      </c>
      <c r="AX698" s="205" t="s">
        <v>69</v>
      </c>
      <c r="AY698" s="207" t="s">
        <v>157</v>
      </c>
    </row>
    <row r="699" spans="2:51" s="205" customFormat="1" ht="11.25">
      <c r="B699" s="206"/>
      <c r="D699" s="194" t="s">
        <v>164</v>
      </c>
      <c r="E699" s="207" t="s">
        <v>3</v>
      </c>
      <c r="F699" s="208" t="s">
        <v>520</v>
      </c>
      <c r="H699" s="207" t="s">
        <v>3</v>
      </c>
      <c r="L699" s="206"/>
      <c r="M699" s="209"/>
      <c r="N699" s="210"/>
      <c r="O699" s="210"/>
      <c r="P699" s="210"/>
      <c r="Q699" s="210"/>
      <c r="R699" s="210"/>
      <c r="S699" s="210"/>
      <c r="T699" s="211"/>
      <c r="AT699" s="207" t="s">
        <v>164</v>
      </c>
      <c r="AU699" s="207" t="s">
        <v>77</v>
      </c>
      <c r="AV699" s="205" t="s">
        <v>77</v>
      </c>
      <c r="AW699" s="205" t="s">
        <v>31</v>
      </c>
      <c r="AX699" s="205" t="s">
        <v>69</v>
      </c>
      <c r="AY699" s="207" t="s">
        <v>157</v>
      </c>
    </row>
    <row r="700" spans="2:51" s="205" customFormat="1" ht="11.25">
      <c r="B700" s="206"/>
      <c r="D700" s="194" t="s">
        <v>164</v>
      </c>
      <c r="E700" s="207" t="s">
        <v>3</v>
      </c>
      <c r="F700" s="208" t="s">
        <v>521</v>
      </c>
      <c r="H700" s="207" t="s">
        <v>3</v>
      </c>
      <c r="L700" s="206"/>
      <c r="M700" s="209"/>
      <c r="N700" s="210"/>
      <c r="O700" s="210"/>
      <c r="P700" s="210"/>
      <c r="Q700" s="210"/>
      <c r="R700" s="210"/>
      <c r="S700" s="210"/>
      <c r="T700" s="211"/>
      <c r="AT700" s="207" t="s">
        <v>164</v>
      </c>
      <c r="AU700" s="207" t="s">
        <v>77</v>
      </c>
      <c r="AV700" s="205" t="s">
        <v>77</v>
      </c>
      <c r="AW700" s="205" t="s">
        <v>31</v>
      </c>
      <c r="AX700" s="205" t="s">
        <v>69</v>
      </c>
      <c r="AY700" s="207" t="s">
        <v>157</v>
      </c>
    </row>
    <row r="701" spans="2:51" s="205" customFormat="1" ht="11.25">
      <c r="B701" s="206"/>
      <c r="D701" s="194" t="s">
        <v>164</v>
      </c>
      <c r="E701" s="207" t="s">
        <v>3</v>
      </c>
      <c r="F701" s="208" t="s">
        <v>299</v>
      </c>
      <c r="H701" s="207" t="s">
        <v>3</v>
      </c>
      <c r="L701" s="206"/>
      <c r="M701" s="209"/>
      <c r="N701" s="210"/>
      <c r="O701" s="210"/>
      <c r="P701" s="210"/>
      <c r="Q701" s="210"/>
      <c r="R701" s="210"/>
      <c r="S701" s="210"/>
      <c r="T701" s="211"/>
      <c r="AT701" s="207" t="s">
        <v>164</v>
      </c>
      <c r="AU701" s="207" t="s">
        <v>77</v>
      </c>
      <c r="AV701" s="205" t="s">
        <v>77</v>
      </c>
      <c r="AW701" s="205" t="s">
        <v>31</v>
      </c>
      <c r="AX701" s="205" t="s">
        <v>69</v>
      </c>
      <c r="AY701" s="207" t="s">
        <v>157</v>
      </c>
    </row>
    <row r="702" spans="2:51" s="205" customFormat="1" ht="11.25">
      <c r="B702" s="206"/>
      <c r="D702" s="194" t="s">
        <v>164</v>
      </c>
      <c r="E702" s="207" t="s">
        <v>3</v>
      </c>
      <c r="F702" s="208" t="s">
        <v>300</v>
      </c>
      <c r="H702" s="207" t="s">
        <v>3</v>
      </c>
      <c r="L702" s="206"/>
      <c r="M702" s="209"/>
      <c r="N702" s="210"/>
      <c r="O702" s="210"/>
      <c r="P702" s="210"/>
      <c r="Q702" s="210"/>
      <c r="R702" s="210"/>
      <c r="S702" s="210"/>
      <c r="T702" s="211"/>
      <c r="AT702" s="207" t="s">
        <v>164</v>
      </c>
      <c r="AU702" s="207" t="s">
        <v>77</v>
      </c>
      <c r="AV702" s="205" t="s">
        <v>77</v>
      </c>
      <c r="AW702" s="205" t="s">
        <v>31</v>
      </c>
      <c r="AX702" s="205" t="s">
        <v>69</v>
      </c>
      <c r="AY702" s="207" t="s">
        <v>157</v>
      </c>
    </row>
    <row r="703" spans="2:51" s="205" customFormat="1" ht="11.25">
      <c r="B703" s="206"/>
      <c r="D703" s="194" t="s">
        <v>164</v>
      </c>
      <c r="E703" s="207" t="s">
        <v>3</v>
      </c>
      <c r="F703" s="208" t="s">
        <v>301</v>
      </c>
      <c r="H703" s="207" t="s">
        <v>3</v>
      </c>
      <c r="L703" s="206"/>
      <c r="M703" s="209"/>
      <c r="N703" s="210"/>
      <c r="O703" s="210"/>
      <c r="P703" s="210"/>
      <c r="Q703" s="210"/>
      <c r="R703" s="210"/>
      <c r="S703" s="210"/>
      <c r="T703" s="211"/>
      <c r="AT703" s="207" t="s">
        <v>164</v>
      </c>
      <c r="AU703" s="207" t="s">
        <v>77</v>
      </c>
      <c r="AV703" s="205" t="s">
        <v>77</v>
      </c>
      <c r="AW703" s="205" t="s">
        <v>31</v>
      </c>
      <c r="AX703" s="205" t="s">
        <v>69</v>
      </c>
      <c r="AY703" s="207" t="s">
        <v>157</v>
      </c>
    </row>
    <row r="704" spans="2:51" s="205" customFormat="1" ht="11.25">
      <c r="B704" s="206"/>
      <c r="D704" s="194" t="s">
        <v>164</v>
      </c>
      <c r="E704" s="207" t="s">
        <v>3</v>
      </c>
      <c r="F704" s="208" t="s">
        <v>302</v>
      </c>
      <c r="H704" s="207" t="s">
        <v>3</v>
      </c>
      <c r="L704" s="206"/>
      <c r="M704" s="209"/>
      <c r="N704" s="210"/>
      <c r="O704" s="210"/>
      <c r="P704" s="210"/>
      <c r="Q704" s="210"/>
      <c r="R704" s="210"/>
      <c r="S704" s="210"/>
      <c r="T704" s="211"/>
      <c r="AT704" s="207" t="s">
        <v>164</v>
      </c>
      <c r="AU704" s="207" t="s">
        <v>77</v>
      </c>
      <c r="AV704" s="205" t="s">
        <v>77</v>
      </c>
      <c r="AW704" s="205" t="s">
        <v>31</v>
      </c>
      <c r="AX704" s="205" t="s">
        <v>69</v>
      </c>
      <c r="AY704" s="207" t="s">
        <v>157</v>
      </c>
    </row>
    <row r="705" spans="2:51" s="205" customFormat="1" ht="11.25">
      <c r="B705" s="206"/>
      <c r="D705" s="194" t="s">
        <v>164</v>
      </c>
      <c r="E705" s="207" t="s">
        <v>3</v>
      </c>
      <c r="F705" s="208" t="s">
        <v>303</v>
      </c>
      <c r="H705" s="207" t="s">
        <v>3</v>
      </c>
      <c r="L705" s="206"/>
      <c r="M705" s="209"/>
      <c r="N705" s="210"/>
      <c r="O705" s="210"/>
      <c r="P705" s="210"/>
      <c r="Q705" s="210"/>
      <c r="R705" s="210"/>
      <c r="S705" s="210"/>
      <c r="T705" s="211"/>
      <c r="AT705" s="207" t="s">
        <v>164</v>
      </c>
      <c r="AU705" s="207" t="s">
        <v>77</v>
      </c>
      <c r="AV705" s="205" t="s">
        <v>77</v>
      </c>
      <c r="AW705" s="205" t="s">
        <v>31</v>
      </c>
      <c r="AX705" s="205" t="s">
        <v>69</v>
      </c>
      <c r="AY705" s="207" t="s">
        <v>157</v>
      </c>
    </row>
    <row r="706" spans="2:51" s="205" customFormat="1" ht="11.25">
      <c r="B706" s="206"/>
      <c r="D706" s="194" t="s">
        <v>164</v>
      </c>
      <c r="E706" s="207" t="s">
        <v>3</v>
      </c>
      <c r="F706" s="208" t="s">
        <v>267</v>
      </c>
      <c r="H706" s="207" t="s">
        <v>3</v>
      </c>
      <c r="L706" s="206"/>
      <c r="M706" s="209"/>
      <c r="N706" s="210"/>
      <c r="O706" s="210"/>
      <c r="P706" s="210"/>
      <c r="Q706" s="210"/>
      <c r="R706" s="210"/>
      <c r="S706" s="210"/>
      <c r="T706" s="211"/>
      <c r="AT706" s="207" t="s">
        <v>164</v>
      </c>
      <c r="AU706" s="207" t="s">
        <v>77</v>
      </c>
      <c r="AV706" s="205" t="s">
        <v>77</v>
      </c>
      <c r="AW706" s="205" t="s">
        <v>31</v>
      </c>
      <c r="AX706" s="205" t="s">
        <v>69</v>
      </c>
      <c r="AY706" s="207" t="s">
        <v>157</v>
      </c>
    </row>
    <row r="707" spans="2:51" s="205" customFormat="1" ht="11.25">
      <c r="B707" s="206"/>
      <c r="D707" s="194" t="s">
        <v>164</v>
      </c>
      <c r="E707" s="207" t="s">
        <v>3</v>
      </c>
      <c r="F707" s="208" t="s">
        <v>268</v>
      </c>
      <c r="H707" s="207" t="s">
        <v>3</v>
      </c>
      <c r="L707" s="206"/>
      <c r="M707" s="209"/>
      <c r="N707" s="210"/>
      <c r="O707" s="210"/>
      <c r="P707" s="210"/>
      <c r="Q707" s="210"/>
      <c r="R707" s="210"/>
      <c r="S707" s="210"/>
      <c r="T707" s="211"/>
      <c r="AT707" s="207" t="s">
        <v>164</v>
      </c>
      <c r="AU707" s="207" t="s">
        <v>77</v>
      </c>
      <c r="AV707" s="205" t="s">
        <v>77</v>
      </c>
      <c r="AW707" s="205" t="s">
        <v>31</v>
      </c>
      <c r="AX707" s="205" t="s">
        <v>69</v>
      </c>
      <c r="AY707" s="207" t="s">
        <v>157</v>
      </c>
    </row>
    <row r="708" spans="2:51" s="205" customFormat="1" ht="11.25">
      <c r="B708" s="206"/>
      <c r="D708" s="194" t="s">
        <v>164</v>
      </c>
      <c r="E708" s="207" t="s">
        <v>3</v>
      </c>
      <c r="F708" s="208" t="s">
        <v>304</v>
      </c>
      <c r="H708" s="207" t="s">
        <v>3</v>
      </c>
      <c r="L708" s="206"/>
      <c r="M708" s="209"/>
      <c r="N708" s="210"/>
      <c r="O708" s="210"/>
      <c r="P708" s="210"/>
      <c r="Q708" s="210"/>
      <c r="R708" s="210"/>
      <c r="S708" s="210"/>
      <c r="T708" s="211"/>
      <c r="AT708" s="207" t="s">
        <v>164</v>
      </c>
      <c r="AU708" s="207" t="s">
        <v>77</v>
      </c>
      <c r="AV708" s="205" t="s">
        <v>77</v>
      </c>
      <c r="AW708" s="205" t="s">
        <v>31</v>
      </c>
      <c r="AX708" s="205" t="s">
        <v>69</v>
      </c>
      <c r="AY708" s="207" t="s">
        <v>157</v>
      </c>
    </row>
    <row r="709" spans="2:51" s="205" customFormat="1" ht="11.25">
      <c r="B709" s="206"/>
      <c r="D709" s="194" t="s">
        <v>164</v>
      </c>
      <c r="E709" s="207" t="s">
        <v>3</v>
      </c>
      <c r="F709" s="208" t="s">
        <v>305</v>
      </c>
      <c r="H709" s="207" t="s">
        <v>3</v>
      </c>
      <c r="L709" s="206"/>
      <c r="M709" s="209"/>
      <c r="N709" s="210"/>
      <c r="O709" s="210"/>
      <c r="P709" s="210"/>
      <c r="Q709" s="210"/>
      <c r="R709" s="210"/>
      <c r="S709" s="210"/>
      <c r="T709" s="211"/>
      <c r="AT709" s="207" t="s">
        <v>164</v>
      </c>
      <c r="AU709" s="207" t="s">
        <v>77</v>
      </c>
      <c r="AV709" s="205" t="s">
        <v>77</v>
      </c>
      <c r="AW709" s="205" t="s">
        <v>31</v>
      </c>
      <c r="AX709" s="205" t="s">
        <v>69</v>
      </c>
      <c r="AY709" s="207" t="s">
        <v>157</v>
      </c>
    </row>
    <row r="710" spans="2:51" s="205" customFormat="1" ht="11.25">
      <c r="B710" s="206"/>
      <c r="D710" s="194" t="s">
        <v>164</v>
      </c>
      <c r="E710" s="207" t="s">
        <v>3</v>
      </c>
      <c r="F710" s="208" t="s">
        <v>306</v>
      </c>
      <c r="H710" s="207" t="s">
        <v>3</v>
      </c>
      <c r="L710" s="206"/>
      <c r="M710" s="209"/>
      <c r="N710" s="210"/>
      <c r="O710" s="210"/>
      <c r="P710" s="210"/>
      <c r="Q710" s="210"/>
      <c r="R710" s="210"/>
      <c r="S710" s="210"/>
      <c r="T710" s="211"/>
      <c r="AT710" s="207" t="s">
        <v>164</v>
      </c>
      <c r="AU710" s="207" t="s">
        <v>77</v>
      </c>
      <c r="AV710" s="205" t="s">
        <v>77</v>
      </c>
      <c r="AW710" s="205" t="s">
        <v>31</v>
      </c>
      <c r="AX710" s="205" t="s">
        <v>69</v>
      </c>
      <c r="AY710" s="207" t="s">
        <v>157</v>
      </c>
    </row>
    <row r="711" spans="2:51" s="205" customFormat="1" ht="11.25">
      <c r="B711" s="206"/>
      <c r="D711" s="194" t="s">
        <v>164</v>
      </c>
      <c r="E711" s="207" t="s">
        <v>3</v>
      </c>
      <c r="F711" s="208" t="s">
        <v>269</v>
      </c>
      <c r="H711" s="207" t="s">
        <v>3</v>
      </c>
      <c r="L711" s="206"/>
      <c r="M711" s="209"/>
      <c r="N711" s="210"/>
      <c r="O711" s="210"/>
      <c r="P711" s="210"/>
      <c r="Q711" s="210"/>
      <c r="R711" s="210"/>
      <c r="S711" s="210"/>
      <c r="T711" s="211"/>
      <c r="AT711" s="207" t="s">
        <v>164</v>
      </c>
      <c r="AU711" s="207" t="s">
        <v>77</v>
      </c>
      <c r="AV711" s="205" t="s">
        <v>77</v>
      </c>
      <c r="AW711" s="205" t="s">
        <v>31</v>
      </c>
      <c r="AX711" s="205" t="s">
        <v>69</v>
      </c>
      <c r="AY711" s="207" t="s">
        <v>157</v>
      </c>
    </row>
    <row r="712" spans="2:51" s="205" customFormat="1" ht="11.25">
      <c r="B712" s="206"/>
      <c r="D712" s="194" t="s">
        <v>164</v>
      </c>
      <c r="E712" s="207" t="s">
        <v>3</v>
      </c>
      <c r="F712" s="208" t="s">
        <v>307</v>
      </c>
      <c r="H712" s="207" t="s">
        <v>3</v>
      </c>
      <c r="L712" s="206"/>
      <c r="M712" s="209"/>
      <c r="N712" s="210"/>
      <c r="O712" s="210"/>
      <c r="P712" s="210"/>
      <c r="Q712" s="210"/>
      <c r="R712" s="210"/>
      <c r="S712" s="210"/>
      <c r="T712" s="211"/>
      <c r="AT712" s="207" t="s">
        <v>164</v>
      </c>
      <c r="AU712" s="207" t="s">
        <v>77</v>
      </c>
      <c r="AV712" s="205" t="s">
        <v>77</v>
      </c>
      <c r="AW712" s="205" t="s">
        <v>31</v>
      </c>
      <c r="AX712" s="205" t="s">
        <v>69</v>
      </c>
      <c r="AY712" s="207" t="s">
        <v>157</v>
      </c>
    </row>
    <row r="713" spans="2:51" s="205" customFormat="1" ht="11.25">
      <c r="B713" s="206"/>
      <c r="D713" s="194" t="s">
        <v>164</v>
      </c>
      <c r="E713" s="207" t="s">
        <v>3</v>
      </c>
      <c r="F713" s="208" t="s">
        <v>308</v>
      </c>
      <c r="H713" s="207" t="s">
        <v>3</v>
      </c>
      <c r="L713" s="206"/>
      <c r="M713" s="209"/>
      <c r="N713" s="210"/>
      <c r="O713" s="210"/>
      <c r="P713" s="210"/>
      <c r="Q713" s="210"/>
      <c r="R713" s="210"/>
      <c r="S713" s="210"/>
      <c r="T713" s="211"/>
      <c r="AT713" s="207" t="s">
        <v>164</v>
      </c>
      <c r="AU713" s="207" t="s">
        <v>77</v>
      </c>
      <c r="AV713" s="205" t="s">
        <v>77</v>
      </c>
      <c r="AW713" s="205" t="s">
        <v>31</v>
      </c>
      <c r="AX713" s="205" t="s">
        <v>69</v>
      </c>
      <c r="AY713" s="207" t="s">
        <v>157</v>
      </c>
    </row>
    <row r="714" spans="2:51" s="205" customFormat="1" ht="11.25">
      <c r="B714" s="206"/>
      <c r="D714" s="194" t="s">
        <v>164</v>
      </c>
      <c r="E714" s="207" t="s">
        <v>3</v>
      </c>
      <c r="F714" s="208" t="s">
        <v>270</v>
      </c>
      <c r="H714" s="207" t="s">
        <v>3</v>
      </c>
      <c r="L714" s="206"/>
      <c r="M714" s="209"/>
      <c r="N714" s="210"/>
      <c r="O714" s="210"/>
      <c r="P714" s="210"/>
      <c r="Q714" s="210"/>
      <c r="R714" s="210"/>
      <c r="S714" s="210"/>
      <c r="T714" s="211"/>
      <c r="AT714" s="207" t="s">
        <v>164</v>
      </c>
      <c r="AU714" s="207" t="s">
        <v>77</v>
      </c>
      <c r="AV714" s="205" t="s">
        <v>77</v>
      </c>
      <c r="AW714" s="205" t="s">
        <v>31</v>
      </c>
      <c r="AX714" s="205" t="s">
        <v>69</v>
      </c>
      <c r="AY714" s="207" t="s">
        <v>157</v>
      </c>
    </row>
    <row r="715" spans="2:51" s="205" customFormat="1" ht="11.25">
      <c r="B715" s="206"/>
      <c r="D715" s="194" t="s">
        <v>164</v>
      </c>
      <c r="E715" s="207" t="s">
        <v>3</v>
      </c>
      <c r="F715" s="208" t="s">
        <v>271</v>
      </c>
      <c r="H715" s="207" t="s">
        <v>3</v>
      </c>
      <c r="L715" s="206"/>
      <c r="M715" s="209"/>
      <c r="N715" s="210"/>
      <c r="O715" s="210"/>
      <c r="P715" s="210"/>
      <c r="Q715" s="210"/>
      <c r="R715" s="210"/>
      <c r="S715" s="210"/>
      <c r="T715" s="211"/>
      <c r="AT715" s="207" t="s">
        <v>164</v>
      </c>
      <c r="AU715" s="207" t="s">
        <v>77</v>
      </c>
      <c r="AV715" s="205" t="s">
        <v>77</v>
      </c>
      <c r="AW715" s="205" t="s">
        <v>31</v>
      </c>
      <c r="AX715" s="205" t="s">
        <v>69</v>
      </c>
      <c r="AY715" s="207" t="s">
        <v>157</v>
      </c>
    </row>
    <row r="716" spans="2:51" s="205" customFormat="1" ht="11.25">
      <c r="B716" s="206"/>
      <c r="D716" s="194" t="s">
        <v>164</v>
      </c>
      <c r="E716" s="207" t="s">
        <v>3</v>
      </c>
      <c r="F716" s="208" t="s">
        <v>272</v>
      </c>
      <c r="H716" s="207" t="s">
        <v>3</v>
      </c>
      <c r="L716" s="206"/>
      <c r="M716" s="209"/>
      <c r="N716" s="210"/>
      <c r="O716" s="210"/>
      <c r="P716" s="210"/>
      <c r="Q716" s="210"/>
      <c r="R716" s="210"/>
      <c r="S716" s="210"/>
      <c r="T716" s="211"/>
      <c r="AT716" s="207" t="s">
        <v>164</v>
      </c>
      <c r="AU716" s="207" t="s">
        <v>77</v>
      </c>
      <c r="AV716" s="205" t="s">
        <v>77</v>
      </c>
      <c r="AW716" s="205" t="s">
        <v>31</v>
      </c>
      <c r="AX716" s="205" t="s">
        <v>69</v>
      </c>
      <c r="AY716" s="207" t="s">
        <v>157</v>
      </c>
    </row>
    <row r="717" spans="2:51" s="205" customFormat="1" ht="11.25">
      <c r="B717" s="206"/>
      <c r="D717" s="194" t="s">
        <v>164</v>
      </c>
      <c r="E717" s="207" t="s">
        <v>3</v>
      </c>
      <c r="F717" s="208" t="s">
        <v>273</v>
      </c>
      <c r="H717" s="207" t="s">
        <v>3</v>
      </c>
      <c r="L717" s="206"/>
      <c r="M717" s="209"/>
      <c r="N717" s="210"/>
      <c r="O717" s="210"/>
      <c r="P717" s="210"/>
      <c r="Q717" s="210"/>
      <c r="R717" s="210"/>
      <c r="S717" s="210"/>
      <c r="T717" s="211"/>
      <c r="AT717" s="207" t="s">
        <v>164</v>
      </c>
      <c r="AU717" s="207" t="s">
        <v>77</v>
      </c>
      <c r="AV717" s="205" t="s">
        <v>77</v>
      </c>
      <c r="AW717" s="205" t="s">
        <v>31</v>
      </c>
      <c r="AX717" s="205" t="s">
        <v>69</v>
      </c>
      <c r="AY717" s="207" t="s">
        <v>157</v>
      </c>
    </row>
    <row r="718" spans="2:51" s="205" customFormat="1" ht="11.25">
      <c r="B718" s="206"/>
      <c r="D718" s="194" t="s">
        <v>164</v>
      </c>
      <c r="E718" s="207" t="s">
        <v>3</v>
      </c>
      <c r="F718" s="208" t="s">
        <v>309</v>
      </c>
      <c r="H718" s="207" t="s">
        <v>3</v>
      </c>
      <c r="L718" s="206"/>
      <c r="M718" s="209"/>
      <c r="N718" s="210"/>
      <c r="O718" s="210"/>
      <c r="P718" s="210"/>
      <c r="Q718" s="210"/>
      <c r="R718" s="210"/>
      <c r="S718" s="210"/>
      <c r="T718" s="211"/>
      <c r="AT718" s="207" t="s">
        <v>164</v>
      </c>
      <c r="AU718" s="207" t="s">
        <v>77</v>
      </c>
      <c r="AV718" s="205" t="s">
        <v>77</v>
      </c>
      <c r="AW718" s="205" t="s">
        <v>31</v>
      </c>
      <c r="AX718" s="205" t="s">
        <v>69</v>
      </c>
      <c r="AY718" s="207" t="s">
        <v>157</v>
      </c>
    </row>
    <row r="719" spans="2:51" s="212" customFormat="1" ht="11.25">
      <c r="B719" s="213"/>
      <c r="D719" s="194" t="s">
        <v>164</v>
      </c>
      <c r="E719" s="214" t="s">
        <v>3</v>
      </c>
      <c r="F719" s="215" t="s">
        <v>560</v>
      </c>
      <c r="H719" s="216">
        <v>524.17</v>
      </c>
      <c r="L719" s="213"/>
      <c r="M719" s="217"/>
      <c r="N719" s="218"/>
      <c r="O719" s="218"/>
      <c r="P719" s="218"/>
      <c r="Q719" s="218"/>
      <c r="R719" s="218"/>
      <c r="S719" s="218"/>
      <c r="T719" s="219"/>
      <c r="AT719" s="214" t="s">
        <v>164</v>
      </c>
      <c r="AU719" s="214" t="s">
        <v>77</v>
      </c>
      <c r="AV719" s="212" t="s">
        <v>163</v>
      </c>
      <c r="AW719" s="212" t="s">
        <v>31</v>
      </c>
      <c r="AX719" s="212" t="s">
        <v>69</v>
      </c>
      <c r="AY719" s="214" t="s">
        <v>157</v>
      </c>
    </row>
    <row r="720" spans="2:51" s="220" customFormat="1" ht="11.25">
      <c r="B720" s="221"/>
      <c r="D720" s="194" t="s">
        <v>164</v>
      </c>
      <c r="E720" s="222" t="s">
        <v>3</v>
      </c>
      <c r="F720" s="223" t="s">
        <v>171</v>
      </c>
      <c r="H720" s="224">
        <v>524.17</v>
      </c>
      <c r="L720" s="221"/>
      <c r="M720" s="225"/>
      <c r="N720" s="226"/>
      <c r="O720" s="226"/>
      <c r="P720" s="226"/>
      <c r="Q720" s="226"/>
      <c r="R720" s="226"/>
      <c r="S720" s="226"/>
      <c r="T720" s="227"/>
      <c r="AT720" s="222" t="s">
        <v>164</v>
      </c>
      <c r="AU720" s="222" t="s">
        <v>77</v>
      </c>
      <c r="AV720" s="220" t="s">
        <v>162</v>
      </c>
      <c r="AW720" s="220" t="s">
        <v>31</v>
      </c>
      <c r="AX720" s="220" t="s">
        <v>77</v>
      </c>
      <c r="AY720" s="222" t="s">
        <v>157</v>
      </c>
    </row>
    <row r="721" spans="1:65" s="113" customFormat="1" ht="24.2" customHeight="1">
      <c r="A721" s="110"/>
      <c r="B721" s="111"/>
      <c r="C721" s="180" t="s">
        <v>561</v>
      </c>
      <c r="D721" s="180" t="s">
        <v>158</v>
      </c>
      <c r="E721" s="181" t="s">
        <v>562</v>
      </c>
      <c r="F721" s="182" t="s">
        <v>563</v>
      </c>
      <c r="G721" s="183" t="s">
        <v>161</v>
      </c>
      <c r="H721" s="184">
        <v>44</v>
      </c>
      <c r="I721" s="5"/>
      <c r="J721" s="185">
        <f>ROUND(I721*H721,2)</f>
        <v>0</v>
      </c>
      <c r="K721" s="186"/>
      <c r="L721" s="111"/>
      <c r="M721" s="187" t="s">
        <v>3</v>
      </c>
      <c r="N721" s="188" t="s">
        <v>41</v>
      </c>
      <c r="O721" s="189"/>
      <c r="P721" s="190">
        <f>O721*H721</f>
        <v>0</v>
      </c>
      <c r="Q721" s="190">
        <v>0</v>
      </c>
      <c r="R721" s="190">
        <f>Q721*H721</f>
        <v>0</v>
      </c>
      <c r="S721" s="190">
        <v>0</v>
      </c>
      <c r="T721" s="191">
        <f>S721*H721</f>
        <v>0</v>
      </c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R721" s="192" t="s">
        <v>162</v>
      </c>
      <c r="AT721" s="192" t="s">
        <v>158</v>
      </c>
      <c r="AU721" s="192" t="s">
        <v>77</v>
      </c>
      <c r="AY721" s="101" t="s">
        <v>157</v>
      </c>
      <c r="BE721" s="193">
        <f>IF(N721="základní",J721,0)</f>
        <v>0</v>
      </c>
      <c r="BF721" s="193">
        <f>IF(N721="snížená",J721,0)</f>
        <v>0</v>
      </c>
      <c r="BG721" s="193">
        <f>IF(N721="zákl. přenesená",J721,0)</f>
        <v>0</v>
      </c>
      <c r="BH721" s="193">
        <f>IF(N721="sníž. přenesená",J721,0)</f>
        <v>0</v>
      </c>
      <c r="BI721" s="193">
        <f>IF(N721="nulová",J721,0)</f>
        <v>0</v>
      </c>
      <c r="BJ721" s="101" t="s">
        <v>163</v>
      </c>
      <c r="BK721" s="193">
        <f>ROUND(I721*H721,2)</f>
        <v>0</v>
      </c>
      <c r="BL721" s="101" t="s">
        <v>162</v>
      </c>
      <c r="BM721" s="192" t="s">
        <v>564</v>
      </c>
    </row>
    <row r="722" spans="2:51" s="205" customFormat="1" ht="11.25">
      <c r="B722" s="206"/>
      <c r="D722" s="194" t="s">
        <v>164</v>
      </c>
      <c r="E722" s="207" t="s">
        <v>3</v>
      </c>
      <c r="F722" s="208" t="s">
        <v>165</v>
      </c>
      <c r="H722" s="207" t="s">
        <v>3</v>
      </c>
      <c r="L722" s="206"/>
      <c r="M722" s="209"/>
      <c r="N722" s="210"/>
      <c r="O722" s="210"/>
      <c r="P722" s="210"/>
      <c r="Q722" s="210"/>
      <c r="R722" s="210"/>
      <c r="S722" s="210"/>
      <c r="T722" s="211"/>
      <c r="AT722" s="207" t="s">
        <v>164</v>
      </c>
      <c r="AU722" s="207" t="s">
        <v>77</v>
      </c>
      <c r="AV722" s="205" t="s">
        <v>77</v>
      </c>
      <c r="AW722" s="205" t="s">
        <v>31</v>
      </c>
      <c r="AX722" s="205" t="s">
        <v>69</v>
      </c>
      <c r="AY722" s="207" t="s">
        <v>157</v>
      </c>
    </row>
    <row r="723" spans="2:51" s="205" customFormat="1" ht="11.25">
      <c r="B723" s="206"/>
      <c r="D723" s="194" t="s">
        <v>164</v>
      </c>
      <c r="E723" s="207" t="s">
        <v>3</v>
      </c>
      <c r="F723" s="208" t="s">
        <v>546</v>
      </c>
      <c r="H723" s="207" t="s">
        <v>3</v>
      </c>
      <c r="L723" s="206"/>
      <c r="M723" s="209"/>
      <c r="N723" s="210"/>
      <c r="O723" s="210"/>
      <c r="P723" s="210"/>
      <c r="Q723" s="210"/>
      <c r="R723" s="210"/>
      <c r="S723" s="210"/>
      <c r="T723" s="211"/>
      <c r="AT723" s="207" t="s">
        <v>164</v>
      </c>
      <c r="AU723" s="207" t="s">
        <v>77</v>
      </c>
      <c r="AV723" s="205" t="s">
        <v>77</v>
      </c>
      <c r="AW723" s="205" t="s">
        <v>31</v>
      </c>
      <c r="AX723" s="205" t="s">
        <v>69</v>
      </c>
      <c r="AY723" s="207" t="s">
        <v>157</v>
      </c>
    </row>
    <row r="724" spans="2:51" s="212" customFormat="1" ht="11.25">
      <c r="B724" s="213"/>
      <c r="D724" s="194" t="s">
        <v>164</v>
      </c>
      <c r="E724" s="214" t="s">
        <v>3</v>
      </c>
      <c r="F724" s="215" t="s">
        <v>318</v>
      </c>
      <c r="H724" s="216">
        <v>44</v>
      </c>
      <c r="L724" s="213"/>
      <c r="M724" s="217"/>
      <c r="N724" s="218"/>
      <c r="O724" s="218"/>
      <c r="P724" s="218"/>
      <c r="Q724" s="218"/>
      <c r="R724" s="218"/>
      <c r="S724" s="218"/>
      <c r="T724" s="219"/>
      <c r="AT724" s="214" t="s">
        <v>164</v>
      </c>
      <c r="AU724" s="214" t="s">
        <v>77</v>
      </c>
      <c r="AV724" s="212" t="s">
        <v>163</v>
      </c>
      <c r="AW724" s="212" t="s">
        <v>31</v>
      </c>
      <c r="AX724" s="212" t="s">
        <v>69</v>
      </c>
      <c r="AY724" s="214" t="s">
        <v>157</v>
      </c>
    </row>
    <row r="725" spans="2:51" s="220" customFormat="1" ht="11.25">
      <c r="B725" s="221"/>
      <c r="D725" s="194" t="s">
        <v>164</v>
      </c>
      <c r="E725" s="222" t="s">
        <v>3</v>
      </c>
      <c r="F725" s="223" t="s">
        <v>171</v>
      </c>
      <c r="H725" s="224">
        <v>44</v>
      </c>
      <c r="L725" s="221"/>
      <c r="M725" s="225"/>
      <c r="N725" s="226"/>
      <c r="O725" s="226"/>
      <c r="P725" s="226"/>
      <c r="Q725" s="226"/>
      <c r="R725" s="226"/>
      <c r="S725" s="226"/>
      <c r="T725" s="227"/>
      <c r="AT725" s="222" t="s">
        <v>164</v>
      </c>
      <c r="AU725" s="222" t="s">
        <v>77</v>
      </c>
      <c r="AV725" s="220" t="s">
        <v>162</v>
      </c>
      <c r="AW725" s="220" t="s">
        <v>31</v>
      </c>
      <c r="AX725" s="220" t="s">
        <v>77</v>
      </c>
      <c r="AY725" s="222" t="s">
        <v>157</v>
      </c>
    </row>
    <row r="726" spans="2:63" s="169" customFormat="1" ht="25.9" customHeight="1">
      <c r="B726" s="170"/>
      <c r="D726" s="171" t="s">
        <v>68</v>
      </c>
      <c r="E726" s="172" t="s">
        <v>565</v>
      </c>
      <c r="F726" s="172" t="s">
        <v>566</v>
      </c>
      <c r="J726" s="173">
        <f>BK726</f>
        <v>0</v>
      </c>
      <c r="L726" s="170"/>
      <c r="M726" s="174"/>
      <c r="N726" s="175"/>
      <c r="O726" s="175"/>
      <c r="P726" s="176">
        <f>SUM(P727:P729)</f>
        <v>0</v>
      </c>
      <c r="Q726" s="175"/>
      <c r="R726" s="176">
        <f>SUM(R727:R729)</f>
        <v>0</v>
      </c>
      <c r="S726" s="175"/>
      <c r="T726" s="177">
        <f>SUM(T727:T729)</f>
        <v>0</v>
      </c>
      <c r="AR726" s="171" t="s">
        <v>77</v>
      </c>
      <c r="AT726" s="178" t="s">
        <v>68</v>
      </c>
      <c r="AU726" s="178" t="s">
        <v>69</v>
      </c>
      <c r="AY726" s="171" t="s">
        <v>157</v>
      </c>
      <c r="BK726" s="179">
        <f>SUM(BK727:BK729)</f>
        <v>0</v>
      </c>
    </row>
    <row r="727" spans="1:65" s="113" customFormat="1" ht="16.5" customHeight="1">
      <c r="A727" s="110"/>
      <c r="B727" s="111"/>
      <c r="C727" s="180" t="s">
        <v>340</v>
      </c>
      <c r="D727" s="180" t="s">
        <v>158</v>
      </c>
      <c r="E727" s="181" t="s">
        <v>567</v>
      </c>
      <c r="F727" s="182" t="s">
        <v>568</v>
      </c>
      <c r="G727" s="183" t="s">
        <v>389</v>
      </c>
      <c r="H727" s="184">
        <v>8</v>
      </c>
      <c r="I727" s="5"/>
      <c r="J727" s="185">
        <f>ROUND(I727*H727,2)</f>
        <v>0</v>
      </c>
      <c r="K727" s="186"/>
      <c r="L727" s="111"/>
      <c r="M727" s="187" t="s">
        <v>3</v>
      </c>
      <c r="N727" s="188" t="s">
        <v>41</v>
      </c>
      <c r="O727" s="189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R727" s="192" t="s">
        <v>162</v>
      </c>
      <c r="AT727" s="192" t="s">
        <v>158</v>
      </c>
      <c r="AU727" s="192" t="s">
        <v>77</v>
      </c>
      <c r="AY727" s="101" t="s">
        <v>157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01" t="s">
        <v>163</v>
      </c>
      <c r="BK727" s="193">
        <f>ROUND(I727*H727,2)</f>
        <v>0</v>
      </c>
      <c r="BL727" s="101" t="s">
        <v>162</v>
      </c>
      <c r="BM727" s="192" t="s">
        <v>569</v>
      </c>
    </row>
    <row r="728" spans="1:65" s="113" customFormat="1" ht="24.2" customHeight="1">
      <c r="A728" s="110"/>
      <c r="B728" s="111"/>
      <c r="C728" s="180" t="s">
        <v>570</v>
      </c>
      <c r="D728" s="180" t="s">
        <v>158</v>
      </c>
      <c r="E728" s="181" t="s">
        <v>571</v>
      </c>
      <c r="F728" s="182" t="s">
        <v>572</v>
      </c>
      <c r="G728" s="183" t="s">
        <v>389</v>
      </c>
      <c r="H728" s="184">
        <v>1</v>
      </c>
      <c r="I728" s="5"/>
      <c r="J728" s="185">
        <f>ROUND(I728*H728,2)</f>
        <v>0</v>
      </c>
      <c r="K728" s="186"/>
      <c r="L728" s="111"/>
      <c r="M728" s="187" t="s">
        <v>3</v>
      </c>
      <c r="N728" s="188" t="s">
        <v>41</v>
      </c>
      <c r="O728" s="189"/>
      <c r="P728" s="190">
        <f>O728*H728</f>
        <v>0</v>
      </c>
      <c r="Q728" s="190">
        <v>0</v>
      </c>
      <c r="R728" s="190">
        <f>Q728*H728</f>
        <v>0</v>
      </c>
      <c r="S728" s="190">
        <v>0</v>
      </c>
      <c r="T728" s="191">
        <f>S728*H728</f>
        <v>0</v>
      </c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R728" s="192" t="s">
        <v>162</v>
      </c>
      <c r="AT728" s="192" t="s">
        <v>158</v>
      </c>
      <c r="AU728" s="192" t="s">
        <v>77</v>
      </c>
      <c r="AY728" s="101" t="s">
        <v>157</v>
      </c>
      <c r="BE728" s="193">
        <f>IF(N728="základní",J728,0)</f>
        <v>0</v>
      </c>
      <c r="BF728" s="193">
        <f>IF(N728="snížená",J728,0)</f>
        <v>0</v>
      </c>
      <c r="BG728" s="193">
        <f>IF(N728="zákl. přenesená",J728,0)</f>
        <v>0</v>
      </c>
      <c r="BH728" s="193">
        <f>IF(N728="sníž. přenesená",J728,0)</f>
        <v>0</v>
      </c>
      <c r="BI728" s="193">
        <f>IF(N728="nulová",J728,0)</f>
        <v>0</v>
      </c>
      <c r="BJ728" s="101" t="s">
        <v>163</v>
      </c>
      <c r="BK728" s="193">
        <f>ROUND(I728*H728,2)</f>
        <v>0</v>
      </c>
      <c r="BL728" s="101" t="s">
        <v>162</v>
      </c>
      <c r="BM728" s="192" t="s">
        <v>573</v>
      </c>
    </row>
    <row r="729" spans="1:65" s="113" customFormat="1" ht="16.5" customHeight="1">
      <c r="A729" s="110"/>
      <c r="B729" s="111"/>
      <c r="C729" s="180" t="s">
        <v>344</v>
      </c>
      <c r="D729" s="180" t="s">
        <v>158</v>
      </c>
      <c r="E729" s="181" t="s">
        <v>574</v>
      </c>
      <c r="F729" s="182" t="s">
        <v>575</v>
      </c>
      <c r="G729" s="183" t="s">
        <v>389</v>
      </c>
      <c r="H729" s="184">
        <v>8</v>
      </c>
      <c r="I729" s="5"/>
      <c r="J729" s="185">
        <f>ROUND(I729*H729,2)</f>
        <v>0</v>
      </c>
      <c r="K729" s="186"/>
      <c r="L729" s="111"/>
      <c r="M729" s="187" t="s">
        <v>3</v>
      </c>
      <c r="N729" s="188" t="s">
        <v>41</v>
      </c>
      <c r="O729" s="189"/>
      <c r="P729" s="190">
        <f>O729*H729</f>
        <v>0</v>
      </c>
      <c r="Q729" s="190">
        <v>0</v>
      </c>
      <c r="R729" s="190">
        <f>Q729*H729</f>
        <v>0</v>
      </c>
      <c r="S729" s="190">
        <v>0</v>
      </c>
      <c r="T729" s="191">
        <f>S729*H729</f>
        <v>0</v>
      </c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R729" s="192" t="s">
        <v>162</v>
      </c>
      <c r="AT729" s="192" t="s">
        <v>158</v>
      </c>
      <c r="AU729" s="192" t="s">
        <v>77</v>
      </c>
      <c r="AY729" s="101" t="s">
        <v>157</v>
      </c>
      <c r="BE729" s="193">
        <f>IF(N729="základní",J729,0)</f>
        <v>0</v>
      </c>
      <c r="BF729" s="193">
        <f>IF(N729="snížená",J729,0)</f>
        <v>0</v>
      </c>
      <c r="BG729" s="193">
        <f>IF(N729="zákl. přenesená",J729,0)</f>
        <v>0</v>
      </c>
      <c r="BH729" s="193">
        <f>IF(N729="sníž. přenesená",J729,0)</f>
        <v>0</v>
      </c>
      <c r="BI729" s="193">
        <f>IF(N729="nulová",J729,0)</f>
        <v>0</v>
      </c>
      <c r="BJ729" s="101" t="s">
        <v>163</v>
      </c>
      <c r="BK729" s="193">
        <f>ROUND(I729*H729,2)</f>
        <v>0</v>
      </c>
      <c r="BL729" s="101" t="s">
        <v>162</v>
      </c>
      <c r="BM729" s="192" t="s">
        <v>576</v>
      </c>
    </row>
    <row r="730" spans="2:63" s="169" customFormat="1" ht="25.9" customHeight="1">
      <c r="B730" s="170"/>
      <c r="D730" s="171" t="s">
        <v>68</v>
      </c>
      <c r="E730" s="172" t="s">
        <v>577</v>
      </c>
      <c r="F730" s="172" t="s">
        <v>578</v>
      </c>
      <c r="J730" s="173">
        <f>BK730</f>
        <v>0</v>
      </c>
      <c r="L730" s="170"/>
      <c r="M730" s="174"/>
      <c r="N730" s="175"/>
      <c r="O730" s="175"/>
      <c r="P730" s="176">
        <f>SUM(P731:P764)</f>
        <v>0</v>
      </c>
      <c r="Q730" s="175"/>
      <c r="R730" s="176">
        <f>SUM(R731:R764)</f>
        <v>0</v>
      </c>
      <c r="S730" s="175"/>
      <c r="T730" s="177">
        <f>SUM(T731:T764)</f>
        <v>0</v>
      </c>
      <c r="AR730" s="171" t="s">
        <v>77</v>
      </c>
      <c r="AT730" s="178" t="s">
        <v>68</v>
      </c>
      <c r="AU730" s="178" t="s">
        <v>69</v>
      </c>
      <c r="AY730" s="171" t="s">
        <v>157</v>
      </c>
      <c r="BK730" s="179">
        <f>SUM(BK731:BK764)</f>
        <v>0</v>
      </c>
    </row>
    <row r="731" spans="1:65" s="113" customFormat="1" ht="16.5" customHeight="1">
      <c r="A731" s="110"/>
      <c r="B731" s="111"/>
      <c r="C731" s="180" t="s">
        <v>466</v>
      </c>
      <c r="D731" s="180" t="s">
        <v>158</v>
      </c>
      <c r="E731" s="181" t="s">
        <v>579</v>
      </c>
      <c r="F731" s="182" t="s">
        <v>580</v>
      </c>
      <c r="G731" s="183" t="s">
        <v>161</v>
      </c>
      <c r="H731" s="184">
        <v>26.992</v>
      </c>
      <c r="I731" s="5"/>
      <c r="J731" s="185">
        <f>ROUND(I731*H731,2)</f>
        <v>0</v>
      </c>
      <c r="K731" s="186"/>
      <c r="L731" s="111"/>
      <c r="M731" s="187" t="s">
        <v>3</v>
      </c>
      <c r="N731" s="188" t="s">
        <v>41</v>
      </c>
      <c r="O731" s="189"/>
      <c r="P731" s="190">
        <f>O731*H731</f>
        <v>0</v>
      </c>
      <c r="Q731" s="190">
        <v>0</v>
      </c>
      <c r="R731" s="190">
        <f>Q731*H731</f>
        <v>0</v>
      </c>
      <c r="S731" s="190">
        <v>0</v>
      </c>
      <c r="T731" s="191">
        <f>S731*H731</f>
        <v>0</v>
      </c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R731" s="192" t="s">
        <v>162</v>
      </c>
      <c r="AT731" s="192" t="s">
        <v>158</v>
      </c>
      <c r="AU731" s="192" t="s">
        <v>77</v>
      </c>
      <c r="AY731" s="101" t="s">
        <v>157</v>
      </c>
      <c r="BE731" s="193">
        <f>IF(N731="základní",J731,0)</f>
        <v>0</v>
      </c>
      <c r="BF731" s="193">
        <f>IF(N731="snížená",J731,0)</f>
        <v>0</v>
      </c>
      <c r="BG731" s="193">
        <f>IF(N731="zákl. přenesená",J731,0)</f>
        <v>0</v>
      </c>
      <c r="BH731" s="193">
        <f>IF(N731="sníž. přenesená",J731,0)</f>
        <v>0</v>
      </c>
      <c r="BI731" s="193">
        <f>IF(N731="nulová",J731,0)</f>
        <v>0</v>
      </c>
      <c r="BJ731" s="101" t="s">
        <v>163</v>
      </c>
      <c r="BK731" s="193">
        <f>ROUND(I731*H731,2)</f>
        <v>0</v>
      </c>
      <c r="BL731" s="101" t="s">
        <v>162</v>
      </c>
      <c r="BM731" s="192" t="s">
        <v>581</v>
      </c>
    </row>
    <row r="732" spans="2:51" s="205" customFormat="1" ht="11.25">
      <c r="B732" s="206"/>
      <c r="D732" s="194" t="s">
        <v>164</v>
      </c>
      <c r="E732" s="207" t="s">
        <v>3</v>
      </c>
      <c r="F732" s="208" t="s">
        <v>290</v>
      </c>
      <c r="H732" s="207" t="s">
        <v>3</v>
      </c>
      <c r="L732" s="206"/>
      <c r="M732" s="209"/>
      <c r="N732" s="210"/>
      <c r="O732" s="210"/>
      <c r="P732" s="210"/>
      <c r="Q732" s="210"/>
      <c r="R732" s="210"/>
      <c r="S732" s="210"/>
      <c r="T732" s="211"/>
      <c r="AT732" s="207" t="s">
        <v>164</v>
      </c>
      <c r="AU732" s="207" t="s">
        <v>77</v>
      </c>
      <c r="AV732" s="205" t="s">
        <v>77</v>
      </c>
      <c r="AW732" s="205" t="s">
        <v>31</v>
      </c>
      <c r="AX732" s="205" t="s">
        <v>69</v>
      </c>
      <c r="AY732" s="207" t="s">
        <v>157</v>
      </c>
    </row>
    <row r="733" spans="2:51" s="205" customFormat="1" ht="11.25">
      <c r="B733" s="206"/>
      <c r="D733" s="194" t="s">
        <v>164</v>
      </c>
      <c r="E733" s="207" t="s">
        <v>3</v>
      </c>
      <c r="F733" s="208" t="s">
        <v>582</v>
      </c>
      <c r="H733" s="207" t="s">
        <v>3</v>
      </c>
      <c r="L733" s="206"/>
      <c r="M733" s="209"/>
      <c r="N733" s="210"/>
      <c r="O733" s="210"/>
      <c r="P733" s="210"/>
      <c r="Q733" s="210"/>
      <c r="R733" s="210"/>
      <c r="S733" s="210"/>
      <c r="T733" s="211"/>
      <c r="AT733" s="207" t="s">
        <v>164</v>
      </c>
      <c r="AU733" s="207" t="s">
        <v>77</v>
      </c>
      <c r="AV733" s="205" t="s">
        <v>77</v>
      </c>
      <c r="AW733" s="205" t="s">
        <v>31</v>
      </c>
      <c r="AX733" s="205" t="s">
        <v>69</v>
      </c>
      <c r="AY733" s="207" t="s">
        <v>157</v>
      </c>
    </row>
    <row r="734" spans="2:51" s="205" customFormat="1" ht="11.25">
      <c r="B734" s="206"/>
      <c r="D734" s="194" t="s">
        <v>164</v>
      </c>
      <c r="E734" s="207" t="s">
        <v>3</v>
      </c>
      <c r="F734" s="208" t="s">
        <v>479</v>
      </c>
      <c r="H734" s="207" t="s">
        <v>3</v>
      </c>
      <c r="L734" s="206"/>
      <c r="M734" s="209"/>
      <c r="N734" s="210"/>
      <c r="O734" s="210"/>
      <c r="P734" s="210"/>
      <c r="Q734" s="210"/>
      <c r="R734" s="210"/>
      <c r="S734" s="210"/>
      <c r="T734" s="211"/>
      <c r="AT734" s="207" t="s">
        <v>164</v>
      </c>
      <c r="AU734" s="207" t="s">
        <v>77</v>
      </c>
      <c r="AV734" s="205" t="s">
        <v>77</v>
      </c>
      <c r="AW734" s="205" t="s">
        <v>31</v>
      </c>
      <c r="AX734" s="205" t="s">
        <v>69</v>
      </c>
      <c r="AY734" s="207" t="s">
        <v>157</v>
      </c>
    </row>
    <row r="735" spans="2:51" s="205" customFormat="1" ht="11.25">
      <c r="B735" s="206"/>
      <c r="D735" s="194" t="s">
        <v>164</v>
      </c>
      <c r="E735" s="207" t="s">
        <v>3</v>
      </c>
      <c r="F735" s="208" t="s">
        <v>481</v>
      </c>
      <c r="H735" s="207" t="s">
        <v>3</v>
      </c>
      <c r="L735" s="206"/>
      <c r="M735" s="209"/>
      <c r="N735" s="210"/>
      <c r="O735" s="210"/>
      <c r="P735" s="210"/>
      <c r="Q735" s="210"/>
      <c r="R735" s="210"/>
      <c r="S735" s="210"/>
      <c r="T735" s="211"/>
      <c r="AT735" s="207" t="s">
        <v>164</v>
      </c>
      <c r="AU735" s="207" t="s">
        <v>77</v>
      </c>
      <c r="AV735" s="205" t="s">
        <v>77</v>
      </c>
      <c r="AW735" s="205" t="s">
        <v>31</v>
      </c>
      <c r="AX735" s="205" t="s">
        <v>69</v>
      </c>
      <c r="AY735" s="207" t="s">
        <v>157</v>
      </c>
    </row>
    <row r="736" spans="2:51" s="205" customFormat="1" ht="11.25">
      <c r="B736" s="206"/>
      <c r="D736" s="194" t="s">
        <v>164</v>
      </c>
      <c r="E736" s="207" t="s">
        <v>3</v>
      </c>
      <c r="F736" s="208" t="s">
        <v>483</v>
      </c>
      <c r="H736" s="207" t="s">
        <v>3</v>
      </c>
      <c r="L736" s="206"/>
      <c r="M736" s="209"/>
      <c r="N736" s="210"/>
      <c r="O736" s="210"/>
      <c r="P736" s="210"/>
      <c r="Q736" s="210"/>
      <c r="R736" s="210"/>
      <c r="S736" s="210"/>
      <c r="T736" s="211"/>
      <c r="AT736" s="207" t="s">
        <v>164</v>
      </c>
      <c r="AU736" s="207" t="s">
        <v>77</v>
      </c>
      <c r="AV736" s="205" t="s">
        <v>77</v>
      </c>
      <c r="AW736" s="205" t="s">
        <v>31</v>
      </c>
      <c r="AX736" s="205" t="s">
        <v>69</v>
      </c>
      <c r="AY736" s="207" t="s">
        <v>157</v>
      </c>
    </row>
    <row r="737" spans="2:51" s="205" customFormat="1" ht="11.25">
      <c r="B737" s="206"/>
      <c r="D737" s="194" t="s">
        <v>164</v>
      </c>
      <c r="E737" s="207" t="s">
        <v>3</v>
      </c>
      <c r="F737" s="208" t="s">
        <v>484</v>
      </c>
      <c r="H737" s="207" t="s">
        <v>3</v>
      </c>
      <c r="L737" s="206"/>
      <c r="M737" s="209"/>
      <c r="N737" s="210"/>
      <c r="O737" s="210"/>
      <c r="P737" s="210"/>
      <c r="Q737" s="210"/>
      <c r="R737" s="210"/>
      <c r="S737" s="210"/>
      <c r="T737" s="211"/>
      <c r="AT737" s="207" t="s">
        <v>164</v>
      </c>
      <c r="AU737" s="207" t="s">
        <v>77</v>
      </c>
      <c r="AV737" s="205" t="s">
        <v>77</v>
      </c>
      <c r="AW737" s="205" t="s">
        <v>31</v>
      </c>
      <c r="AX737" s="205" t="s">
        <v>69</v>
      </c>
      <c r="AY737" s="207" t="s">
        <v>157</v>
      </c>
    </row>
    <row r="738" spans="2:51" s="205" customFormat="1" ht="11.25">
      <c r="B738" s="206"/>
      <c r="D738" s="194" t="s">
        <v>164</v>
      </c>
      <c r="E738" s="207" t="s">
        <v>3</v>
      </c>
      <c r="F738" s="208" t="s">
        <v>486</v>
      </c>
      <c r="H738" s="207" t="s">
        <v>3</v>
      </c>
      <c r="L738" s="206"/>
      <c r="M738" s="209"/>
      <c r="N738" s="210"/>
      <c r="O738" s="210"/>
      <c r="P738" s="210"/>
      <c r="Q738" s="210"/>
      <c r="R738" s="210"/>
      <c r="S738" s="210"/>
      <c r="T738" s="211"/>
      <c r="AT738" s="207" t="s">
        <v>164</v>
      </c>
      <c r="AU738" s="207" t="s">
        <v>77</v>
      </c>
      <c r="AV738" s="205" t="s">
        <v>77</v>
      </c>
      <c r="AW738" s="205" t="s">
        <v>31</v>
      </c>
      <c r="AX738" s="205" t="s">
        <v>69</v>
      </c>
      <c r="AY738" s="207" t="s">
        <v>157</v>
      </c>
    </row>
    <row r="739" spans="2:51" s="205" customFormat="1" ht="11.25">
      <c r="B739" s="206"/>
      <c r="D739" s="194" t="s">
        <v>164</v>
      </c>
      <c r="E739" s="207" t="s">
        <v>3</v>
      </c>
      <c r="F739" s="208" t="s">
        <v>487</v>
      </c>
      <c r="H739" s="207" t="s">
        <v>3</v>
      </c>
      <c r="L739" s="206"/>
      <c r="M739" s="209"/>
      <c r="N739" s="210"/>
      <c r="O739" s="210"/>
      <c r="P739" s="210"/>
      <c r="Q739" s="210"/>
      <c r="R739" s="210"/>
      <c r="S739" s="210"/>
      <c r="T739" s="211"/>
      <c r="AT739" s="207" t="s">
        <v>164</v>
      </c>
      <c r="AU739" s="207" t="s">
        <v>77</v>
      </c>
      <c r="AV739" s="205" t="s">
        <v>77</v>
      </c>
      <c r="AW739" s="205" t="s">
        <v>31</v>
      </c>
      <c r="AX739" s="205" t="s">
        <v>69</v>
      </c>
      <c r="AY739" s="207" t="s">
        <v>157</v>
      </c>
    </row>
    <row r="740" spans="2:51" s="205" customFormat="1" ht="11.25">
      <c r="B740" s="206"/>
      <c r="D740" s="194" t="s">
        <v>164</v>
      </c>
      <c r="E740" s="207" t="s">
        <v>3</v>
      </c>
      <c r="F740" s="208" t="s">
        <v>488</v>
      </c>
      <c r="H740" s="207" t="s">
        <v>3</v>
      </c>
      <c r="L740" s="206"/>
      <c r="M740" s="209"/>
      <c r="N740" s="210"/>
      <c r="O740" s="210"/>
      <c r="P740" s="210"/>
      <c r="Q740" s="210"/>
      <c r="R740" s="210"/>
      <c r="S740" s="210"/>
      <c r="T740" s="211"/>
      <c r="AT740" s="207" t="s">
        <v>164</v>
      </c>
      <c r="AU740" s="207" t="s">
        <v>77</v>
      </c>
      <c r="AV740" s="205" t="s">
        <v>77</v>
      </c>
      <c r="AW740" s="205" t="s">
        <v>31</v>
      </c>
      <c r="AX740" s="205" t="s">
        <v>69</v>
      </c>
      <c r="AY740" s="207" t="s">
        <v>157</v>
      </c>
    </row>
    <row r="741" spans="2:51" s="205" customFormat="1" ht="11.25">
      <c r="B741" s="206"/>
      <c r="D741" s="194" t="s">
        <v>164</v>
      </c>
      <c r="E741" s="207" t="s">
        <v>3</v>
      </c>
      <c r="F741" s="208" t="s">
        <v>489</v>
      </c>
      <c r="H741" s="207" t="s">
        <v>3</v>
      </c>
      <c r="L741" s="206"/>
      <c r="M741" s="209"/>
      <c r="N741" s="210"/>
      <c r="O741" s="210"/>
      <c r="P741" s="210"/>
      <c r="Q741" s="210"/>
      <c r="R741" s="210"/>
      <c r="S741" s="210"/>
      <c r="T741" s="211"/>
      <c r="AT741" s="207" t="s">
        <v>164</v>
      </c>
      <c r="AU741" s="207" t="s">
        <v>77</v>
      </c>
      <c r="AV741" s="205" t="s">
        <v>77</v>
      </c>
      <c r="AW741" s="205" t="s">
        <v>31</v>
      </c>
      <c r="AX741" s="205" t="s">
        <v>69</v>
      </c>
      <c r="AY741" s="207" t="s">
        <v>157</v>
      </c>
    </row>
    <row r="742" spans="2:51" s="205" customFormat="1" ht="11.25">
      <c r="B742" s="206"/>
      <c r="D742" s="194" t="s">
        <v>164</v>
      </c>
      <c r="E742" s="207" t="s">
        <v>3</v>
      </c>
      <c r="F742" s="208" t="s">
        <v>493</v>
      </c>
      <c r="H742" s="207" t="s">
        <v>3</v>
      </c>
      <c r="L742" s="206"/>
      <c r="M742" s="209"/>
      <c r="N742" s="210"/>
      <c r="O742" s="210"/>
      <c r="P742" s="210"/>
      <c r="Q742" s="210"/>
      <c r="R742" s="210"/>
      <c r="S742" s="210"/>
      <c r="T742" s="211"/>
      <c r="AT742" s="207" t="s">
        <v>164</v>
      </c>
      <c r="AU742" s="207" t="s">
        <v>77</v>
      </c>
      <c r="AV742" s="205" t="s">
        <v>77</v>
      </c>
      <c r="AW742" s="205" t="s">
        <v>31</v>
      </c>
      <c r="AX742" s="205" t="s">
        <v>69</v>
      </c>
      <c r="AY742" s="207" t="s">
        <v>157</v>
      </c>
    </row>
    <row r="743" spans="2:51" s="205" customFormat="1" ht="11.25">
      <c r="B743" s="206"/>
      <c r="D743" s="194" t="s">
        <v>164</v>
      </c>
      <c r="E743" s="207" t="s">
        <v>3</v>
      </c>
      <c r="F743" s="208" t="s">
        <v>494</v>
      </c>
      <c r="H743" s="207" t="s">
        <v>3</v>
      </c>
      <c r="L743" s="206"/>
      <c r="M743" s="209"/>
      <c r="N743" s="210"/>
      <c r="O743" s="210"/>
      <c r="P743" s="210"/>
      <c r="Q743" s="210"/>
      <c r="R743" s="210"/>
      <c r="S743" s="210"/>
      <c r="T743" s="211"/>
      <c r="AT743" s="207" t="s">
        <v>164</v>
      </c>
      <c r="AU743" s="207" t="s">
        <v>77</v>
      </c>
      <c r="AV743" s="205" t="s">
        <v>77</v>
      </c>
      <c r="AW743" s="205" t="s">
        <v>31</v>
      </c>
      <c r="AX743" s="205" t="s">
        <v>69</v>
      </c>
      <c r="AY743" s="207" t="s">
        <v>157</v>
      </c>
    </row>
    <row r="744" spans="2:51" s="205" customFormat="1" ht="11.25">
      <c r="B744" s="206"/>
      <c r="D744" s="194" t="s">
        <v>164</v>
      </c>
      <c r="E744" s="207" t="s">
        <v>3</v>
      </c>
      <c r="F744" s="208" t="s">
        <v>495</v>
      </c>
      <c r="H744" s="207" t="s">
        <v>3</v>
      </c>
      <c r="L744" s="206"/>
      <c r="M744" s="209"/>
      <c r="N744" s="210"/>
      <c r="O744" s="210"/>
      <c r="P744" s="210"/>
      <c r="Q744" s="210"/>
      <c r="R744" s="210"/>
      <c r="S744" s="210"/>
      <c r="T744" s="211"/>
      <c r="AT744" s="207" t="s">
        <v>164</v>
      </c>
      <c r="AU744" s="207" t="s">
        <v>77</v>
      </c>
      <c r="AV744" s="205" t="s">
        <v>77</v>
      </c>
      <c r="AW744" s="205" t="s">
        <v>31</v>
      </c>
      <c r="AX744" s="205" t="s">
        <v>69</v>
      </c>
      <c r="AY744" s="207" t="s">
        <v>157</v>
      </c>
    </row>
    <row r="745" spans="2:51" s="205" customFormat="1" ht="11.25">
      <c r="B745" s="206"/>
      <c r="D745" s="194" t="s">
        <v>164</v>
      </c>
      <c r="E745" s="207" t="s">
        <v>3</v>
      </c>
      <c r="F745" s="208" t="s">
        <v>497</v>
      </c>
      <c r="H745" s="207" t="s">
        <v>3</v>
      </c>
      <c r="L745" s="206"/>
      <c r="M745" s="209"/>
      <c r="N745" s="210"/>
      <c r="O745" s="210"/>
      <c r="P745" s="210"/>
      <c r="Q745" s="210"/>
      <c r="R745" s="210"/>
      <c r="S745" s="210"/>
      <c r="T745" s="211"/>
      <c r="AT745" s="207" t="s">
        <v>164</v>
      </c>
      <c r="AU745" s="207" t="s">
        <v>77</v>
      </c>
      <c r="AV745" s="205" t="s">
        <v>77</v>
      </c>
      <c r="AW745" s="205" t="s">
        <v>31</v>
      </c>
      <c r="AX745" s="205" t="s">
        <v>69</v>
      </c>
      <c r="AY745" s="207" t="s">
        <v>157</v>
      </c>
    </row>
    <row r="746" spans="2:51" s="205" customFormat="1" ht="11.25">
      <c r="B746" s="206"/>
      <c r="D746" s="194" t="s">
        <v>164</v>
      </c>
      <c r="E746" s="207" t="s">
        <v>3</v>
      </c>
      <c r="F746" s="208" t="s">
        <v>583</v>
      </c>
      <c r="H746" s="207" t="s">
        <v>3</v>
      </c>
      <c r="L746" s="206"/>
      <c r="M746" s="209"/>
      <c r="N746" s="210"/>
      <c r="O746" s="210"/>
      <c r="P746" s="210"/>
      <c r="Q746" s="210"/>
      <c r="R746" s="210"/>
      <c r="S746" s="210"/>
      <c r="T746" s="211"/>
      <c r="AT746" s="207" t="s">
        <v>164</v>
      </c>
      <c r="AU746" s="207" t="s">
        <v>77</v>
      </c>
      <c r="AV746" s="205" t="s">
        <v>77</v>
      </c>
      <c r="AW746" s="205" t="s">
        <v>31</v>
      </c>
      <c r="AX746" s="205" t="s">
        <v>69</v>
      </c>
      <c r="AY746" s="207" t="s">
        <v>157</v>
      </c>
    </row>
    <row r="747" spans="2:51" s="212" customFormat="1" ht="11.25">
      <c r="B747" s="213"/>
      <c r="D747" s="194" t="s">
        <v>164</v>
      </c>
      <c r="E747" s="214" t="s">
        <v>3</v>
      </c>
      <c r="F747" s="215" t="s">
        <v>584</v>
      </c>
      <c r="H747" s="216">
        <v>26.992</v>
      </c>
      <c r="L747" s="213"/>
      <c r="M747" s="217"/>
      <c r="N747" s="218"/>
      <c r="O747" s="218"/>
      <c r="P747" s="218"/>
      <c r="Q747" s="218"/>
      <c r="R747" s="218"/>
      <c r="S747" s="218"/>
      <c r="T747" s="219"/>
      <c r="AT747" s="214" t="s">
        <v>164</v>
      </c>
      <c r="AU747" s="214" t="s">
        <v>77</v>
      </c>
      <c r="AV747" s="212" t="s">
        <v>163</v>
      </c>
      <c r="AW747" s="212" t="s">
        <v>31</v>
      </c>
      <c r="AX747" s="212" t="s">
        <v>69</v>
      </c>
      <c r="AY747" s="214" t="s">
        <v>157</v>
      </c>
    </row>
    <row r="748" spans="2:51" s="220" customFormat="1" ht="11.25">
      <c r="B748" s="221"/>
      <c r="D748" s="194" t="s">
        <v>164</v>
      </c>
      <c r="E748" s="222" t="s">
        <v>3</v>
      </c>
      <c r="F748" s="223" t="s">
        <v>171</v>
      </c>
      <c r="H748" s="224">
        <v>26.992</v>
      </c>
      <c r="L748" s="221"/>
      <c r="M748" s="225"/>
      <c r="N748" s="226"/>
      <c r="O748" s="226"/>
      <c r="P748" s="226"/>
      <c r="Q748" s="226"/>
      <c r="R748" s="226"/>
      <c r="S748" s="226"/>
      <c r="T748" s="227"/>
      <c r="AT748" s="222" t="s">
        <v>164</v>
      </c>
      <c r="AU748" s="222" t="s">
        <v>77</v>
      </c>
      <c r="AV748" s="220" t="s">
        <v>162</v>
      </c>
      <c r="AW748" s="220" t="s">
        <v>31</v>
      </c>
      <c r="AX748" s="220" t="s">
        <v>77</v>
      </c>
      <c r="AY748" s="222" t="s">
        <v>157</v>
      </c>
    </row>
    <row r="749" spans="1:65" s="113" customFormat="1" ht="21.75" customHeight="1">
      <c r="A749" s="110"/>
      <c r="B749" s="111"/>
      <c r="C749" s="180" t="s">
        <v>348</v>
      </c>
      <c r="D749" s="180" t="s">
        <v>158</v>
      </c>
      <c r="E749" s="181" t="s">
        <v>585</v>
      </c>
      <c r="F749" s="182" t="s">
        <v>586</v>
      </c>
      <c r="G749" s="183" t="s">
        <v>161</v>
      </c>
      <c r="H749" s="184">
        <v>18.85</v>
      </c>
      <c r="I749" s="5"/>
      <c r="J749" s="185">
        <f>ROUND(I749*H749,2)</f>
        <v>0</v>
      </c>
      <c r="K749" s="186"/>
      <c r="L749" s="111"/>
      <c r="M749" s="187" t="s">
        <v>3</v>
      </c>
      <c r="N749" s="188" t="s">
        <v>41</v>
      </c>
      <c r="O749" s="189"/>
      <c r="P749" s="190">
        <f>O749*H749</f>
        <v>0</v>
      </c>
      <c r="Q749" s="190">
        <v>0</v>
      </c>
      <c r="R749" s="190">
        <f>Q749*H749</f>
        <v>0</v>
      </c>
      <c r="S749" s="190">
        <v>0</v>
      </c>
      <c r="T749" s="191">
        <f>S749*H749</f>
        <v>0</v>
      </c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R749" s="192" t="s">
        <v>162</v>
      </c>
      <c r="AT749" s="192" t="s">
        <v>158</v>
      </c>
      <c r="AU749" s="192" t="s">
        <v>77</v>
      </c>
      <c r="AY749" s="101" t="s">
        <v>157</v>
      </c>
      <c r="BE749" s="193">
        <f>IF(N749="základní",J749,0)</f>
        <v>0</v>
      </c>
      <c r="BF749" s="193">
        <f>IF(N749="snížená",J749,0)</f>
        <v>0</v>
      </c>
      <c r="BG749" s="193">
        <f>IF(N749="zákl. přenesená",J749,0)</f>
        <v>0</v>
      </c>
      <c r="BH749" s="193">
        <f>IF(N749="sníž. přenesená",J749,0)</f>
        <v>0</v>
      </c>
      <c r="BI749" s="193">
        <f>IF(N749="nulová",J749,0)</f>
        <v>0</v>
      </c>
      <c r="BJ749" s="101" t="s">
        <v>163</v>
      </c>
      <c r="BK749" s="193">
        <f>ROUND(I749*H749,2)</f>
        <v>0</v>
      </c>
      <c r="BL749" s="101" t="s">
        <v>162</v>
      </c>
      <c r="BM749" s="192" t="s">
        <v>587</v>
      </c>
    </row>
    <row r="750" spans="2:51" s="205" customFormat="1" ht="11.25">
      <c r="B750" s="206"/>
      <c r="D750" s="194" t="s">
        <v>164</v>
      </c>
      <c r="E750" s="207" t="s">
        <v>3</v>
      </c>
      <c r="F750" s="208" t="s">
        <v>588</v>
      </c>
      <c r="H750" s="207" t="s">
        <v>3</v>
      </c>
      <c r="L750" s="206"/>
      <c r="M750" s="209"/>
      <c r="N750" s="210"/>
      <c r="O750" s="210"/>
      <c r="P750" s="210"/>
      <c r="Q750" s="210"/>
      <c r="R750" s="210"/>
      <c r="S750" s="210"/>
      <c r="T750" s="211"/>
      <c r="AT750" s="207" t="s">
        <v>164</v>
      </c>
      <c r="AU750" s="207" t="s">
        <v>77</v>
      </c>
      <c r="AV750" s="205" t="s">
        <v>77</v>
      </c>
      <c r="AW750" s="205" t="s">
        <v>31</v>
      </c>
      <c r="AX750" s="205" t="s">
        <v>69</v>
      </c>
      <c r="AY750" s="207" t="s">
        <v>157</v>
      </c>
    </row>
    <row r="751" spans="2:51" s="205" customFormat="1" ht="11.25">
      <c r="B751" s="206"/>
      <c r="D751" s="194" t="s">
        <v>164</v>
      </c>
      <c r="E751" s="207" t="s">
        <v>3</v>
      </c>
      <c r="F751" s="208" t="s">
        <v>589</v>
      </c>
      <c r="H751" s="207" t="s">
        <v>3</v>
      </c>
      <c r="L751" s="206"/>
      <c r="M751" s="209"/>
      <c r="N751" s="210"/>
      <c r="O751" s="210"/>
      <c r="P751" s="210"/>
      <c r="Q751" s="210"/>
      <c r="R751" s="210"/>
      <c r="S751" s="210"/>
      <c r="T751" s="211"/>
      <c r="AT751" s="207" t="s">
        <v>164</v>
      </c>
      <c r="AU751" s="207" t="s">
        <v>77</v>
      </c>
      <c r="AV751" s="205" t="s">
        <v>77</v>
      </c>
      <c r="AW751" s="205" t="s">
        <v>31</v>
      </c>
      <c r="AX751" s="205" t="s">
        <v>69</v>
      </c>
      <c r="AY751" s="207" t="s">
        <v>157</v>
      </c>
    </row>
    <row r="752" spans="2:51" s="205" customFormat="1" ht="11.25">
      <c r="B752" s="206"/>
      <c r="D752" s="194" t="s">
        <v>164</v>
      </c>
      <c r="E752" s="207" t="s">
        <v>3</v>
      </c>
      <c r="F752" s="208" t="s">
        <v>590</v>
      </c>
      <c r="H752" s="207" t="s">
        <v>3</v>
      </c>
      <c r="L752" s="206"/>
      <c r="M752" s="209"/>
      <c r="N752" s="210"/>
      <c r="O752" s="210"/>
      <c r="P752" s="210"/>
      <c r="Q752" s="210"/>
      <c r="R752" s="210"/>
      <c r="S752" s="210"/>
      <c r="T752" s="211"/>
      <c r="AT752" s="207" t="s">
        <v>164</v>
      </c>
      <c r="AU752" s="207" t="s">
        <v>77</v>
      </c>
      <c r="AV752" s="205" t="s">
        <v>77</v>
      </c>
      <c r="AW752" s="205" t="s">
        <v>31</v>
      </c>
      <c r="AX752" s="205" t="s">
        <v>69</v>
      </c>
      <c r="AY752" s="207" t="s">
        <v>157</v>
      </c>
    </row>
    <row r="753" spans="2:51" s="205" customFormat="1" ht="11.25">
      <c r="B753" s="206"/>
      <c r="D753" s="194" t="s">
        <v>164</v>
      </c>
      <c r="E753" s="207" t="s">
        <v>3</v>
      </c>
      <c r="F753" s="208" t="s">
        <v>591</v>
      </c>
      <c r="H753" s="207" t="s">
        <v>3</v>
      </c>
      <c r="L753" s="206"/>
      <c r="M753" s="209"/>
      <c r="N753" s="210"/>
      <c r="O753" s="210"/>
      <c r="P753" s="210"/>
      <c r="Q753" s="210"/>
      <c r="R753" s="210"/>
      <c r="S753" s="210"/>
      <c r="T753" s="211"/>
      <c r="AT753" s="207" t="s">
        <v>164</v>
      </c>
      <c r="AU753" s="207" t="s">
        <v>77</v>
      </c>
      <c r="AV753" s="205" t="s">
        <v>77</v>
      </c>
      <c r="AW753" s="205" t="s">
        <v>31</v>
      </c>
      <c r="AX753" s="205" t="s">
        <v>69</v>
      </c>
      <c r="AY753" s="207" t="s">
        <v>157</v>
      </c>
    </row>
    <row r="754" spans="2:51" s="205" customFormat="1" ht="11.25">
      <c r="B754" s="206"/>
      <c r="D754" s="194" t="s">
        <v>164</v>
      </c>
      <c r="E754" s="207" t="s">
        <v>3</v>
      </c>
      <c r="F754" s="208" t="s">
        <v>592</v>
      </c>
      <c r="H754" s="207" t="s">
        <v>3</v>
      </c>
      <c r="L754" s="206"/>
      <c r="M754" s="209"/>
      <c r="N754" s="210"/>
      <c r="O754" s="210"/>
      <c r="P754" s="210"/>
      <c r="Q754" s="210"/>
      <c r="R754" s="210"/>
      <c r="S754" s="210"/>
      <c r="T754" s="211"/>
      <c r="AT754" s="207" t="s">
        <v>164</v>
      </c>
      <c r="AU754" s="207" t="s">
        <v>77</v>
      </c>
      <c r="AV754" s="205" t="s">
        <v>77</v>
      </c>
      <c r="AW754" s="205" t="s">
        <v>31</v>
      </c>
      <c r="AX754" s="205" t="s">
        <v>69</v>
      </c>
      <c r="AY754" s="207" t="s">
        <v>157</v>
      </c>
    </row>
    <row r="755" spans="2:51" s="205" customFormat="1" ht="11.25">
      <c r="B755" s="206"/>
      <c r="D755" s="194" t="s">
        <v>164</v>
      </c>
      <c r="E755" s="207" t="s">
        <v>3</v>
      </c>
      <c r="F755" s="208" t="s">
        <v>593</v>
      </c>
      <c r="H755" s="207" t="s">
        <v>3</v>
      </c>
      <c r="L755" s="206"/>
      <c r="M755" s="209"/>
      <c r="N755" s="210"/>
      <c r="O755" s="210"/>
      <c r="P755" s="210"/>
      <c r="Q755" s="210"/>
      <c r="R755" s="210"/>
      <c r="S755" s="210"/>
      <c r="T755" s="211"/>
      <c r="AT755" s="207" t="s">
        <v>164</v>
      </c>
      <c r="AU755" s="207" t="s">
        <v>77</v>
      </c>
      <c r="AV755" s="205" t="s">
        <v>77</v>
      </c>
      <c r="AW755" s="205" t="s">
        <v>31</v>
      </c>
      <c r="AX755" s="205" t="s">
        <v>69</v>
      </c>
      <c r="AY755" s="207" t="s">
        <v>157</v>
      </c>
    </row>
    <row r="756" spans="2:51" s="205" customFormat="1" ht="11.25">
      <c r="B756" s="206"/>
      <c r="D756" s="194" t="s">
        <v>164</v>
      </c>
      <c r="E756" s="207" t="s">
        <v>3</v>
      </c>
      <c r="F756" s="208" t="s">
        <v>594</v>
      </c>
      <c r="H756" s="207" t="s">
        <v>3</v>
      </c>
      <c r="L756" s="206"/>
      <c r="M756" s="209"/>
      <c r="N756" s="210"/>
      <c r="O756" s="210"/>
      <c r="P756" s="210"/>
      <c r="Q756" s="210"/>
      <c r="R756" s="210"/>
      <c r="S756" s="210"/>
      <c r="T756" s="211"/>
      <c r="AT756" s="207" t="s">
        <v>164</v>
      </c>
      <c r="AU756" s="207" t="s">
        <v>77</v>
      </c>
      <c r="AV756" s="205" t="s">
        <v>77</v>
      </c>
      <c r="AW756" s="205" t="s">
        <v>31</v>
      </c>
      <c r="AX756" s="205" t="s">
        <v>69</v>
      </c>
      <c r="AY756" s="207" t="s">
        <v>157</v>
      </c>
    </row>
    <row r="757" spans="2:51" s="205" customFormat="1" ht="11.25">
      <c r="B757" s="206"/>
      <c r="D757" s="194" t="s">
        <v>164</v>
      </c>
      <c r="E757" s="207" t="s">
        <v>3</v>
      </c>
      <c r="F757" s="208" t="s">
        <v>595</v>
      </c>
      <c r="H757" s="207" t="s">
        <v>3</v>
      </c>
      <c r="L757" s="206"/>
      <c r="M757" s="209"/>
      <c r="N757" s="210"/>
      <c r="O757" s="210"/>
      <c r="P757" s="210"/>
      <c r="Q757" s="210"/>
      <c r="R757" s="210"/>
      <c r="S757" s="210"/>
      <c r="T757" s="211"/>
      <c r="AT757" s="207" t="s">
        <v>164</v>
      </c>
      <c r="AU757" s="207" t="s">
        <v>77</v>
      </c>
      <c r="AV757" s="205" t="s">
        <v>77</v>
      </c>
      <c r="AW757" s="205" t="s">
        <v>31</v>
      </c>
      <c r="AX757" s="205" t="s">
        <v>69</v>
      </c>
      <c r="AY757" s="207" t="s">
        <v>157</v>
      </c>
    </row>
    <row r="758" spans="2:51" s="205" customFormat="1" ht="11.25">
      <c r="B758" s="206"/>
      <c r="D758" s="194" t="s">
        <v>164</v>
      </c>
      <c r="E758" s="207" t="s">
        <v>3</v>
      </c>
      <c r="F758" s="208" t="s">
        <v>596</v>
      </c>
      <c r="H758" s="207" t="s">
        <v>3</v>
      </c>
      <c r="L758" s="206"/>
      <c r="M758" s="209"/>
      <c r="N758" s="210"/>
      <c r="O758" s="210"/>
      <c r="P758" s="210"/>
      <c r="Q758" s="210"/>
      <c r="R758" s="210"/>
      <c r="S758" s="210"/>
      <c r="T758" s="211"/>
      <c r="AT758" s="207" t="s">
        <v>164</v>
      </c>
      <c r="AU758" s="207" t="s">
        <v>77</v>
      </c>
      <c r="AV758" s="205" t="s">
        <v>77</v>
      </c>
      <c r="AW758" s="205" t="s">
        <v>31</v>
      </c>
      <c r="AX758" s="205" t="s">
        <v>69</v>
      </c>
      <c r="AY758" s="207" t="s">
        <v>157</v>
      </c>
    </row>
    <row r="759" spans="2:51" s="205" customFormat="1" ht="11.25">
      <c r="B759" s="206"/>
      <c r="D759" s="194" t="s">
        <v>164</v>
      </c>
      <c r="E759" s="207" t="s">
        <v>3</v>
      </c>
      <c r="F759" s="208" t="s">
        <v>597</v>
      </c>
      <c r="H759" s="207" t="s">
        <v>3</v>
      </c>
      <c r="L759" s="206"/>
      <c r="M759" s="209"/>
      <c r="N759" s="210"/>
      <c r="O759" s="210"/>
      <c r="P759" s="210"/>
      <c r="Q759" s="210"/>
      <c r="R759" s="210"/>
      <c r="S759" s="210"/>
      <c r="T759" s="211"/>
      <c r="AT759" s="207" t="s">
        <v>164</v>
      </c>
      <c r="AU759" s="207" t="s">
        <v>77</v>
      </c>
      <c r="AV759" s="205" t="s">
        <v>77</v>
      </c>
      <c r="AW759" s="205" t="s">
        <v>31</v>
      </c>
      <c r="AX759" s="205" t="s">
        <v>69</v>
      </c>
      <c r="AY759" s="207" t="s">
        <v>157</v>
      </c>
    </row>
    <row r="760" spans="2:51" s="205" customFormat="1" ht="11.25">
      <c r="B760" s="206"/>
      <c r="D760" s="194" t="s">
        <v>164</v>
      </c>
      <c r="E760" s="207" t="s">
        <v>3</v>
      </c>
      <c r="F760" s="208" t="s">
        <v>598</v>
      </c>
      <c r="H760" s="207" t="s">
        <v>3</v>
      </c>
      <c r="L760" s="206"/>
      <c r="M760" s="209"/>
      <c r="N760" s="210"/>
      <c r="O760" s="210"/>
      <c r="P760" s="210"/>
      <c r="Q760" s="210"/>
      <c r="R760" s="210"/>
      <c r="S760" s="210"/>
      <c r="T760" s="211"/>
      <c r="AT760" s="207" t="s">
        <v>164</v>
      </c>
      <c r="AU760" s="207" t="s">
        <v>77</v>
      </c>
      <c r="AV760" s="205" t="s">
        <v>77</v>
      </c>
      <c r="AW760" s="205" t="s">
        <v>31</v>
      </c>
      <c r="AX760" s="205" t="s">
        <v>69</v>
      </c>
      <c r="AY760" s="207" t="s">
        <v>157</v>
      </c>
    </row>
    <row r="761" spans="2:51" s="205" customFormat="1" ht="11.25">
      <c r="B761" s="206"/>
      <c r="D761" s="194" t="s">
        <v>164</v>
      </c>
      <c r="E761" s="207" t="s">
        <v>3</v>
      </c>
      <c r="F761" s="208" t="s">
        <v>599</v>
      </c>
      <c r="H761" s="207" t="s">
        <v>3</v>
      </c>
      <c r="L761" s="206"/>
      <c r="M761" s="209"/>
      <c r="N761" s="210"/>
      <c r="O761" s="210"/>
      <c r="P761" s="210"/>
      <c r="Q761" s="210"/>
      <c r="R761" s="210"/>
      <c r="S761" s="210"/>
      <c r="T761" s="211"/>
      <c r="AT761" s="207" t="s">
        <v>164</v>
      </c>
      <c r="AU761" s="207" t="s">
        <v>77</v>
      </c>
      <c r="AV761" s="205" t="s">
        <v>77</v>
      </c>
      <c r="AW761" s="205" t="s">
        <v>31</v>
      </c>
      <c r="AX761" s="205" t="s">
        <v>69</v>
      </c>
      <c r="AY761" s="207" t="s">
        <v>157</v>
      </c>
    </row>
    <row r="762" spans="2:51" s="205" customFormat="1" ht="11.25">
      <c r="B762" s="206"/>
      <c r="D762" s="194" t="s">
        <v>164</v>
      </c>
      <c r="E762" s="207" t="s">
        <v>3</v>
      </c>
      <c r="F762" s="208" t="s">
        <v>600</v>
      </c>
      <c r="H762" s="207" t="s">
        <v>3</v>
      </c>
      <c r="L762" s="206"/>
      <c r="M762" s="209"/>
      <c r="N762" s="210"/>
      <c r="O762" s="210"/>
      <c r="P762" s="210"/>
      <c r="Q762" s="210"/>
      <c r="R762" s="210"/>
      <c r="S762" s="210"/>
      <c r="T762" s="211"/>
      <c r="AT762" s="207" t="s">
        <v>164</v>
      </c>
      <c r="AU762" s="207" t="s">
        <v>77</v>
      </c>
      <c r="AV762" s="205" t="s">
        <v>77</v>
      </c>
      <c r="AW762" s="205" t="s">
        <v>31</v>
      </c>
      <c r="AX762" s="205" t="s">
        <v>69</v>
      </c>
      <c r="AY762" s="207" t="s">
        <v>157</v>
      </c>
    </row>
    <row r="763" spans="2:51" s="212" customFormat="1" ht="11.25">
      <c r="B763" s="213"/>
      <c r="D763" s="194" t="s">
        <v>164</v>
      </c>
      <c r="E763" s="214" t="s">
        <v>3</v>
      </c>
      <c r="F763" s="215" t="s">
        <v>601</v>
      </c>
      <c r="H763" s="216">
        <v>18.85</v>
      </c>
      <c r="L763" s="213"/>
      <c r="M763" s="217"/>
      <c r="N763" s="218"/>
      <c r="O763" s="218"/>
      <c r="P763" s="218"/>
      <c r="Q763" s="218"/>
      <c r="R763" s="218"/>
      <c r="S763" s="218"/>
      <c r="T763" s="219"/>
      <c r="AT763" s="214" t="s">
        <v>164</v>
      </c>
      <c r="AU763" s="214" t="s">
        <v>77</v>
      </c>
      <c r="AV763" s="212" t="s">
        <v>163</v>
      </c>
      <c r="AW763" s="212" t="s">
        <v>31</v>
      </c>
      <c r="AX763" s="212" t="s">
        <v>69</v>
      </c>
      <c r="AY763" s="214" t="s">
        <v>157</v>
      </c>
    </row>
    <row r="764" spans="2:51" s="220" customFormat="1" ht="11.25">
      <c r="B764" s="221"/>
      <c r="D764" s="194" t="s">
        <v>164</v>
      </c>
      <c r="E764" s="222" t="s">
        <v>3</v>
      </c>
      <c r="F764" s="223" t="s">
        <v>171</v>
      </c>
      <c r="H764" s="224">
        <v>18.85</v>
      </c>
      <c r="L764" s="221"/>
      <c r="M764" s="225"/>
      <c r="N764" s="226"/>
      <c r="O764" s="226"/>
      <c r="P764" s="226"/>
      <c r="Q764" s="226"/>
      <c r="R764" s="226"/>
      <c r="S764" s="226"/>
      <c r="T764" s="227"/>
      <c r="AT764" s="222" t="s">
        <v>164</v>
      </c>
      <c r="AU764" s="222" t="s">
        <v>77</v>
      </c>
      <c r="AV764" s="220" t="s">
        <v>162</v>
      </c>
      <c r="AW764" s="220" t="s">
        <v>31</v>
      </c>
      <c r="AX764" s="220" t="s">
        <v>77</v>
      </c>
      <c r="AY764" s="222" t="s">
        <v>157</v>
      </c>
    </row>
    <row r="765" spans="2:63" s="169" customFormat="1" ht="25.9" customHeight="1">
      <c r="B765" s="170"/>
      <c r="D765" s="171" t="s">
        <v>68</v>
      </c>
      <c r="E765" s="172" t="s">
        <v>393</v>
      </c>
      <c r="F765" s="172" t="s">
        <v>602</v>
      </c>
      <c r="J765" s="173">
        <f>BK765</f>
        <v>0</v>
      </c>
      <c r="L765" s="170"/>
      <c r="M765" s="174"/>
      <c r="N765" s="175"/>
      <c r="O765" s="175"/>
      <c r="P765" s="176">
        <f>SUM(P766:P803)</f>
        <v>0</v>
      </c>
      <c r="Q765" s="175"/>
      <c r="R765" s="176">
        <f>SUM(R766:R803)</f>
        <v>0</v>
      </c>
      <c r="S765" s="175"/>
      <c r="T765" s="177">
        <f>SUM(T766:T803)</f>
        <v>0</v>
      </c>
      <c r="AR765" s="171" t="s">
        <v>77</v>
      </c>
      <c r="AT765" s="178" t="s">
        <v>68</v>
      </c>
      <c r="AU765" s="178" t="s">
        <v>69</v>
      </c>
      <c r="AY765" s="171" t="s">
        <v>157</v>
      </c>
      <c r="BK765" s="179">
        <f>SUM(BK766:BK803)</f>
        <v>0</v>
      </c>
    </row>
    <row r="766" spans="1:65" s="113" customFormat="1" ht="21.75" customHeight="1">
      <c r="A766" s="110"/>
      <c r="B766" s="111"/>
      <c r="C766" s="180" t="s">
        <v>603</v>
      </c>
      <c r="D766" s="180" t="s">
        <v>158</v>
      </c>
      <c r="E766" s="181" t="s">
        <v>604</v>
      </c>
      <c r="F766" s="182" t="s">
        <v>605</v>
      </c>
      <c r="G766" s="183" t="s">
        <v>389</v>
      </c>
      <c r="H766" s="184">
        <v>1</v>
      </c>
      <c r="I766" s="5"/>
      <c r="J766" s="185">
        <f>ROUND(I766*H766,2)</f>
        <v>0</v>
      </c>
      <c r="K766" s="186"/>
      <c r="L766" s="111"/>
      <c r="M766" s="187" t="s">
        <v>3</v>
      </c>
      <c r="N766" s="188" t="s">
        <v>41</v>
      </c>
      <c r="O766" s="189"/>
      <c r="P766" s="190">
        <f>O766*H766</f>
        <v>0</v>
      </c>
      <c r="Q766" s="190">
        <v>0</v>
      </c>
      <c r="R766" s="190">
        <f>Q766*H766</f>
        <v>0</v>
      </c>
      <c r="S766" s="190">
        <v>0</v>
      </c>
      <c r="T766" s="191">
        <f>S766*H766</f>
        <v>0</v>
      </c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R766" s="192" t="s">
        <v>162</v>
      </c>
      <c r="AT766" s="192" t="s">
        <v>158</v>
      </c>
      <c r="AU766" s="192" t="s">
        <v>77</v>
      </c>
      <c r="AY766" s="101" t="s">
        <v>157</v>
      </c>
      <c r="BE766" s="193">
        <f>IF(N766="základní",J766,0)</f>
        <v>0</v>
      </c>
      <c r="BF766" s="193">
        <f>IF(N766="snížená",J766,0)</f>
        <v>0</v>
      </c>
      <c r="BG766" s="193">
        <f>IF(N766="zákl. přenesená",J766,0)</f>
        <v>0</v>
      </c>
      <c r="BH766" s="193">
        <f>IF(N766="sníž. přenesená",J766,0)</f>
        <v>0</v>
      </c>
      <c r="BI766" s="193">
        <f>IF(N766="nulová",J766,0)</f>
        <v>0</v>
      </c>
      <c r="BJ766" s="101" t="s">
        <v>163</v>
      </c>
      <c r="BK766" s="193">
        <f>ROUND(I766*H766,2)</f>
        <v>0</v>
      </c>
      <c r="BL766" s="101" t="s">
        <v>162</v>
      </c>
      <c r="BM766" s="192" t="s">
        <v>606</v>
      </c>
    </row>
    <row r="767" spans="2:51" s="205" customFormat="1" ht="22.5">
      <c r="B767" s="206"/>
      <c r="D767" s="194" t="s">
        <v>164</v>
      </c>
      <c r="E767" s="207" t="s">
        <v>3</v>
      </c>
      <c r="F767" s="208" t="s">
        <v>607</v>
      </c>
      <c r="H767" s="207" t="s">
        <v>3</v>
      </c>
      <c r="L767" s="206"/>
      <c r="M767" s="209"/>
      <c r="N767" s="210"/>
      <c r="O767" s="210"/>
      <c r="P767" s="210"/>
      <c r="Q767" s="210"/>
      <c r="R767" s="210"/>
      <c r="S767" s="210"/>
      <c r="T767" s="211"/>
      <c r="AT767" s="207" t="s">
        <v>164</v>
      </c>
      <c r="AU767" s="207" t="s">
        <v>77</v>
      </c>
      <c r="AV767" s="205" t="s">
        <v>77</v>
      </c>
      <c r="AW767" s="205" t="s">
        <v>31</v>
      </c>
      <c r="AX767" s="205" t="s">
        <v>69</v>
      </c>
      <c r="AY767" s="207" t="s">
        <v>157</v>
      </c>
    </row>
    <row r="768" spans="2:51" s="205" customFormat="1" ht="11.25">
      <c r="B768" s="206"/>
      <c r="D768" s="194" t="s">
        <v>164</v>
      </c>
      <c r="E768" s="207" t="s">
        <v>3</v>
      </c>
      <c r="F768" s="208" t="s">
        <v>608</v>
      </c>
      <c r="H768" s="207" t="s">
        <v>3</v>
      </c>
      <c r="L768" s="206"/>
      <c r="M768" s="209"/>
      <c r="N768" s="210"/>
      <c r="O768" s="210"/>
      <c r="P768" s="210"/>
      <c r="Q768" s="210"/>
      <c r="R768" s="210"/>
      <c r="S768" s="210"/>
      <c r="T768" s="211"/>
      <c r="AT768" s="207" t="s">
        <v>164</v>
      </c>
      <c r="AU768" s="207" t="s">
        <v>77</v>
      </c>
      <c r="AV768" s="205" t="s">
        <v>77</v>
      </c>
      <c r="AW768" s="205" t="s">
        <v>31</v>
      </c>
      <c r="AX768" s="205" t="s">
        <v>69</v>
      </c>
      <c r="AY768" s="207" t="s">
        <v>157</v>
      </c>
    </row>
    <row r="769" spans="2:51" s="212" customFormat="1" ht="11.25">
      <c r="B769" s="213"/>
      <c r="D769" s="194" t="s">
        <v>164</v>
      </c>
      <c r="E769" s="214" t="s">
        <v>3</v>
      </c>
      <c r="F769" s="215" t="s">
        <v>77</v>
      </c>
      <c r="H769" s="216">
        <v>1</v>
      </c>
      <c r="L769" s="213"/>
      <c r="M769" s="217"/>
      <c r="N769" s="218"/>
      <c r="O769" s="218"/>
      <c r="P769" s="218"/>
      <c r="Q769" s="218"/>
      <c r="R769" s="218"/>
      <c r="S769" s="218"/>
      <c r="T769" s="219"/>
      <c r="AT769" s="214" t="s">
        <v>164</v>
      </c>
      <c r="AU769" s="214" t="s">
        <v>77</v>
      </c>
      <c r="AV769" s="212" t="s">
        <v>163</v>
      </c>
      <c r="AW769" s="212" t="s">
        <v>31</v>
      </c>
      <c r="AX769" s="212" t="s">
        <v>69</v>
      </c>
      <c r="AY769" s="214" t="s">
        <v>157</v>
      </c>
    </row>
    <row r="770" spans="2:51" s="220" customFormat="1" ht="11.25">
      <c r="B770" s="221"/>
      <c r="D770" s="194" t="s">
        <v>164</v>
      </c>
      <c r="E770" s="222" t="s">
        <v>3</v>
      </c>
      <c r="F770" s="223" t="s">
        <v>171</v>
      </c>
      <c r="H770" s="224">
        <v>1</v>
      </c>
      <c r="L770" s="221"/>
      <c r="M770" s="225"/>
      <c r="N770" s="226"/>
      <c r="O770" s="226"/>
      <c r="P770" s="226"/>
      <c r="Q770" s="226"/>
      <c r="R770" s="226"/>
      <c r="S770" s="226"/>
      <c r="T770" s="227"/>
      <c r="AT770" s="222" t="s">
        <v>164</v>
      </c>
      <c r="AU770" s="222" t="s">
        <v>77</v>
      </c>
      <c r="AV770" s="220" t="s">
        <v>162</v>
      </c>
      <c r="AW770" s="220" t="s">
        <v>31</v>
      </c>
      <c r="AX770" s="220" t="s">
        <v>77</v>
      </c>
      <c r="AY770" s="222" t="s">
        <v>157</v>
      </c>
    </row>
    <row r="771" spans="1:65" s="113" customFormat="1" ht="24.2" customHeight="1">
      <c r="A771" s="110"/>
      <c r="B771" s="111"/>
      <c r="C771" s="180" t="s">
        <v>352</v>
      </c>
      <c r="D771" s="180" t="s">
        <v>158</v>
      </c>
      <c r="E771" s="181" t="s">
        <v>609</v>
      </c>
      <c r="F771" s="182" t="s">
        <v>610</v>
      </c>
      <c r="G771" s="183" t="s">
        <v>183</v>
      </c>
      <c r="H771" s="184">
        <v>78.35</v>
      </c>
      <c r="I771" s="5"/>
      <c r="J771" s="185">
        <f>ROUND(I771*H771,2)</f>
        <v>0</v>
      </c>
      <c r="K771" s="186"/>
      <c r="L771" s="111"/>
      <c r="M771" s="187" t="s">
        <v>3</v>
      </c>
      <c r="N771" s="188" t="s">
        <v>41</v>
      </c>
      <c r="O771" s="189"/>
      <c r="P771" s="190">
        <f>O771*H771</f>
        <v>0</v>
      </c>
      <c r="Q771" s="190">
        <v>0</v>
      </c>
      <c r="R771" s="190">
        <f>Q771*H771</f>
        <v>0</v>
      </c>
      <c r="S771" s="190">
        <v>0</v>
      </c>
      <c r="T771" s="191">
        <f>S771*H771</f>
        <v>0</v>
      </c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R771" s="192" t="s">
        <v>162</v>
      </c>
      <c r="AT771" s="192" t="s">
        <v>158</v>
      </c>
      <c r="AU771" s="192" t="s">
        <v>77</v>
      </c>
      <c r="AY771" s="101" t="s">
        <v>157</v>
      </c>
      <c r="BE771" s="193">
        <f>IF(N771="základní",J771,0)</f>
        <v>0</v>
      </c>
      <c r="BF771" s="193">
        <f>IF(N771="snížená",J771,0)</f>
        <v>0</v>
      </c>
      <c r="BG771" s="193">
        <f>IF(N771="zákl. přenesená",J771,0)</f>
        <v>0</v>
      </c>
      <c r="BH771" s="193">
        <f>IF(N771="sníž. přenesená",J771,0)</f>
        <v>0</v>
      </c>
      <c r="BI771" s="193">
        <f>IF(N771="nulová",J771,0)</f>
        <v>0</v>
      </c>
      <c r="BJ771" s="101" t="s">
        <v>163</v>
      </c>
      <c r="BK771" s="193">
        <f>ROUND(I771*H771,2)</f>
        <v>0</v>
      </c>
      <c r="BL771" s="101" t="s">
        <v>162</v>
      </c>
      <c r="BM771" s="192" t="s">
        <v>611</v>
      </c>
    </row>
    <row r="772" spans="2:51" s="205" customFormat="1" ht="11.25">
      <c r="B772" s="206"/>
      <c r="D772" s="194" t="s">
        <v>164</v>
      </c>
      <c r="E772" s="207" t="s">
        <v>3</v>
      </c>
      <c r="F772" s="208" t="s">
        <v>612</v>
      </c>
      <c r="H772" s="207" t="s">
        <v>3</v>
      </c>
      <c r="L772" s="206"/>
      <c r="M772" s="209"/>
      <c r="N772" s="210"/>
      <c r="O772" s="210"/>
      <c r="P772" s="210"/>
      <c r="Q772" s="210"/>
      <c r="R772" s="210"/>
      <c r="S772" s="210"/>
      <c r="T772" s="211"/>
      <c r="AT772" s="207" t="s">
        <v>164</v>
      </c>
      <c r="AU772" s="207" t="s">
        <v>77</v>
      </c>
      <c r="AV772" s="205" t="s">
        <v>77</v>
      </c>
      <c r="AW772" s="205" t="s">
        <v>31</v>
      </c>
      <c r="AX772" s="205" t="s">
        <v>69</v>
      </c>
      <c r="AY772" s="207" t="s">
        <v>157</v>
      </c>
    </row>
    <row r="773" spans="2:51" s="205" customFormat="1" ht="11.25">
      <c r="B773" s="206"/>
      <c r="D773" s="194" t="s">
        <v>164</v>
      </c>
      <c r="E773" s="207" t="s">
        <v>3</v>
      </c>
      <c r="F773" s="208" t="s">
        <v>480</v>
      </c>
      <c r="H773" s="207" t="s">
        <v>3</v>
      </c>
      <c r="L773" s="206"/>
      <c r="M773" s="209"/>
      <c r="N773" s="210"/>
      <c r="O773" s="210"/>
      <c r="P773" s="210"/>
      <c r="Q773" s="210"/>
      <c r="R773" s="210"/>
      <c r="S773" s="210"/>
      <c r="T773" s="211"/>
      <c r="AT773" s="207" t="s">
        <v>164</v>
      </c>
      <c r="AU773" s="207" t="s">
        <v>77</v>
      </c>
      <c r="AV773" s="205" t="s">
        <v>77</v>
      </c>
      <c r="AW773" s="205" t="s">
        <v>31</v>
      </c>
      <c r="AX773" s="205" t="s">
        <v>69</v>
      </c>
      <c r="AY773" s="207" t="s">
        <v>157</v>
      </c>
    </row>
    <row r="774" spans="2:51" s="205" customFormat="1" ht="11.25">
      <c r="B774" s="206"/>
      <c r="D774" s="194" t="s">
        <v>164</v>
      </c>
      <c r="E774" s="207" t="s">
        <v>3</v>
      </c>
      <c r="F774" s="208" t="s">
        <v>482</v>
      </c>
      <c r="H774" s="207" t="s">
        <v>3</v>
      </c>
      <c r="L774" s="206"/>
      <c r="M774" s="209"/>
      <c r="N774" s="210"/>
      <c r="O774" s="210"/>
      <c r="P774" s="210"/>
      <c r="Q774" s="210"/>
      <c r="R774" s="210"/>
      <c r="S774" s="210"/>
      <c r="T774" s="211"/>
      <c r="AT774" s="207" t="s">
        <v>164</v>
      </c>
      <c r="AU774" s="207" t="s">
        <v>77</v>
      </c>
      <c r="AV774" s="205" t="s">
        <v>77</v>
      </c>
      <c r="AW774" s="205" t="s">
        <v>31</v>
      </c>
      <c r="AX774" s="205" t="s">
        <v>69</v>
      </c>
      <c r="AY774" s="207" t="s">
        <v>157</v>
      </c>
    </row>
    <row r="775" spans="2:51" s="205" customFormat="1" ht="11.25">
      <c r="B775" s="206"/>
      <c r="D775" s="194" t="s">
        <v>164</v>
      </c>
      <c r="E775" s="207" t="s">
        <v>3</v>
      </c>
      <c r="F775" s="208" t="s">
        <v>485</v>
      </c>
      <c r="H775" s="207" t="s">
        <v>3</v>
      </c>
      <c r="L775" s="206"/>
      <c r="M775" s="209"/>
      <c r="N775" s="210"/>
      <c r="O775" s="210"/>
      <c r="P775" s="210"/>
      <c r="Q775" s="210"/>
      <c r="R775" s="210"/>
      <c r="S775" s="210"/>
      <c r="T775" s="211"/>
      <c r="AT775" s="207" t="s">
        <v>164</v>
      </c>
      <c r="AU775" s="207" t="s">
        <v>77</v>
      </c>
      <c r="AV775" s="205" t="s">
        <v>77</v>
      </c>
      <c r="AW775" s="205" t="s">
        <v>31</v>
      </c>
      <c r="AX775" s="205" t="s">
        <v>69</v>
      </c>
      <c r="AY775" s="207" t="s">
        <v>157</v>
      </c>
    </row>
    <row r="776" spans="2:51" s="205" customFormat="1" ht="11.25">
      <c r="B776" s="206"/>
      <c r="D776" s="194" t="s">
        <v>164</v>
      </c>
      <c r="E776" s="207" t="s">
        <v>3</v>
      </c>
      <c r="F776" s="208" t="s">
        <v>490</v>
      </c>
      <c r="H776" s="207" t="s">
        <v>3</v>
      </c>
      <c r="L776" s="206"/>
      <c r="M776" s="209"/>
      <c r="N776" s="210"/>
      <c r="O776" s="210"/>
      <c r="P776" s="210"/>
      <c r="Q776" s="210"/>
      <c r="R776" s="210"/>
      <c r="S776" s="210"/>
      <c r="T776" s="211"/>
      <c r="AT776" s="207" t="s">
        <v>164</v>
      </c>
      <c r="AU776" s="207" t="s">
        <v>77</v>
      </c>
      <c r="AV776" s="205" t="s">
        <v>77</v>
      </c>
      <c r="AW776" s="205" t="s">
        <v>31</v>
      </c>
      <c r="AX776" s="205" t="s">
        <v>69</v>
      </c>
      <c r="AY776" s="207" t="s">
        <v>157</v>
      </c>
    </row>
    <row r="777" spans="2:51" s="205" customFormat="1" ht="11.25">
      <c r="B777" s="206"/>
      <c r="D777" s="194" t="s">
        <v>164</v>
      </c>
      <c r="E777" s="207" t="s">
        <v>3</v>
      </c>
      <c r="F777" s="208" t="s">
        <v>491</v>
      </c>
      <c r="H777" s="207" t="s">
        <v>3</v>
      </c>
      <c r="L777" s="206"/>
      <c r="M777" s="209"/>
      <c r="N777" s="210"/>
      <c r="O777" s="210"/>
      <c r="P777" s="210"/>
      <c r="Q777" s="210"/>
      <c r="R777" s="210"/>
      <c r="S777" s="210"/>
      <c r="T777" s="211"/>
      <c r="AT777" s="207" t="s">
        <v>164</v>
      </c>
      <c r="AU777" s="207" t="s">
        <v>77</v>
      </c>
      <c r="AV777" s="205" t="s">
        <v>77</v>
      </c>
      <c r="AW777" s="205" t="s">
        <v>31</v>
      </c>
      <c r="AX777" s="205" t="s">
        <v>69</v>
      </c>
      <c r="AY777" s="207" t="s">
        <v>157</v>
      </c>
    </row>
    <row r="778" spans="2:51" s="205" customFormat="1" ht="11.25">
      <c r="B778" s="206"/>
      <c r="D778" s="194" t="s">
        <v>164</v>
      </c>
      <c r="E778" s="207" t="s">
        <v>3</v>
      </c>
      <c r="F778" s="208" t="s">
        <v>492</v>
      </c>
      <c r="H778" s="207" t="s">
        <v>3</v>
      </c>
      <c r="L778" s="206"/>
      <c r="M778" s="209"/>
      <c r="N778" s="210"/>
      <c r="O778" s="210"/>
      <c r="P778" s="210"/>
      <c r="Q778" s="210"/>
      <c r="R778" s="210"/>
      <c r="S778" s="210"/>
      <c r="T778" s="211"/>
      <c r="AT778" s="207" t="s">
        <v>164</v>
      </c>
      <c r="AU778" s="207" t="s">
        <v>77</v>
      </c>
      <c r="AV778" s="205" t="s">
        <v>77</v>
      </c>
      <c r="AW778" s="205" t="s">
        <v>31</v>
      </c>
      <c r="AX778" s="205" t="s">
        <v>69</v>
      </c>
      <c r="AY778" s="207" t="s">
        <v>157</v>
      </c>
    </row>
    <row r="779" spans="2:51" s="205" customFormat="1" ht="11.25">
      <c r="B779" s="206"/>
      <c r="D779" s="194" t="s">
        <v>164</v>
      </c>
      <c r="E779" s="207" t="s">
        <v>3</v>
      </c>
      <c r="F779" s="208" t="s">
        <v>496</v>
      </c>
      <c r="H779" s="207" t="s">
        <v>3</v>
      </c>
      <c r="L779" s="206"/>
      <c r="M779" s="209"/>
      <c r="N779" s="210"/>
      <c r="O779" s="210"/>
      <c r="P779" s="210"/>
      <c r="Q779" s="210"/>
      <c r="R779" s="210"/>
      <c r="S779" s="210"/>
      <c r="T779" s="211"/>
      <c r="AT779" s="207" t="s">
        <v>164</v>
      </c>
      <c r="AU779" s="207" t="s">
        <v>77</v>
      </c>
      <c r="AV779" s="205" t="s">
        <v>77</v>
      </c>
      <c r="AW779" s="205" t="s">
        <v>31</v>
      </c>
      <c r="AX779" s="205" t="s">
        <v>69</v>
      </c>
      <c r="AY779" s="207" t="s">
        <v>157</v>
      </c>
    </row>
    <row r="780" spans="2:51" s="212" customFormat="1" ht="11.25">
      <c r="B780" s="213"/>
      <c r="D780" s="194" t="s">
        <v>164</v>
      </c>
      <c r="E780" s="214" t="s">
        <v>3</v>
      </c>
      <c r="F780" s="215" t="s">
        <v>613</v>
      </c>
      <c r="H780" s="216">
        <v>78.35</v>
      </c>
      <c r="L780" s="213"/>
      <c r="M780" s="217"/>
      <c r="N780" s="218"/>
      <c r="O780" s="218"/>
      <c r="P780" s="218"/>
      <c r="Q780" s="218"/>
      <c r="R780" s="218"/>
      <c r="S780" s="218"/>
      <c r="T780" s="219"/>
      <c r="AT780" s="214" t="s">
        <v>164</v>
      </c>
      <c r="AU780" s="214" t="s">
        <v>77</v>
      </c>
      <c r="AV780" s="212" t="s">
        <v>163</v>
      </c>
      <c r="AW780" s="212" t="s">
        <v>31</v>
      </c>
      <c r="AX780" s="212" t="s">
        <v>69</v>
      </c>
      <c r="AY780" s="214" t="s">
        <v>157</v>
      </c>
    </row>
    <row r="781" spans="2:51" s="220" customFormat="1" ht="11.25">
      <c r="B781" s="221"/>
      <c r="D781" s="194" t="s">
        <v>164</v>
      </c>
      <c r="E781" s="222" t="s">
        <v>3</v>
      </c>
      <c r="F781" s="223" t="s">
        <v>171</v>
      </c>
      <c r="H781" s="224">
        <v>78.35</v>
      </c>
      <c r="L781" s="221"/>
      <c r="M781" s="225"/>
      <c r="N781" s="226"/>
      <c r="O781" s="226"/>
      <c r="P781" s="226"/>
      <c r="Q781" s="226"/>
      <c r="R781" s="226"/>
      <c r="S781" s="226"/>
      <c r="T781" s="227"/>
      <c r="AT781" s="222" t="s">
        <v>164</v>
      </c>
      <c r="AU781" s="222" t="s">
        <v>77</v>
      </c>
      <c r="AV781" s="220" t="s">
        <v>162</v>
      </c>
      <c r="AW781" s="220" t="s">
        <v>31</v>
      </c>
      <c r="AX781" s="220" t="s">
        <v>77</v>
      </c>
      <c r="AY781" s="222" t="s">
        <v>157</v>
      </c>
    </row>
    <row r="782" spans="1:65" s="113" customFormat="1" ht="24.2" customHeight="1">
      <c r="A782" s="110"/>
      <c r="B782" s="111"/>
      <c r="C782" s="180" t="s">
        <v>335</v>
      </c>
      <c r="D782" s="180" t="s">
        <v>158</v>
      </c>
      <c r="E782" s="181" t="s">
        <v>614</v>
      </c>
      <c r="F782" s="182" t="s">
        <v>615</v>
      </c>
      <c r="G782" s="183" t="s">
        <v>183</v>
      </c>
      <c r="H782" s="184">
        <v>67.48</v>
      </c>
      <c r="I782" s="5"/>
      <c r="J782" s="185">
        <f>ROUND(I782*H782,2)</f>
        <v>0</v>
      </c>
      <c r="K782" s="186"/>
      <c r="L782" s="111"/>
      <c r="M782" s="187" t="s">
        <v>3</v>
      </c>
      <c r="N782" s="188" t="s">
        <v>41</v>
      </c>
      <c r="O782" s="189"/>
      <c r="P782" s="190">
        <f>O782*H782</f>
        <v>0</v>
      </c>
      <c r="Q782" s="190">
        <v>0</v>
      </c>
      <c r="R782" s="190">
        <f>Q782*H782</f>
        <v>0</v>
      </c>
      <c r="S782" s="190">
        <v>0</v>
      </c>
      <c r="T782" s="191">
        <f>S782*H782</f>
        <v>0</v>
      </c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R782" s="192" t="s">
        <v>162</v>
      </c>
      <c r="AT782" s="192" t="s">
        <v>158</v>
      </c>
      <c r="AU782" s="192" t="s">
        <v>77</v>
      </c>
      <c r="AY782" s="101" t="s">
        <v>157</v>
      </c>
      <c r="BE782" s="193">
        <f>IF(N782="základní",J782,0)</f>
        <v>0</v>
      </c>
      <c r="BF782" s="193">
        <f>IF(N782="snížená",J782,0)</f>
        <v>0</v>
      </c>
      <c r="BG782" s="193">
        <f>IF(N782="zákl. přenesená",J782,0)</f>
        <v>0</v>
      </c>
      <c r="BH782" s="193">
        <f>IF(N782="sníž. přenesená",J782,0)</f>
        <v>0</v>
      </c>
      <c r="BI782" s="193">
        <f>IF(N782="nulová",J782,0)</f>
        <v>0</v>
      </c>
      <c r="BJ782" s="101" t="s">
        <v>163</v>
      </c>
      <c r="BK782" s="193">
        <f>ROUND(I782*H782,2)</f>
        <v>0</v>
      </c>
      <c r="BL782" s="101" t="s">
        <v>162</v>
      </c>
      <c r="BM782" s="192" t="s">
        <v>616</v>
      </c>
    </row>
    <row r="783" spans="2:51" s="205" customFormat="1" ht="11.25">
      <c r="B783" s="206"/>
      <c r="D783" s="194" t="s">
        <v>164</v>
      </c>
      <c r="E783" s="207" t="s">
        <v>3</v>
      </c>
      <c r="F783" s="208" t="s">
        <v>290</v>
      </c>
      <c r="H783" s="207" t="s">
        <v>3</v>
      </c>
      <c r="L783" s="206"/>
      <c r="M783" s="209"/>
      <c r="N783" s="210"/>
      <c r="O783" s="210"/>
      <c r="P783" s="210"/>
      <c r="Q783" s="210"/>
      <c r="R783" s="210"/>
      <c r="S783" s="210"/>
      <c r="T783" s="211"/>
      <c r="AT783" s="207" t="s">
        <v>164</v>
      </c>
      <c r="AU783" s="207" t="s">
        <v>77</v>
      </c>
      <c r="AV783" s="205" t="s">
        <v>77</v>
      </c>
      <c r="AW783" s="205" t="s">
        <v>31</v>
      </c>
      <c r="AX783" s="205" t="s">
        <v>69</v>
      </c>
      <c r="AY783" s="207" t="s">
        <v>157</v>
      </c>
    </row>
    <row r="784" spans="2:51" s="205" customFormat="1" ht="11.25">
      <c r="B784" s="206"/>
      <c r="D784" s="194" t="s">
        <v>164</v>
      </c>
      <c r="E784" s="207" t="s">
        <v>3</v>
      </c>
      <c r="F784" s="208" t="s">
        <v>582</v>
      </c>
      <c r="H784" s="207" t="s">
        <v>3</v>
      </c>
      <c r="L784" s="206"/>
      <c r="M784" s="209"/>
      <c r="N784" s="210"/>
      <c r="O784" s="210"/>
      <c r="P784" s="210"/>
      <c r="Q784" s="210"/>
      <c r="R784" s="210"/>
      <c r="S784" s="210"/>
      <c r="T784" s="211"/>
      <c r="AT784" s="207" t="s">
        <v>164</v>
      </c>
      <c r="AU784" s="207" t="s">
        <v>77</v>
      </c>
      <c r="AV784" s="205" t="s">
        <v>77</v>
      </c>
      <c r="AW784" s="205" t="s">
        <v>31</v>
      </c>
      <c r="AX784" s="205" t="s">
        <v>69</v>
      </c>
      <c r="AY784" s="207" t="s">
        <v>157</v>
      </c>
    </row>
    <row r="785" spans="2:51" s="205" customFormat="1" ht="11.25">
      <c r="B785" s="206"/>
      <c r="D785" s="194" t="s">
        <v>164</v>
      </c>
      <c r="E785" s="207" t="s">
        <v>3</v>
      </c>
      <c r="F785" s="208" t="s">
        <v>479</v>
      </c>
      <c r="H785" s="207" t="s">
        <v>3</v>
      </c>
      <c r="L785" s="206"/>
      <c r="M785" s="209"/>
      <c r="N785" s="210"/>
      <c r="O785" s="210"/>
      <c r="P785" s="210"/>
      <c r="Q785" s="210"/>
      <c r="R785" s="210"/>
      <c r="S785" s="210"/>
      <c r="T785" s="211"/>
      <c r="AT785" s="207" t="s">
        <v>164</v>
      </c>
      <c r="AU785" s="207" t="s">
        <v>77</v>
      </c>
      <c r="AV785" s="205" t="s">
        <v>77</v>
      </c>
      <c r="AW785" s="205" t="s">
        <v>31</v>
      </c>
      <c r="AX785" s="205" t="s">
        <v>69</v>
      </c>
      <c r="AY785" s="207" t="s">
        <v>157</v>
      </c>
    </row>
    <row r="786" spans="2:51" s="205" customFormat="1" ht="11.25">
      <c r="B786" s="206"/>
      <c r="D786" s="194" t="s">
        <v>164</v>
      </c>
      <c r="E786" s="207" t="s">
        <v>3</v>
      </c>
      <c r="F786" s="208" t="s">
        <v>481</v>
      </c>
      <c r="H786" s="207" t="s">
        <v>3</v>
      </c>
      <c r="L786" s="206"/>
      <c r="M786" s="209"/>
      <c r="N786" s="210"/>
      <c r="O786" s="210"/>
      <c r="P786" s="210"/>
      <c r="Q786" s="210"/>
      <c r="R786" s="210"/>
      <c r="S786" s="210"/>
      <c r="T786" s="211"/>
      <c r="AT786" s="207" t="s">
        <v>164</v>
      </c>
      <c r="AU786" s="207" t="s">
        <v>77</v>
      </c>
      <c r="AV786" s="205" t="s">
        <v>77</v>
      </c>
      <c r="AW786" s="205" t="s">
        <v>31</v>
      </c>
      <c r="AX786" s="205" t="s">
        <v>69</v>
      </c>
      <c r="AY786" s="207" t="s">
        <v>157</v>
      </c>
    </row>
    <row r="787" spans="2:51" s="205" customFormat="1" ht="11.25">
      <c r="B787" s="206"/>
      <c r="D787" s="194" t="s">
        <v>164</v>
      </c>
      <c r="E787" s="207" t="s">
        <v>3</v>
      </c>
      <c r="F787" s="208" t="s">
        <v>483</v>
      </c>
      <c r="H787" s="207" t="s">
        <v>3</v>
      </c>
      <c r="L787" s="206"/>
      <c r="M787" s="209"/>
      <c r="N787" s="210"/>
      <c r="O787" s="210"/>
      <c r="P787" s="210"/>
      <c r="Q787" s="210"/>
      <c r="R787" s="210"/>
      <c r="S787" s="210"/>
      <c r="T787" s="211"/>
      <c r="AT787" s="207" t="s">
        <v>164</v>
      </c>
      <c r="AU787" s="207" t="s">
        <v>77</v>
      </c>
      <c r="AV787" s="205" t="s">
        <v>77</v>
      </c>
      <c r="AW787" s="205" t="s">
        <v>31</v>
      </c>
      <c r="AX787" s="205" t="s">
        <v>69</v>
      </c>
      <c r="AY787" s="207" t="s">
        <v>157</v>
      </c>
    </row>
    <row r="788" spans="2:51" s="205" customFormat="1" ht="11.25">
      <c r="B788" s="206"/>
      <c r="D788" s="194" t="s">
        <v>164</v>
      </c>
      <c r="E788" s="207" t="s">
        <v>3</v>
      </c>
      <c r="F788" s="208" t="s">
        <v>484</v>
      </c>
      <c r="H788" s="207" t="s">
        <v>3</v>
      </c>
      <c r="L788" s="206"/>
      <c r="M788" s="209"/>
      <c r="N788" s="210"/>
      <c r="O788" s="210"/>
      <c r="P788" s="210"/>
      <c r="Q788" s="210"/>
      <c r="R788" s="210"/>
      <c r="S788" s="210"/>
      <c r="T788" s="211"/>
      <c r="AT788" s="207" t="s">
        <v>164</v>
      </c>
      <c r="AU788" s="207" t="s">
        <v>77</v>
      </c>
      <c r="AV788" s="205" t="s">
        <v>77</v>
      </c>
      <c r="AW788" s="205" t="s">
        <v>31</v>
      </c>
      <c r="AX788" s="205" t="s">
        <v>69</v>
      </c>
      <c r="AY788" s="207" t="s">
        <v>157</v>
      </c>
    </row>
    <row r="789" spans="2:51" s="205" customFormat="1" ht="11.25">
      <c r="B789" s="206"/>
      <c r="D789" s="194" t="s">
        <v>164</v>
      </c>
      <c r="E789" s="207" t="s">
        <v>3</v>
      </c>
      <c r="F789" s="208" t="s">
        <v>486</v>
      </c>
      <c r="H789" s="207" t="s">
        <v>3</v>
      </c>
      <c r="L789" s="206"/>
      <c r="M789" s="209"/>
      <c r="N789" s="210"/>
      <c r="O789" s="210"/>
      <c r="P789" s="210"/>
      <c r="Q789" s="210"/>
      <c r="R789" s="210"/>
      <c r="S789" s="210"/>
      <c r="T789" s="211"/>
      <c r="AT789" s="207" t="s">
        <v>164</v>
      </c>
      <c r="AU789" s="207" t="s">
        <v>77</v>
      </c>
      <c r="AV789" s="205" t="s">
        <v>77</v>
      </c>
      <c r="AW789" s="205" t="s">
        <v>31</v>
      </c>
      <c r="AX789" s="205" t="s">
        <v>69</v>
      </c>
      <c r="AY789" s="207" t="s">
        <v>157</v>
      </c>
    </row>
    <row r="790" spans="2:51" s="205" customFormat="1" ht="11.25">
      <c r="B790" s="206"/>
      <c r="D790" s="194" t="s">
        <v>164</v>
      </c>
      <c r="E790" s="207" t="s">
        <v>3</v>
      </c>
      <c r="F790" s="208" t="s">
        <v>487</v>
      </c>
      <c r="H790" s="207" t="s">
        <v>3</v>
      </c>
      <c r="L790" s="206"/>
      <c r="M790" s="209"/>
      <c r="N790" s="210"/>
      <c r="O790" s="210"/>
      <c r="P790" s="210"/>
      <c r="Q790" s="210"/>
      <c r="R790" s="210"/>
      <c r="S790" s="210"/>
      <c r="T790" s="211"/>
      <c r="AT790" s="207" t="s">
        <v>164</v>
      </c>
      <c r="AU790" s="207" t="s">
        <v>77</v>
      </c>
      <c r="AV790" s="205" t="s">
        <v>77</v>
      </c>
      <c r="AW790" s="205" t="s">
        <v>31</v>
      </c>
      <c r="AX790" s="205" t="s">
        <v>69</v>
      </c>
      <c r="AY790" s="207" t="s">
        <v>157</v>
      </c>
    </row>
    <row r="791" spans="2:51" s="205" customFormat="1" ht="11.25">
      <c r="B791" s="206"/>
      <c r="D791" s="194" t="s">
        <v>164</v>
      </c>
      <c r="E791" s="207" t="s">
        <v>3</v>
      </c>
      <c r="F791" s="208" t="s">
        <v>488</v>
      </c>
      <c r="H791" s="207" t="s">
        <v>3</v>
      </c>
      <c r="L791" s="206"/>
      <c r="M791" s="209"/>
      <c r="N791" s="210"/>
      <c r="O791" s="210"/>
      <c r="P791" s="210"/>
      <c r="Q791" s="210"/>
      <c r="R791" s="210"/>
      <c r="S791" s="210"/>
      <c r="T791" s="211"/>
      <c r="AT791" s="207" t="s">
        <v>164</v>
      </c>
      <c r="AU791" s="207" t="s">
        <v>77</v>
      </c>
      <c r="AV791" s="205" t="s">
        <v>77</v>
      </c>
      <c r="AW791" s="205" t="s">
        <v>31</v>
      </c>
      <c r="AX791" s="205" t="s">
        <v>69</v>
      </c>
      <c r="AY791" s="207" t="s">
        <v>157</v>
      </c>
    </row>
    <row r="792" spans="2:51" s="205" customFormat="1" ht="11.25">
      <c r="B792" s="206"/>
      <c r="D792" s="194" t="s">
        <v>164</v>
      </c>
      <c r="E792" s="207" t="s">
        <v>3</v>
      </c>
      <c r="F792" s="208" t="s">
        <v>489</v>
      </c>
      <c r="H792" s="207" t="s">
        <v>3</v>
      </c>
      <c r="L792" s="206"/>
      <c r="M792" s="209"/>
      <c r="N792" s="210"/>
      <c r="O792" s="210"/>
      <c r="P792" s="210"/>
      <c r="Q792" s="210"/>
      <c r="R792" s="210"/>
      <c r="S792" s="210"/>
      <c r="T792" s="211"/>
      <c r="AT792" s="207" t="s">
        <v>164</v>
      </c>
      <c r="AU792" s="207" t="s">
        <v>77</v>
      </c>
      <c r="AV792" s="205" t="s">
        <v>77</v>
      </c>
      <c r="AW792" s="205" t="s">
        <v>31</v>
      </c>
      <c r="AX792" s="205" t="s">
        <v>69</v>
      </c>
      <c r="AY792" s="207" t="s">
        <v>157</v>
      </c>
    </row>
    <row r="793" spans="2:51" s="205" customFormat="1" ht="11.25">
      <c r="B793" s="206"/>
      <c r="D793" s="194" t="s">
        <v>164</v>
      </c>
      <c r="E793" s="207" t="s">
        <v>3</v>
      </c>
      <c r="F793" s="208" t="s">
        <v>493</v>
      </c>
      <c r="H793" s="207" t="s">
        <v>3</v>
      </c>
      <c r="L793" s="206"/>
      <c r="M793" s="209"/>
      <c r="N793" s="210"/>
      <c r="O793" s="210"/>
      <c r="P793" s="210"/>
      <c r="Q793" s="210"/>
      <c r="R793" s="210"/>
      <c r="S793" s="210"/>
      <c r="T793" s="211"/>
      <c r="AT793" s="207" t="s">
        <v>164</v>
      </c>
      <c r="AU793" s="207" t="s">
        <v>77</v>
      </c>
      <c r="AV793" s="205" t="s">
        <v>77</v>
      </c>
      <c r="AW793" s="205" t="s">
        <v>31</v>
      </c>
      <c r="AX793" s="205" t="s">
        <v>69</v>
      </c>
      <c r="AY793" s="207" t="s">
        <v>157</v>
      </c>
    </row>
    <row r="794" spans="2:51" s="205" customFormat="1" ht="11.25">
      <c r="B794" s="206"/>
      <c r="D794" s="194" t="s">
        <v>164</v>
      </c>
      <c r="E794" s="207" t="s">
        <v>3</v>
      </c>
      <c r="F794" s="208" t="s">
        <v>494</v>
      </c>
      <c r="H794" s="207" t="s">
        <v>3</v>
      </c>
      <c r="L794" s="206"/>
      <c r="M794" s="209"/>
      <c r="N794" s="210"/>
      <c r="O794" s="210"/>
      <c r="P794" s="210"/>
      <c r="Q794" s="210"/>
      <c r="R794" s="210"/>
      <c r="S794" s="210"/>
      <c r="T794" s="211"/>
      <c r="AT794" s="207" t="s">
        <v>164</v>
      </c>
      <c r="AU794" s="207" t="s">
        <v>77</v>
      </c>
      <c r="AV794" s="205" t="s">
        <v>77</v>
      </c>
      <c r="AW794" s="205" t="s">
        <v>31</v>
      </c>
      <c r="AX794" s="205" t="s">
        <v>69</v>
      </c>
      <c r="AY794" s="207" t="s">
        <v>157</v>
      </c>
    </row>
    <row r="795" spans="2:51" s="205" customFormat="1" ht="11.25">
      <c r="B795" s="206"/>
      <c r="D795" s="194" t="s">
        <v>164</v>
      </c>
      <c r="E795" s="207" t="s">
        <v>3</v>
      </c>
      <c r="F795" s="208" t="s">
        <v>495</v>
      </c>
      <c r="H795" s="207" t="s">
        <v>3</v>
      </c>
      <c r="L795" s="206"/>
      <c r="M795" s="209"/>
      <c r="N795" s="210"/>
      <c r="O795" s="210"/>
      <c r="P795" s="210"/>
      <c r="Q795" s="210"/>
      <c r="R795" s="210"/>
      <c r="S795" s="210"/>
      <c r="T795" s="211"/>
      <c r="AT795" s="207" t="s">
        <v>164</v>
      </c>
      <c r="AU795" s="207" t="s">
        <v>77</v>
      </c>
      <c r="AV795" s="205" t="s">
        <v>77</v>
      </c>
      <c r="AW795" s="205" t="s">
        <v>31</v>
      </c>
      <c r="AX795" s="205" t="s">
        <v>69</v>
      </c>
      <c r="AY795" s="207" t="s">
        <v>157</v>
      </c>
    </row>
    <row r="796" spans="2:51" s="205" customFormat="1" ht="11.25">
      <c r="B796" s="206"/>
      <c r="D796" s="194" t="s">
        <v>164</v>
      </c>
      <c r="E796" s="207" t="s">
        <v>3</v>
      </c>
      <c r="F796" s="208" t="s">
        <v>497</v>
      </c>
      <c r="H796" s="207" t="s">
        <v>3</v>
      </c>
      <c r="L796" s="206"/>
      <c r="M796" s="209"/>
      <c r="N796" s="210"/>
      <c r="O796" s="210"/>
      <c r="P796" s="210"/>
      <c r="Q796" s="210"/>
      <c r="R796" s="210"/>
      <c r="S796" s="210"/>
      <c r="T796" s="211"/>
      <c r="AT796" s="207" t="s">
        <v>164</v>
      </c>
      <c r="AU796" s="207" t="s">
        <v>77</v>
      </c>
      <c r="AV796" s="205" t="s">
        <v>77</v>
      </c>
      <c r="AW796" s="205" t="s">
        <v>31</v>
      </c>
      <c r="AX796" s="205" t="s">
        <v>69</v>
      </c>
      <c r="AY796" s="207" t="s">
        <v>157</v>
      </c>
    </row>
    <row r="797" spans="2:51" s="212" customFormat="1" ht="11.25">
      <c r="B797" s="213"/>
      <c r="D797" s="194" t="s">
        <v>164</v>
      </c>
      <c r="E797" s="214" t="s">
        <v>3</v>
      </c>
      <c r="F797" s="215" t="s">
        <v>617</v>
      </c>
      <c r="H797" s="216">
        <v>67.48</v>
      </c>
      <c r="L797" s="213"/>
      <c r="M797" s="217"/>
      <c r="N797" s="218"/>
      <c r="O797" s="218"/>
      <c r="P797" s="218"/>
      <c r="Q797" s="218"/>
      <c r="R797" s="218"/>
      <c r="S797" s="218"/>
      <c r="T797" s="219"/>
      <c r="AT797" s="214" t="s">
        <v>164</v>
      </c>
      <c r="AU797" s="214" t="s">
        <v>77</v>
      </c>
      <c r="AV797" s="212" t="s">
        <v>163</v>
      </c>
      <c r="AW797" s="212" t="s">
        <v>31</v>
      </c>
      <c r="AX797" s="212" t="s">
        <v>69</v>
      </c>
      <c r="AY797" s="214" t="s">
        <v>157</v>
      </c>
    </row>
    <row r="798" spans="2:51" s="220" customFormat="1" ht="11.25">
      <c r="B798" s="221"/>
      <c r="D798" s="194" t="s">
        <v>164</v>
      </c>
      <c r="E798" s="222" t="s">
        <v>3</v>
      </c>
      <c r="F798" s="223" t="s">
        <v>171</v>
      </c>
      <c r="H798" s="224">
        <v>67.48</v>
      </c>
      <c r="L798" s="221"/>
      <c r="M798" s="225"/>
      <c r="N798" s="226"/>
      <c r="O798" s="226"/>
      <c r="P798" s="226"/>
      <c r="Q798" s="226"/>
      <c r="R798" s="226"/>
      <c r="S798" s="226"/>
      <c r="T798" s="227"/>
      <c r="AT798" s="222" t="s">
        <v>164</v>
      </c>
      <c r="AU798" s="222" t="s">
        <v>77</v>
      </c>
      <c r="AV798" s="220" t="s">
        <v>162</v>
      </c>
      <c r="AW798" s="220" t="s">
        <v>31</v>
      </c>
      <c r="AX798" s="220" t="s">
        <v>77</v>
      </c>
      <c r="AY798" s="222" t="s">
        <v>157</v>
      </c>
    </row>
    <row r="799" spans="1:65" s="113" customFormat="1" ht="16.5" customHeight="1">
      <c r="A799" s="110"/>
      <c r="B799" s="111"/>
      <c r="C799" s="180" t="s">
        <v>390</v>
      </c>
      <c r="D799" s="180" t="s">
        <v>158</v>
      </c>
      <c r="E799" s="181" t="s">
        <v>618</v>
      </c>
      <c r="F799" s="182" t="s">
        <v>619</v>
      </c>
      <c r="G799" s="183" t="s">
        <v>389</v>
      </c>
      <c r="H799" s="184">
        <v>1</v>
      </c>
      <c r="I799" s="5"/>
      <c r="J799" s="185">
        <f>ROUND(I799*H799,2)</f>
        <v>0</v>
      </c>
      <c r="K799" s="186"/>
      <c r="L799" s="111"/>
      <c r="M799" s="187" t="s">
        <v>3</v>
      </c>
      <c r="N799" s="188" t="s">
        <v>41</v>
      </c>
      <c r="O799" s="189"/>
      <c r="P799" s="190">
        <f>O799*H799</f>
        <v>0</v>
      </c>
      <c r="Q799" s="190">
        <v>0</v>
      </c>
      <c r="R799" s="190">
        <f>Q799*H799</f>
        <v>0</v>
      </c>
      <c r="S799" s="190">
        <v>0</v>
      </c>
      <c r="T799" s="191">
        <f>S799*H799</f>
        <v>0</v>
      </c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R799" s="192" t="s">
        <v>162</v>
      </c>
      <c r="AT799" s="192" t="s">
        <v>158</v>
      </c>
      <c r="AU799" s="192" t="s">
        <v>77</v>
      </c>
      <c r="AY799" s="101" t="s">
        <v>157</v>
      </c>
      <c r="BE799" s="193">
        <f>IF(N799="základní",J799,0)</f>
        <v>0</v>
      </c>
      <c r="BF799" s="193">
        <f>IF(N799="snížená",J799,0)</f>
        <v>0</v>
      </c>
      <c r="BG799" s="193">
        <f>IF(N799="zákl. přenesená",J799,0)</f>
        <v>0</v>
      </c>
      <c r="BH799" s="193">
        <f>IF(N799="sníž. přenesená",J799,0)</f>
        <v>0</v>
      </c>
      <c r="BI799" s="193">
        <f>IF(N799="nulová",J799,0)</f>
        <v>0</v>
      </c>
      <c r="BJ799" s="101" t="s">
        <v>163</v>
      </c>
      <c r="BK799" s="193">
        <f>ROUND(I799*H799,2)</f>
        <v>0</v>
      </c>
      <c r="BL799" s="101" t="s">
        <v>162</v>
      </c>
      <c r="BM799" s="192" t="s">
        <v>620</v>
      </c>
    </row>
    <row r="800" spans="2:51" s="205" customFormat="1" ht="22.5">
      <c r="B800" s="206"/>
      <c r="D800" s="194" t="s">
        <v>164</v>
      </c>
      <c r="E800" s="207" t="s">
        <v>3</v>
      </c>
      <c r="F800" s="208" t="s">
        <v>607</v>
      </c>
      <c r="H800" s="207" t="s">
        <v>3</v>
      </c>
      <c r="L800" s="206"/>
      <c r="M800" s="209"/>
      <c r="N800" s="210"/>
      <c r="O800" s="210"/>
      <c r="P800" s="210"/>
      <c r="Q800" s="210"/>
      <c r="R800" s="210"/>
      <c r="S800" s="210"/>
      <c r="T800" s="211"/>
      <c r="AT800" s="207" t="s">
        <v>164</v>
      </c>
      <c r="AU800" s="207" t="s">
        <v>77</v>
      </c>
      <c r="AV800" s="205" t="s">
        <v>77</v>
      </c>
      <c r="AW800" s="205" t="s">
        <v>31</v>
      </c>
      <c r="AX800" s="205" t="s">
        <v>69</v>
      </c>
      <c r="AY800" s="207" t="s">
        <v>157</v>
      </c>
    </row>
    <row r="801" spans="2:51" s="205" customFormat="1" ht="11.25">
      <c r="B801" s="206"/>
      <c r="D801" s="194" t="s">
        <v>164</v>
      </c>
      <c r="E801" s="207" t="s">
        <v>3</v>
      </c>
      <c r="F801" s="208" t="s">
        <v>608</v>
      </c>
      <c r="H801" s="207" t="s">
        <v>3</v>
      </c>
      <c r="L801" s="206"/>
      <c r="M801" s="209"/>
      <c r="N801" s="210"/>
      <c r="O801" s="210"/>
      <c r="P801" s="210"/>
      <c r="Q801" s="210"/>
      <c r="R801" s="210"/>
      <c r="S801" s="210"/>
      <c r="T801" s="211"/>
      <c r="AT801" s="207" t="s">
        <v>164</v>
      </c>
      <c r="AU801" s="207" t="s">
        <v>77</v>
      </c>
      <c r="AV801" s="205" t="s">
        <v>77</v>
      </c>
      <c r="AW801" s="205" t="s">
        <v>31</v>
      </c>
      <c r="AX801" s="205" t="s">
        <v>69</v>
      </c>
      <c r="AY801" s="207" t="s">
        <v>157</v>
      </c>
    </row>
    <row r="802" spans="2:51" s="212" customFormat="1" ht="11.25">
      <c r="B802" s="213"/>
      <c r="D802" s="194" t="s">
        <v>164</v>
      </c>
      <c r="E802" s="214" t="s">
        <v>3</v>
      </c>
      <c r="F802" s="215" t="s">
        <v>77</v>
      </c>
      <c r="H802" s="216">
        <v>1</v>
      </c>
      <c r="L802" s="213"/>
      <c r="M802" s="217"/>
      <c r="N802" s="218"/>
      <c r="O802" s="218"/>
      <c r="P802" s="218"/>
      <c r="Q802" s="218"/>
      <c r="R802" s="218"/>
      <c r="S802" s="218"/>
      <c r="T802" s="219"/>
      <c r="AT802" s="214" t="s">
        <v>164</v>
      </c>
      <c r="AU802" s="214" t="s">
        <v>77</v>
      </c>
      <c r="AV802" s="212" t="s">
        <v>163</v>
      </c>
      <c r="AW802" s="212" t="s">
        <v>31</v>
      </c>
      <c r="AX802" s="212" t="s">
        <v>69</v>
      </c>
      <c r="AY802" s="214" t="s">
        <v>157</v>
      </c>
    </row>
    <row r="803" spans="2:51" s="220" customFormat="1" ht="11.25">
      <c r="B803" s="221"/>
      <c r="D803" s="194" t="s">
        <v>164</v>
      </c>
      <c r="E803" s="222" t="s">
        <v>3</v>
      </c>
      <c r="F803" s="223" t="s">
        <v>171</v>
      </c>
      <c r="H803" s="224">
        <v>1</v>
      </c>
      <c r="L803" s="221"/>
      <c r="M803" s="225"/>
      <c r="N803" s="226"/>
      <c r="O803" s="226"/>
      <c r="P803" s="226"/>
      <c r="Q803" s="226"/>
      <c r="R803" s="226"/>
      <c r="S803" s="226"/>
      <c r="T803" s="227"/>
      <c r="AT803" s="222" t="s">
        <v>164</v>
      </c>
      <c r="AU803" s="222" t="s">
        <v>77</v>
      </c>
      <c r="AV803" s="220" t="s">
        <v>162</v>
      </c>
      <c r="AW803" s="220" t="s">
        <v>31</v>
      </c>
      <c r="AX803" s="220" t="s">
        <v>77</v>
      </c>
      <c r="AY803" s="222" t="s">
        <v>157</v>
      </c>
    </row>
    <row r="804" spans="2:63" s="169" customFormat="1" ht="25.9" customHeight="1">
      <c r="B804" s="170"/>
      <c r="D804" s="171" t="s">
        <v>68</v>
      </c>
      <c r="E804" s="172" t="s">
        <v>527</v>
      </c>
      <c r="F804" s="172" t="s">
        <v>621</v>
      </c>
      <c r="J804" s="173">
        <f>BK804</f>
        <v>0</v>
      </c>
      <c r="L804" s="170"/>
      <c r="M804" s="174"/>
      <c r="N804" s="175"/>
      <c r="O804" s="175"/>
      <c r="P804" s="176">
        <f>SUM(P805:P828)</f>
        <v>0</v>
      </c>
      <c r="Q804" s="175"/>
      <c r="R804" s="176">
        <f>SUM(R805:R828)</f>
        <v>0</v>
      </c>
      <c r="S804" s="175"/>
      <c r="T804" s="177">
        <f>SUM(T805:T828)</f>
        <v>0</v>
      </c>
      <c r="AR804" s="171" t="s">
        <v>77</v>
      </c>
      <c r="AT804" s="178" t="s">
        <v>68</v>
      </c>
      <c r="AU804" s="178" t="s">
        <v>69</v>
      </c>
      <c r="AY804" s="171" t="s">
        <v>157</v>
      </c>
      <c r="BK804" s="179">
        <f>SUM(BK805:BK828)</f>
        <v>0</v>
      </c>
    </row>
    <row r="805" spans="1:65" s="113" customFormat="1" ht="21.75" customHeight="1">
      <c r="A805" s="110"/>
      <c r="B805" s="111"/>
      <c r="C805" s="180" t="s">
        <v>577</v>
      </c>
      <c r="D805" s="180" t="s">
        <v>158</v>
      </c>
      <c r="E805" s="181" t="s">
        <v>622</v>
      </c>
      <c r="F805" s="182" t="s">
        <v>623</v>
      </c>
      <c r="G805" s="183" t="s">
        <v>161</v>
      </c>
      <c r="H805" s="184">
        <v>2107</v>
      </c>
      <c r="I805" s="5"/>
      <c r="J805" s="185">
        <f>ROUND(I805*H805,2)</f>
        <v>0</v>
      </c>
      <c r="K805" s="186"/>
      <c r="L805" s="111"/>
      <c r="M805" s="187" t="s">
        <v>3</v>
      </c>
      <c r="N805" s="188" t="s">
        <v>41</v>
      </c>
      <c r="O805" s="189"/>
      <c r="P805" s="190">
        <f>O805*H805</f>
        <v>0</v>
      </c>
      <c r="Q805" s="190">
        <v>0</v>
      </c>
      <c r="R805" s="190">
        <f>Q805*H805</f>
        <v>0</v>
      </c>
      <c r="S805" s="190">
        <v>0</v>
      </c>
      <c r="T805" s="191">
        <f>S805*H805</f>
        <v>0</v>
      </c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R805" s="192" t="s">
        <v>162</v>
      </c>
      <c r="AT805" s="192" t="s">
        <v>158</v>
      </c>
      <c r="AU805" s="192" t="s">
        <v>77</v>
      </c>
      <c r="AY805" s="101" t="s">
        <v>157</v>
      </c>
      <c r="BE805" s="193">
        <f>IF(N805="základní",J805,0)</f>
        <v>0</v>
      </c>
      <c r="BF805" s="193">
        <f>IF(N805="snížená",J805,0)</f>
        <v>0</v>
      </c>
      <c r="BG805" s="193">
        <f>IF(N805="zákl. přenesená",J805,0)</f>
        <v>0</v>
      </c>
      <c r="BH805" s="193">
        <f>IF(N805="sníž. přenesená",J805,0)</f>
        <v>0</v>
      </c>
      <c r="BI805" s="193">
        <f>IF(N805="nulová",J805,0)</f>
        <v>0</v>
      </c>
      <c r="BJ805" s="101" t="s">
        <v>163</v>
      </c>
      <c r="BK805" s="193">
        <f>ROUND(I805*H805,2)</f>
        <v>0</v>
      </c>
      <c r="BL805" s="101" t="s">
        <v>162</v>
      </c>
      <c r="BM805" s="192" t="s">
        <v>624</v>
      </c>
    </row>
    <row r="806" spans="2:51" s="205" customFormat="1" ht="11.25">
      <c r="B806" s="206"/>
      <c r="D806" s="194" t="s">
        <v>164</v>
      </c>
      <c r="E806" s="207" t="s">
        <v>3</v>
      </c>
      <c r="F806" s="208" t="s">
        <v>625</v>
      </c>
      <c r="H806" s="207" t="s">
        <v>3</v>
      </c>
      <c r="L806" s="206"/>
      <c r="M806" s="209"/>
      <c r="N806" s="210"/>
      <c r="O806" s="210"/>
      <c r="P806" s="210"/>
      <c r="Q806" s="210"/>
      <c r="R806" s="210"/>
      <c r="S806" s="210"/>
      <c r="T806" s="211"/>
      <c r="AT806" s="207" t="s">
        <v>164</v>
      </c>
      <c r="AU806" s="207" t="s">
        <v>77</v>
      </c>
      <c r="AV806" s="205" t="s">
        <v>77</v>
      </c>
      <c r="AW806" s="205" t="s">
        <v>31</v>
      </c>
      <c r="AX806" s="205" t="s">
        <v>69</v>
      </c>
      <c r="AY806" s="207" t="s">
        <v>157</v>
      </c>
    </row>
    <row r="807" spans="2:51" s="205" customFormat="1" ht="11.25">
      <c r="B807" s="206"/>
      <c r="D807" s="194" t="s">
        <v>164</v>
      </c>
      <c r="E807" s="207" t="s">
        <v>3</v>
      </c>
      <c r="F807" s="208" t="s">
        <v>626</v>
      </c>
      <c r="H807" s="207" t="s">
        <v>3</v>
      </c>
      <c r="L807" s="206"/>
      <c r="M807" s="209"/>
      <c r="N807" s="210"/>
      <c r="O807" s="210"/>
      <c r="P807" s="210"/>
      <c r="Q807" s="210"/>
      <c r="R807" s="210"/>
      <c r="S807" s="210"/>
      <c r="T807" s="211"/>
      <c r="AT807" s="207" t="s">
        <v>164</v>
      </c>
      <c r="AU807" s="207" t="s">
        <v>77</v>
      </c>
      <c r="AV807" s="205" t="s">
        <v>77</v>
      </c>
      <c r="AW807" s="205" t="s">
        <v>31</v>
      </c>
      <c r="AX807" s="205" t="s">
        <v>69</v>
      </c>
      <c r="AY807" s="207" t="s">
        <v>157</v>
      </c>
    </row>
    <row r="808" spans="2:51" s="205" customFormat="1" ht="11.25">
      <c r="B808" s="206"/>
      <c r="D808" s="194" t="s">
        <v>164</v>
      </c>
      <c r="E808" s="207" t="s">
        <v>3</v>
      </c>
      <c r="F808" s="208" t="s">
        <v>627</v>
      </c>
      <c r="H808" s="207" t="s">
        <v>3</v>
      </c>
      <c r="L808" s="206"/>
      <c r="M808" s="209"/>
      <c r="N808" s="210"/>
      <c r="O808" s="210"/>
      <c r="P808" s="210"/>
      <c r="Q808" s="210"/>
      <c r="R808" s="210"/>
      <c r="S808" s="210"/>
      <c r="T808" s="211"/>
      <c r="AT808" s="207" t="s">
        <v>164</v>
      </c>
      <c r="AU808" s="207" t="s">
        <v>77</v>
      </c>
      <c r="AV808" s="205" t="s">
        <v>77</v>
      </c>
      <c r="AW808" s="205" t="s">
        <v>31</v>
      </c>
      <c r="AX808" s="205" t="s">
        <v>69</v>
      </c>
      <c r="AY808" s="207" t="s">
        <v>157</v>
      </c>
    </row>
    <row r="809" spans="2:51" s="205" customFormat="1" ht="11.25">
      <c r="B809" s="206"/>
      <c r="D809" s="194" t="s">
        <v>164</v>
      </c>
      <c r="E809" s="207" t="s">
        <v>3</v>
      </c>
      <c r="F809" s="208" t="s">
        <v>628</v>
      </c>
      <c r="H809" s="207" t="s">
        <v>3</v>
      </c>
      <c r="L809" s="206"/>
      <c r="M809" s="209"/>
      <c r="N809" s="210"/>
      <c r="O809" s="210"/>
      <c r="P809" s="210"/>
      <c r="Q809" s="210"/>
      <c r="R809" s="210"/>
      <c r="S809" s="210"/>
      <c r="T809" s="211"/>
      <c r="AT809" s="207" t="s">
        <v>164</v>
      </c>
      <c r="AU809" s="207" t="s">
        <v>77</v>
      </c>
      <c r="AV809" s="205" t="s">
        <v>77</v>
      </c>
      <c r="AW809" s="205" t="s">
        <v>31</v>
      </c>
      <c r="AX809" s="205" t="s">
        <v>69</v>
      </c>
      <c r="AY809" s="207" t="s">
        <v>157</v>
      </c>
    </row>
    <row r="810" spans="2:51" s="212" customFormat="1" ht="11.25">
      <c r="B810" s="213"/>
      <c r="D810" s="194" t="s">
        <v>164</v>
      </c>
      <c r="E810" s="214" t="s">
        <v>3</v>
      </c>
      <c r="F810" s="215" t="s">
        <v>629</v>
      </c>
      <c r="H810" s="216">
        <v>2107</v>
      </c>
      <c r="L810" s="213"/>
      <c r="M810" s="217"/>
      <c r="N810" s="218"/>
      <c r="O810" s="218"/>
      <c r="P810" s="218"/>
      <c r="Q810" s="218"/>
      <c r="R810" s="218"/>
      <c r="S810" s="218"/>
      <c r="T810" s="219"/>
      <c r="AT810" s="214" t="s">
        <v>164</v>
      </c>
      <c r="AU810" s="214" t="s">
        <v>77</v>
      </c>
      <c r="AV810" s="212" t="s">
        <v>163</v>
      </c>
      <c r="AW810" s="212" t="s">
        <v>31</v>
      </c>
      <c r="AX810" s="212" t="s">
        <v>69</v>
      </c>
      <c r="AY810" s="214" t="s">
        <v>157</v>
      </c>
    </row>
    <row r="811" spans="2:51" s="220" customFormat="1" ht="11.25">
      <c r="B811" s="221"/>
      <c r="D811" s="194" t="s">
        <v>164</v>
      </c>
      <c r="E811" s="222" t="s">
        <v>3</v>
      </c>
      <c r="F811" s="223" t="s">
        <v>171</v>
      </c>
      <c r="H811" s="224">
        <v>2107</v>
      </c>
      <c r="L811" s="221"/>
      <c r="M811" s="225"/>
      <c r="N811" s="226"/>
      <c r="O811" s="226"/>
      <c r="P811" s="226"/>
      <c r="Q811" s="226"/>
      <c r="R811" s="226"/>
      <c r="S811" s="226"/>
      <c r="T811" s="227"/>
      <c r="AT811" s="222" t="s">
        <v>164</v>
      </c>
      <c r="AU811" s="222" t="s">
        <v>77</v>
      </c>
      <c r="AV811" s="220" t="s">
        <v>162</v>
      </c>
      <c r="AW811" s="220" t="s">
        <v>31</v>
      </c>
      <c r="AX811" s="220" t="s">
        <v>77</v>
      </c>
      <c r="AY811" s="222" t="s">
        <v>157</v>
      </c>
    </row>
    <row r="812" spans="1:65" s="113" customFormat="1" ht="21.75" customHeight="1">
      <c r="A812" s="110"/>
      <c r="B812" s="111"/>
      <c r="C812" s="180" t="s">
        <v>393</v>
      </c>
      <c r="D812" s="180" t="s">
        <v>158</v>
      </c>
      <c r="E812" s="181" t="s">
        <v>630</v>
      </c>
      <c r="F812" s="182" t="s">
        <v>631</v>
      </c>
      <c r="G812" s="183" t="s">
        <v>161</v>
      </c>
      <c r="H812" s="184">
        <v>8428</v>
      </c>
      <c r="I812" s="5"/>
      <c r="J812" s="185">
        <f>ROUND(I812*H812,2)</f>
        <v>0</v>
      </c>
      <c r="K812" s="186"/>
      <c r="L812" s="111"/>
      <c r="M812" s="187" t="s">
        <v>3</v>
      </c>
      <c r="N812" s="188" t="s">
        <v>41</v>
      </c>
      <c r="O812" s="189"/>
      <c r="P812" s="190">
        <f>O812*H812</f>
        <v>0</v>
      </c>
      <c r="Q812" s="190">
        <v>0</v>
      </c>
      <c r="R812" s="190">
        <f>Q812*H812</f>
        <v>0</v>
      </c>
      <c r="S812" s="190">
        <v>0</v>
      </c>
      <c r="T812" s="191">
        <f>S812*H812</f>
        <v>0</v>
      </c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R812" s="192" t="s">
        <v>162</v>
      </c>
      <c r="AT812" s="192" t="s">
        <v>158</v>
      </c>
      <c r="AU812" s="192" t="s">
        <v>77</v>
      </c>
      <c r="AY812" s="101" t="s">
        <v>157</v>
      </c>
      <c r="BE812" s="193">
        <f>IF(N812="základní",J812,0)</f>
        <v>0</v>
      </c>
      <c r="BF812" s="193">
        <f>IF(N812="snížená",J812,0)</f>
        <v>0</v>
      </c>
      <c r="BG812" s="193">
        <f>IF(N812="zákl. přenesená",J812,0)</f>
        <v>0</v>
      </c>
      <c r="BH812" s="193">
        <f>IF(N812="sníž. přenesená",J812,0)</f>
        <v>0</v>
      </c>
      <c r="BI812" s="193">
        <f>IF(N812="nulová",J812,0)</f>
        <v>0</v>
      </c>
      <c r="BJ812" s="101" t="s">
        <v>163</v>
      </c>
      <c r="BK812" s="193">
        <f>ROUND(I812*H812,2)</f>
        <v>0</v>
      </c>
      <c r="BL812" s="101" t="s">
        <v>162</v>
      </c>
      <c r="BM812" s="192" t="s">
        <v>632</v>
      </c>
    </row>
    <row r="813" spans="2:51" s="205" customFormat="1" ht="11.25">
      <c r="B813" s="206"/>
      <c r="D813" s="194" t="s">
        <v>164</v>
      </c>
      <c r="E813" s="207" t="s">
        <v>3</v>
      </c>
      <c r="F813" s="208" t="s">
        <v>633</v>
      </c>
      <c r="H813" s="207" t="s">
        <v>3</v>
      </c>
      <c r="L813" s="206"/>
      <c r="M813" s="209"/>
      <c r="N813" s="210"/>
      <c r="O813" s="210"/>
      <c r="P813" s="210"/>
      <c r="Q813" s="210"/>
      <c r="R813" s="210"/>
      <c r="S813" s="210"/>
      <c r="T813" s="211"/>
      <c r="AT813" s="207" t="s">
        <v>164</v>
      </c>
      <c r="AU813" s="207" t="s">
        <v>77</v>
      </c>
      <c r="AV813" s="205" t="s">
        <v>77</v>
      </c>
      <c r="AW813" s="205" t="s">
        <v>31</v>
      </c>
      <c r="AX813" s="205" t="s">
        <v>69</v>
      </c>
      <c r="AY813" s="207" t="s">
        <v>157</v>
      </c>
    </row>
    <row r="814" spans="2:51" s="212" customFormat="1" ht="11.25">
      <c r="B814" s="213"/>
      <c r="D814" s="194" t="s">
        <v>164</v>
      </c>
      <c r="E814" s="214" t="s">
        <v>3</v>
      </c>
      <c r="F814" s="215" t="s">
        <v>634</v>
      </c>
      <c r="H814" s="216">
        <v>8428</v>
      </c>
      <c r="L814" s="213"/>
      <c r="M814" s="217"/>
      <c r="N814" s="218"/>
      <c r="O814" s="218"/>
      <c r="P814" s="218"/>
      <c r="Q814" s="218"/>
      <c r="R814" s="218"/>
      <c r="S814" s="218"/>
      <c r="T814" s="219"/>
      <c r="AT814" s="214" t="s">
        <v>164</v>
      </c>
      <c r="AU814" s="214" t="s">
        <v>77</v>
      </c>
      <c r="AV814" s="212" t="s">
        <v>163</v>
      </c>
      <c r="AW814" s="212" t="s">
        <v>31</v>
      </c>
      <c r="AX814" s="212" t="s">
        <v>69</v>
      </c>
      <c r="AY814" s="214" t="s">
        <v>157</v>
      </c>
    </row>
    <row r="815" spans="2:51" s="220" customFormat="1" ht="11.25">
      <c r="B815" s="221"/>
      <c r="D815" s="194" t="s">
        <v>164</v>
      </c>
      <c r="E815" s="222" t="s">
        <v>3</v>
      </c>
      <c r="F815" s="223" t="s">
        <v>171</v>
      </c>
      <c r="H815" s="224">
        <v>8428</v>
      </c>
      <c r="L815" s="221"/>
      <c r="M815" s="225"/>
      <c r="N815" s="226"/>
      <c r="O815" s="226"/>
      <c r="P815" s="226"/>
      <c r="Q815" s="226"/>
      <c r="R815" s="226"/>
      <c r="S815" s="226"/>
      <c r="T815" s="227"/>
      <c r="AT815" s="222" t="s">
        <v>164</v>
      </c>
      <c r="AU815" s="222" t="s">
        <v>77</v>
      </c>
      <c r="AV815" s="220" t="s">
        <v>162</v>
      </c>
      <c r="AW815" s="220" t="s">
        <v>31</v>
      </c>
      <c r="AX815" s="220" t="s">
        <v>77</v>
      </c>
      <c r="AY815" s="222" t="s">
        <v>157</v>
      </c>
    </row>
    <row r="816" spans="1:65" s="113" customFormat="1" ht="16.5" customHeight="1">
      <c r="A816" s="110"/>
      <c r="B816" s="111"/>
      <c r="C816" s="180" t="s">
        <v>635</v>
      </c>
      <c r="D816" s="180" t="s">
        <v>158</v>
      </c>
      <c r="E816" s="181" t="s">
        <v>636</v>
      </c>
      <c r="F816" s="182" t="s">
        <v>637</v>
      </c>
      <c r="G816" s="183" t="s">
        <v>638</v>
      </c>
      <c r="H816" s="184">
        <v>63210</v>
      </c>
      <c r="I816" s="5"/>
      <c r="J816" s="185">
        <f>ROUND(I816*H816,2)</f>
        <v>0</v>
      </c>
      <c r="K816" s="186"/>
      <c r="L816" s="111"/>
      <c r="M816" s="187" t="s">
        <v>3</v>
      </c>
      <c r="N816" s="188" t="s">
        <v>41</v>
      </c>
      <c r="O816" s="189"/>
      <c r="P816" s="190">
        <f>O816*H816</f>
        <v>0</v>
      </c>
      <c r="Q816" s="190">
        <v>0</v>
      </c>
      <c r="R816" s="190">
        <f>Q816*H816</f>
        <v>0</v>
      </c>
      <c r="S816" s="190">
        <v>0</v>
      </c>
      <c r="T816" s="191">
        <f>S816*H816</f>
        <v>0</v>
      </c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R816" s="192" t="s">
        <v>162</v>
      </c>
      <c r="AT816" s="192" t="s">
        <v>158</v>
      </c>
      <c r="AU816" s="192" t="s">
        <v>77</v>
      </c>
      <c r="AY816" s="101" t="s">
        <v>157</v>
      </c>
      <c r="BE816" s="193">
        <f>IF(N816="základní",J816,0)</f>
        <v>0</v>
      </c>
      <c r="BF816" s="193">
        <f>IF(N816="snížená",J816,0)</f>
        <v>0</v>
      </c>
      <c r="BG816" s="193">
        <f>IF(N816="zákl. přenesená",J816,0)</f>
        <v>0</v>
      </c>
      <c r="BH816" s="193">
        <f>IF(N816="sníž. přenesená",J816,0)</f>
        <v>0</v>
      </c>
      <c r="BI816" s="193">
        <f>IF(N816="nulová",J816,0)</f>
        <v>0</v>
      </c>
      <c r="BJ816" s="101" t="s">
        <v>163</v>
      </c>
      <c r="BK816" s="193">
        <f>ROUND(I816*H816,2)</f>
        <v>0</v>
      </c>
      <c r="BL816" s="101" t="s">
        <v>162</v>
      </c>
      <c r="BM816" s="192" t="s">
        <v>639</v>
      </c>
    </row>
    <row r="817" spans="2:51" s="205" customFormat="1" ht="11.25">
      <c r="B817" s="206"/>
      <c r="D817" s="194" t="s">
        <v>164</v>
      </c>
      <c r="E817" s="207" t="s">
        <v>3</v>
      </c>
      <c r="F817" s="208" t="s">
        <v>640</v>
      </c>
      <c r="H817" s="207" t="s">
        <v>3</v>
      </c>
      <c r="L817" s="206"/>
      <c r="M817" s="209"/>
      <c r="N817" s="210"/>
      <c r="O817" s="210"/>
      <c r="P817" s="210"/>
      <c r="Q817" s="210"/>
      <c r="R817" s="210"/>
      <c r="S817" s="210"/>
      <c r="T817" s="211"/>
      <c r="AT817" s="207" t="s">
        <v>164</v>
      </c>
      <c r="AU817" s="207" t="s">
        <v>77</v>
      </c>
      <c r="AV817" s="205" t="s">
        <v>77</v>
      </c>
      <c r="AW817" s="205" t="s">
        <v>31</v>
      </c>
      <c r="AX817" s="205" t="s">
        <v>69</v>
      </c>
      <c r="AY817" s="207" t="s">
        <v>157</v>
      </c>
    </row>
    <row r="818" spans="2:51" s="212" customFormat="1" ht="11.25">
      <c r="B818" s="213"/>
      <c r="D818" s="194" t="s">
        <v>164</v>
      </c>
      <c r="E818" s="214" t="s">
        <v>3</v>
      </c>
      <c r="F818" s="215" t="s">
        <v>641</v>
      </c>
      <c r="H818" s="216">
        <v>63210</v>
      </c>
      <c r="L818" s="213"/>
      <c r="M818" s="217"/>
      <c r="N818" s="218"/>
      <c r="O818" s="218"/>
      <c r="P818" s="218"/>
      <c r="Q818" s="218"/>
      <c r="R818" s="218"/>
      <c r="S818" s="218"/>
      <c r="T818" s="219"/>
      <c r="AT818" s="214" t="s">
        <v>164</v>
      </c>
      <c r="AU818" s="214" t="s">
        <v>77</v>
      </c>
      <c r="AV818" s="212" t="s">
        <v>163</v>
      </c>
      <c r="AW818" s="212" t="s">
        <v>31</v>
      </c>
      <c r="AX818" s="212" t="s">
        <v>69</v>
      </c>
      <c r="AY818" s="214" t="s">
        <v>157</v>
      </c>
    </row>
    <row r="819" spans="2:51" s="220" customFormat="1" ht="11.25">
      <c r="B819" s="221"/>
      <c r="D819" s="194" t="s">
        <v>164</v>
      </c>
      <c r="E819" s="222" t="s">
        <v>3</v>
      </c>
      <c r="F819" s="223" t="s">
        <v>171</v>
      </c>
      <c r="H819" s="224">
        <v>63210</v>
      </c>
      <c r="L819" s="221"/>
      <c r="M819" s="225"/>
      <c r="N819" s="226"/>
      <c r="O819" s="226"/>
      <c r="P819" s="226"/>
      <c r="Q819" s="226"/>
      <c r="R819" s="226"/>
      <c r="S819" s="226"/>
      <c r="T819" s="227"/>
      <c r="AT819" s="222" t="s">
        <v>164</v>
      </c>
      <c r="AU819" s="222" t="s">
        <v>77</v>
      </c>
      <c r="AV819" s="220" t="s">
        <v>162</v>
      </c>
      <c r="AW819" s="220" t="s">
        <v>31</v>
      </c>
      <c r="AX819" s="220" t="s">
        <v>77</v>
      </c>
      <c r="AY819" s="222" t="s">
        <v>157</v>
      </c>
    </row>
    <row r="820" spans="1:65" s="113" customFormat="1" ht="21.75" customHeight="1">
      <c r="A820" s="110"/>
      <c r="B820" s="111"/>
      <c r="C820" s="180" t="s">
        <v>397</v>
      </c>
      <c r="D820" s="180" t="s">
        <v>158</v>
      </c>
      <c r="E820" s="181" t="s">
        <v>642</v>
      </c>
      <c r="F820" s="182" t="s">
        <v>643</v>
      </c>
      <c r="G820" s="183" t="s">
        <v>161</v>
      </c>
      <c r="H820" s="184">
        <v>2107</v>
      </c>
      <c r="I820" s="5"/>
      <c r="J820" s="185">
        <f>ROUND(I820*H820,2)</f>
        <v>0</v>
      </c>
      <c r="K820" s="186"/>
      <c r="L820" s="111"/>
      <c r="M820" s="187" t="s">
        <v>3</v>
      </c>
      <c r="N820" s="188" t="s">
        <v>41</v>
      </c>
      <c r="O820" s="189"/>
      <c r="P820" s="190">
        <f>O820*H820</f>
        <v>0</v>
      </c>
      <c r="Q820" s="190">
        <v>0</v>
      </c>
      <c r="R820" s="190">
        <f>Q820*H820</f>
        <v>0</v>
      </c>
      <c r="S820" s="190">
        <v>0</v>
      </c>
      <c r="T820" s="191">
        <f>S820*H820</f>
        <v>0</v>
      </c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R820" s="192" t="s">
        <v>162</v>
      </c>
      <c r="AT820" s="192" t="s">
        <v>158</v>
      </c>
      <c r="AU820" s="192" t="s">
        <v>77</v>
      </c>
      <c r="AY820" s="101" t="s">
        <v>157</v>
      </c>
      <c r="BE820" s="193">
        <f>IF(N820="základní",J820,0)</f>
        <v>0</v>
      </c>
      <c r="BF820" s="193">
        <f>IF(N820="snížená",J820,0)</f>
        <v>0</v>
      </c>
      <c r="BG820" s="193">
        <f>IF(N820="zákl. přenesená",J820,0)</f>
        <v>0</v>
      </c>
      <c r="BH820" s="193">
        <f>IF(N820="sníž. přenesená",J820,0)</f>
        <v>0</v>
      </c>
      <c r="BI820" s="193">
        <f>IF(N820="nulová",J820,0)</f>
        <v>0</v>
      </c>
      <c r="BJ820" s="101" t="s">
        <v>163</v>
      </c>
      <c r="BK820" s="193">
        <f>ROUND(I820*H820,2)</f>
        <v>0</v>
      </c>
      <c r="BL820" s="101" t="s">
        <v>162</v>
      </c>
      <c r="BM820" s="192" t="s">
        <v>644</v>
      </c>
    </row>
    <row r="821" spans="1:65" s="113" customFormat="1" ht="16.5" customHeight="1">
      <c r="A821" s="110"/>
      <c r="B821" s="111"/>
      <c r="C821" s="180" t="s">
        <v>645</v>
      </c>
      <c r="D821" s="180" t="s">
        <v>158</v>
      </c>
      <c r="E821" s="181" t="s">
        <v>646</v>
      </c>
      <c r="F821" s="182" t="s">
        <v>647</v>
      </c>
      <c r="G821" s="183" t="s">
        <v>161</v>
      </c>
      <c r="H821" s="184">
        <v>2107</v>
      </c>
      <c r="I821" s="5"/>
      <c r="J821" s="185">
        <f>ROUND(I821*H821,2)</f>
        <v>0</v>
      </c>
      <c r="K821" s="186"/>
      <c r="L821" s="111"/>
      <c r="M821" s="187" t="s">
        <v>3</v>
      </c>
      <c r="N821" s="188" t="s">
        <v>41</v>
      </c>
      <c r="O821" s="189"/>
      <c r="P821" s="190">
        <f>O821*H821</f>
        <v>0</v>
      </c>
      <c r="Q821" s="190">
        <v>0</v>
      </c>
      <c r="R821" s="190">
        <f>Q821*H821</f>
        <v>0</v>
      </c>
      <c r="S821" s="190">
        <v>0</v>
      </c>
      <c r="T821" s="191">
        <f>S821*H821</f>
        <v>0</v>
      </c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R821" s="192" t="s">
        <v>162</v>
      </c>
      <c r="AT821" s="192" t="s">
        <v>158</v>
      </c>
      <c r="AU821" s="192" t="s">
        <v>77</v>
      </c>
      <c r="AY821" s="101" t="s">
        <v>157</v>
      </c>
      <c r="BE821" s="193">
        <f>IF(N821="základní",J821,0)</f>
        <v>0</v>
      </c>
      <c r="BF821" s="193">
        <f>IF(N821="snížená",J821,0)</f>
        <v>0</v>
      </c>
      <c r="BG821" s="193">
        <f>IF(N821="zákl. přenesená",J821,0)</f>
        <v>0</v>
      </c>
      <c r="BH821" s="193">
        <f>IF(N821="sníž. přenesená",J821,0)</f>
        <v>0</v>
      </c>
      <c r="BI821" s="193">
        <f>IF(N821="nulová",J821,0)</f>
        <v>0</v>
      </c>
      <c r="BJ821" s="101" t="s">
        <v>163</v>
      </c>
      <c r="BK821" s="193">
        <f>ROUND(I821*H821,2)</f>
        <v>0</v>
      </c>
      <c r="BL821" s="101" t="s">
        <v>162</v>
      </c>
      <c r="BM821" s="192" t="s">
        <v>648</v>
      </c>
    </row>
    <row r="822" spans="1:65" s="113" customFormat="1" ht="16.5" customHeight="1">
      <c r="A822" s="110"/>
      <c r="B822" s="111"/>
      <c r="C822" s="180" t="s">
        <v>408</v>
      </c>
      <c r="D822" s="180" t="s">
        <v>158</v>
      </c>
      <c r="E822" s="181" t="s">
        <v>649</v>
      </c>
      <c r="F822" s="182" t="s">
        <v>650</v>
      </c>
      <c r="G822" s="183" t="s">
        <v>161</v>
      </c>
      <c r="H822" s="184">
        <v>8428</v>
      </c>
      <c r="I822" s="5"/>
      <c r="J822" s="185">
        <f>ROUND(I822*H822,2)</f>
        <v>0</v>
      </c>
      <c r="K822" s="186"/>
      <c r="L822" s="111"/>
      <c r="M822" s="187" t="s">
        <v>3</v>
      </c>
      <c r="N822" s="188" t="s">
        <v>41</v>
      </c>
      <c r="O822" s="189"/>
      <c r="P822" s="190">
        <f>O822*H822</f>
        <v>0</v>
      </c>
      <c r="Q822" s="190">
        <v>0</v>
      </c>
      <c r="R822" s="190">
        <f>Q822*H822</f>
        <v>0</v>
      </c>
      <c r="S822" s="190">
        <v>0</v>
      </c>
      <c r="T822" s="191">
        <f>S822*H822</f>
        <v>0</v>
      </c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R822" s="192" t="s">
        <v>162</v>
      </c>
      <c r="AT822" s="192" t="s">
        <v>158</v>
      </c>
      <c r="AU822" s="192" t="s">
        <v>77</v>
      </c>
      <c r="AY822" s="101" t="s">
        <v>157</v>
      </c>
      <c r="BE822" s="193">
        <f>IF(N822="základní",J822,0)</f>
        <v>0</v>
      </c>
      <c r="BF822" s="193">
        <f>IF(N822="snížená",J822,0)</f>
        <v>0</v>
      </c>
      <c r="BG822" s="193">
        <f>IF(N822="zákl. přenesená",J822,0)</f>
        <v>0</v>
      </c>
      <c r="BH822" s="193">
        <f>IF(N822="sníž. přenesená",J822,0)</f>
        <v>0</v>
      </c>
      <c r="BI822" s="193">
        <f>IF(N822="nulová",J822,0)</f>
        <v>0</v>
      </c>
      <c r="BJ822" s="101" t="s">
        <v>163</v>
      </c>
      <c r="BK822" s="193">
        <f>ROUND(I822*H822,2)</f>
        <v>0</v>
      </c>
      <c r="BL822" s="101" t="s">
        <v>162</v>
      </c>
      <c r="BM822" s="192" t="s">
        <v>651</v>
      </c>
    </row>
    <row r="823" spans="2:51" s="205" customFormat="1" ht="11.25">
      <c r="B823" s="206"/>
      <c r="D823" s="194" t="s">
        <v>164</v>
      </c>
      <c r="E823" s="207" t="s">
        <v>3</v>
      </c>
      <c r="F823" s="208" t="s">
        <v>633</v>
      </c>
      <c r="H823" s="207" t="s">
        <v>3</v>
      </c>
      <c r="L823" s="206"/>
      <c r="M823" s="209"/>
      <c r="N823" s="210"/>
      <c r="O823" s="210"/>
      <c r="P823" s="210"/>
      <c r="Q823" s="210"/>
      <c r="R823" s="210"/>
      <c r="S823" s="210"/>
      <c r="T823" s="211"/>
      <c r="AT823" s="207" t="s">
        <v>164</v>
      </c>
      <c r="AU823" s="207" t="s">
        <v>77</v>
      </c>
      <c r="AV823" s="205" t="s">
        <v>77</v>
      </c>
      <c r="AW823" s="205" t="s">
        <v>31</v>
      </c>
      <c r="AX823" s="205" t="s">
        <v>69</v>
      </c>
      <c r="AY823" s="207" t="s">
        <v>157</v>
      </c>
    </row>
    <row r="824" spans="2:51" s="212" customFormat="1" ht="11.25">
      <c r="B824" s="213"/>
      <c r="D824" s="194" t="s">
        <v>164</v>
      </c>
      <c r="E824" s="214" t="s">
        <v>3</v>
      </c>
      <c r="F824" s="215" t="s">
        <v>634</v>
      </c>
      <c r="H824" s="216">
        <v>8428</v>
      </c>
      <c r="L824" s="213"/>
      <c r="M824" s="217"/>
      <c r="N824" s="218"/>
      <c r="O824" s="218"/>
      <c r="P824" s="218"/>
      <c r="Q824" s="218"/>
      <c r="R824" s="218"/>
      <c r="S824" s="218"/>
      <c r="T824" s="219"/>
      <c r="AT824" s="214" t="s">
        <v>164</v>
      </c>
      <c r="AU824" s="214" t="s">
        <v>77</v>
      </c>
      <c r="AV824" s="212" t="s">
        <v>163</v>
      </c>
      <c r="AW824" s="212" t="s">
        <v>31</v>
      </c>
      <c r="AX824" s="212" t="s">
        <v>69</v>
      </c>
      <c r="AY824" s="214" t="s">
        <v>157</v>
      </c>
    </row>
    <row r="825" spans="2:51" s="220" customFormat="1" ht="11.25">
      <c r="B825" s="221"/>
      <c r="D825" s="194" t="s">
        <v>164</v>
      </c>
      <c r="E825" s="222" t="s">
        <v>3</v>
      </c>
      <c r="F825" s="223" t="s">
        <v>171</v>
      </c>
      <c r="H825" s="224">
        <v>8428</v>
      </c>
      <c r="L825" s="221"/>
      <c r="M825" s="225"/>
      <c r="N825" s="226"/>
      <c r="O825" s="226"/>
      <c r="P825" s="226"/>
      <c r="Q825" s="226"/>
      <c r="R825" s="226"/>
      <c r="S825" s="226"/>
      <c r="T825" s="227"/>
      <c r="AT825" s="222" t="s">
        <v>164</v>
      </c>
      <c r="AU825" s="222" t="s">
        <v>77</v>
      </c>
      <c r="AV825" s="220" t="s">
        <v>162</v>
      </c>
      <c r="AW825" s="220" t="s">
        <v>31</v>
      </c>
      <c r="AX825" s="220" t="s">
        <v>77</v>
      </c>
      <c r="AY825" s="222" t="s">
        <v>157</v>
      </c>
    </row>
    <row r="826" spans="1:65" s="113" customFormat="1" ht="16.5" customHeight="1">
      <c r="A826" s="110"/>
      <c r="B826" s="111"/>
      <c r="C826" s="180" t="s">
        <v>652</v>
      </c>
      <c r="D826" s="180" t="s">
        <v>158</v>
      </c>
      <c r="E826" s="181" t="s">
        <v>653</v>
      </c>
      <c r="F826" s="182" t="s">
        <v>654</v>
      </c>
      <c r="G826" s="183" t="s">
        <v>161</v>
      </c>
      <c r="H826" s="184">
        <v>2107</v>
      </c>
      <c r="I826" s="5"/>
      <c r="J826" s="185">
        <f>ROUND(I826*H826,2)</f>
        <v>0</v>
      </c>
      <c r="K826" s="186"/>
      <c r="L826" s="111"/>
      <c r="M826" s="187" t="s">
        <v>3</v>
      </c>
      <c r="N826" s="188" t="s">
        <v>41</v>
      </c>
      <c r="O826" s="189"/>
      <c r="P826" s="190">
        <f>O826*H826</f>
        <v>0</v>
      </c>
      <c r="Q826" s="190">
        <v>0</v>
      </c>
      <c r="R826" s="190">
        <f>Q826*H826</f>
        <v>0</v>
      </c>
      <c r="S826" s="190">
        <v>0</v>
      </c>
      <c r="T826" s="191">
        <f>S826*H826</f>
        <v>0</v>
      </c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R826" s="192" t="s">
        <v>162</v>
      </c>
      <c r="AT826" s="192" t="s">
        <v>158</v>
      </c>
      <c r="AU826" s="192" t="s">
        <v>77</v>
      </c>
      <c r="AY826" s="101" t="s">
        <v>157</v>
      </c>
      <c r="BE826" s="193">
        <f>IF(N826="základní",J826,0)</f>
        <v>0</v>
      </c>
      <c r="BF826" s="193">
        <f>IF(N826="snížená",J826,0)</f>
        <v>0</v>
      </c>
      <c r="BG826" s="193">
        <f>IF(N826="zákl. přenesená",J826,0)</f>
        <v>0</v>
      </c>
      <c r="BH826" s="193">
        <f>IF(N826="sníž. přenesená",J826,0)</f>
        <v>0</v>
      </c>
      <c r="BI826" s="193">
        <f>IF(N826="nulová",J826,0)</f>
        <v>0</v>
      </c>
      <c r="BJ826" s="101" t="s">
        <v>163</v>
      </c>
      <c r="BK826" s="193">
        <f>ROUND(I826*H826,2)</f>
        <v>0</v>
      </c>
      <c r="BL826" s="101" t="s">
        <v>162</v>
      </c>
      <c r="BM826" s="192" t="s">
        <v>655</v>
      </c>
    </row>
    <row r="827" spans="1:65" s="113" customFormat="1" ht="24.2" customHeight="1">
      <c r="A827" s="110"/>
      <c r="B827" s="111"/>
      <c r="C827" s="180" t="s">
        <v>413</v>
      </c>
      <c r="D827" s="180" t="s">
        <v>158</v>
      </c>
      <c r="E827" s="181" t="s">
        <v>656</v>
      </c>
      <c r="F827" s="182" t="s">
        <v>657</v>
      </c>
      <c r="G827" s="183" t="s">
        <v>389</v>
      </c>
      <c r="H827" s="184">
        <v>1</v>
      </c>
      <c r="I827" s="5"/>
      <c r="J827" s="185">
        <f>ROUND(I827*H827,2)</f>
        <v>0</v>
      </c>
      <c r="K827" s="186"/>
      <c r="L827" s="111"/>
      <c r="M827" s="187" t="s">
        <v>3</v>
      </c>
      <c r="N827" s="188" t="s">
        <v>41</v>
      </c>
      <c r="O827" s="189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R827" s="192" t="s">
        <v>162</v>
      </c>
      <c r="AT827" s="192" t="s">
        <v>158</v>
      </c>
      <c r="AU827" s="192" t="s">
        <v>77</v>
      </c>
      <c r="AY827" s="101" t="s">
        <v>157</v>
      </c>
      <c r="BE827" s="193">
        <f>IF(N827="základní",J827,0)</f>
        <v>0</v>
      </c>
      <c r="BF827" s="193">
        <f>IF(N827="snížená",J827,0)</f>
        <v>0</v>
      </c>
      <c r="BG827" s="193">
        <f>IF(N827="zákl. přenesená",J827,0)</f>
        <v>0</v>
      </c>
      <c r="BH827" s="193">
        <f>IF(N827="sníž. přenesená",J827,0)</f>
        <v>0</v>
      </c>
      <c r="BI827" s="193">
        <f>IF(N827="nulová",J827,0)</f>
        <v>0</v>
      </c>
      <c r="BJ827" s="101" t="s">
        <v>163</v>
      </c>
      <c r="BK827" s="193">
        <f>ROUND(I827*H827,2)</f>
        <v>0</v>
      </c>
      <c r="BL827" s="101" t="s">
        <v>162</v>
      </c>
      <c r="BM827" s="192" t="s">
        <v>658</v>
      </c>
    </row>
    <row r="828" spans="1:65" s="113" customFormat="1" ht="24.2" customHeight="1">
      <c r="A828" s="110"/>
      <c r="B828" s="111"/>
      <c r="C828" s="180" t="s">
        <v>659</v>
      </c>
      <c r="D828" s="180" t="s">
        <v>158</v>
      </c>
      <c r="E828" s="181" t="s">
        <v>660</v>
      </c>
      <c r="F828" s="182" t="s">
        <v>661</v>
      </c>
      <c r="G828" s="183" t="s">
        <v>389</v>
      </c>
      <c r="H828" s="184">
        <v>1</v>
      </c>
      <c r="I828" s="5"/>
      <c r="J828" s="185">
        <f>ROUND(I828*H828,2)</f>
        <v>0</v>
      </c>
      <c r="K828" s="186"/>
      <c r="L828" s="111"/>
      <c r="M828" s="187" t="s">
        <v>3</v>
      </c>
      <c r="N828" s="188" t="s">
        <v>41</v>
      </c>
      <c r="O828" s="189"/>
      <c r="P828" s="190">
        <f>O828*H828</f>
        <v>0</v>
      </c>
      <c r="Q828" s="190">
        <v>0</v>
      </c>
      <c r="R828" s="190">
        <f>Q828*H828</f>
        <v>0</v>
      </c>
      <c r="S828" s="190">
        <v>0</v>
      </c>
      <c r="T828" s="191">
        <f>S828*H828</f>
        <v>0</v>
      </c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R828" s="192" t="s">
        <v>162</v>
      </c>
      <c r="AT828" s="192" t="s">
        <v>158</v>
      </c>
      <c r="AU828" s="192" t="s">
        <v>77</v>
      </c>
      <c r="AY828" s="101" t="s">
        <v>157</v>
      </c>
      <c r="BE828" s="193">
        <f>IF(N828="základní",J828,0)</f>
        <v>0</v>
      </c>
      <c r="BF828" s="193">
        <f>IF(N828="snížená",J828,0)</f>
        <v>0</v>
      </c>
      <c r="BG828" s="193">
        <f>IF(N828="zákl. přenesená",J828,0)</f>
        <v>0</v>
      </c>
      <c r="BH828" s="193">
        <f>IF(N828="sníž. přenesená",J828,0)</f>
        <v>0</v>
      </c>
      <c r="BI828" s="193">
        <f>IF(N828="nulová",J828,0)</f>
        <v>0</v>
      </c>
      <c r="BJ828" s="101" t="s">
        <v>163</v>
      </c>
      <c r="BK828" s="193">
        <f>ROUND(I828*H828,2)</f>
        <v>0</v>
      </c>
      <c r="BL828" s="101" t="s">
        <v>162</v>
      </c>
      <c r="BM828" s="192" t="s">
        <v>662</v>
      </c>
    </row>
    <row r="829" spans="2:63" s="169" customFormat="1" ht="25.9" customHeight="1">
      <c r="B829" s="170"/>
      <c r="D829" s="171" t="s">
        <v>68</v>
      </c>
      <c r="E829" s="172" t="s">
        <v>663</v>
      </c>
      <c r="F829" s="172" t="s">
        <v>664</v>
      </c>
      <c r="J829" s="173">
        <f>BK829</f>
        <v>0</v>
      </c>
      <c r="L829" s="170"/>
      <c r="M829" s="174"/>
      <c r="N829" s="175"/>
      <c r="O829" s="175"/>
      <c r="P829" s="176">
        <f>SUM(P830:P846)</f>
        <v>0</v>
      </c>
      <c r="Q829" s="175"/>
      <c r="R829" s="176">
        <f>SUM(R830:R846)</f>
        <v>0</v>
      </c>
      <c r="S829" s="175"/>
      <c r="T829" s="177">
        <f>SUM(T830:T846)</f>
        <v>0</v>
      </c>
      <c r="AR829" s="171" t="s">
        <v>77</v>
      </c>
      <c r="AT829" s="178" t="s">
        <v>68</v>
      </c>
      <c r="AU829" s="178" t="s">
        <v>69</v>
      </c>
      <c r="AY829" s="171" t="s">
        <v>157</v>
      </c>
      <c r="BK829" s="179">
        <f>SUM(BK830:BK846)</f>
        <v>0</v>
      </c>
    </row>
    <row r="830" spans="1:65" s="113" customFormat="1" ht="16.5" customHeight="1">
      <c r="A830" s="110"/>
      <c r="B830" s="111"/>
      <c r="C830" s="180" t="s">
        <v>418</v>
      </c>
      <c r="D830" s="180" t="s">
        <v>158</v>
      </c>
      <c r="E830" s="181" t="s">
        <v>665</v>
      </c>
      <c r="F830" s="182" t="s">
        <v>666</v>
      </c>
      <c r="G830" s="183" t="s">
        <v>389</v>
      </c>
      <c r="H830" s="184">
        <v>1</v>
      </c>
      <c r="I830" s="5"/>
      <c r="J830" s="185">
        <f>ROUND(I830*H830,2)</f>
        <v>0</v>
      </c>
      <c r="K830" s="186"/>
      <c r="L830" s="111"/>
      <c r="M830" s="187" t="s">
        <v>3</v>
      </c>
      <c r="N830" s="188" t="s">
        <v>41</v>
      </c>
      <c r="O830" s="189"/>
      <c r="P830" s="190">
        <f>O830*H830</f>
        <v>0</v>
      </c>
      <c r="Q830" s="190">
        <v>0</v>
      </c>
      <c r="R830" s="190">
        <f>Q830*H830</f>
        <v>0</v>
      </c>
      <c r="S830" s="190">
        <v>0</v>
      </c>
      <c r="T830" s="191">
        <f>S830*H830</f>
        <v>0</v>
      </c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R830" s="192" t="s">
        <v>162</v>
      </c>
      <c r="AT830" s="192" t="s">
        <v>158</v>
      </c>
      <c r="AU830" s="192" t="s">
        <v>77</v>
      </c>
      <c r="AY830" s="101" t="s">
        <v>157</v>
      </c>
      <c r="BE830" s="193">
        <f>IF(N830="základní",J830,0)</f>
        <v>0</v>
      </c>
      <c r="BF830" s="193">
        <f>IF(N830="snížená",J830,0)</f>
        <v>0</v>
      </c>
      <c r="BG830" s="193">
        <f>IF(N830="zákl. přenesená",J830,0)</f>
        <v>0</v>
      </c>
      <c r="BH830" s="193">
        <f>IF(N830="sníž. přenesená",J830,0)</f>
        <v>0</v>
      </c>
      <c r="BI830" s="193">
        <f>IF(N830="nulová",J830,0)</f>
        <v>0</v>
      </c>
      <c r="BJ830" s="101" t="s">
        <v>163</v>
      </c>
      <c r="BK830" s="193">
        <f>ROUND(I830*H830,2)</f>
        <v>0</v>
      </c>
      <c r="BL830" s="101" t="s">
        <v>162</v>
      </c>
      <c r="BM830" s="192" t="s">
        <v>667</v>
      </c>
    </row>
    <row r="831" spans="1:65" s="113" customFormat="1" ht="21.75" customHeight="1">
      <c r="A831" s="110"/>
      <c r="B831" s="111"/>
      <c r="C831" s="180" t="s">
        <v>668</v>
      </c>
      <c r="D831" s="180" t="s">
        <v>158</v>
      </c>
      <c r="E831" s="181" t="s">
        <v>669</v>
      </c>
      <c r="F831" s="182" t="s">
        <v>670</v>
      </c>
      <c r="G831" s="183" t="s">
        <v>161</v>
      </c>
      <c r="H831" s="184">
        <v>213.43</v>
      </c>
      <c r="I831" s="5"/>
      <c r="J831" s="185">
        <f>ROUND(I831*H831,2)</f>
        <v>0</v>
      </c>
      <c r="K831" s="186"/>
      <c r="L831" s="111"/>
      <c r="M831" s="187" t="s">
        <v>3</v>
      </c>
      <c r="N831" s="188" t="s">
        <v>41</v>
      </c>
      <c r="O831" s="189"/>
      <c r="P831" s="190">
        <f>O831*H831</f>
        <v>0</v>
      </c>
      <c r="Q831" s="190">
        <v>0</v>
      </c>
      <c r="R831" s="190">
        <f>Q831*H831</f>
        <v>0</v>
      </c>
      <c r="S831" s="190">
        <v>0</v>
      </c>
      <c r="T831" s="191">
        <f>S831*H831</f>
        <v>0</v>
      </c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R831" s="192" t="s">
        <v>162</v>
      </c>
      <c r="AT831" s="192" t="s">
        <v>158</v>
      </c>
      <c r="AU831" s="192" t="s">
        <v>77</v>
      </c>
      <c r="AY831" s="101" t="s">
        <v>157</v>
      </c>
      <c r="BE831" s="193">
        <f>IF(N831="základní",J831,0)</f>
        <v>0</v>
      </c>
      <c r="BF831" s="193">
        <f>IF(N831="snížená",J831,0)</f>
        <v>0</v>
      </c>
      <c r="BG831" s="193">
        <f>IF(N831="zákl. přenesená",J831,0)</f>
        <v>0</v>
      </c>
      <c r="BH831" s="193">
        <f>IF(N831="sníž. přenesená",J831,0)</f>
        <v>0</v>
      </c>
      <c r="BI831" s="193">
        <f>IF(N831="nulová",J831,0)</f>
        <v>0</v>
      </c>
      <c r="BJ831" s="101" t="s">
        <v>163</v>
      </c>
      <c r="BK831" s="193">
        <f>ROUND(I831*H831,2)</f>
        <v>0</v>
      </c>
      <c r="BL831" s="101" t="s">
        <v>162</v>
      </c>
      <c r="BM831" s="192" t="s">
        <v>671</v>
      </c>
    </row>
    <row r="832" spans="2:51" s="205" customFormat="1" ht="11.25">
      <c r="B832" s="206"/>
      <c r="D832" s="194" t="s">
        <v>164</v>
      </c>
      <c r="E832" s="207" t="s">
        <v>3</v>
      </c>
      <c r="F832" s="208" t="s">
        <v>672</v>
      </c>
      <c r="H832" s="207" t="s">
        <v>3</v>
      </c>
      <c r="L832" s="206"/>
      <c r="M832" s="209"/>
      <c r="N832" s="210"/>
      <c r="O832" s="210"/>
      <c r="P832" s="210"/>
      <c r="Q832" s="210"/>
      <c r="R832" s="210"/>
      <c r="S832" s="210"/>
      <c r="T832" s="211"/>
      <c r="AT832" s="207" t="s">
        <v>164</v>
      </c>
      <c r="AU832" s="207" t="s">
        <v>77</v>
      </c>
      <c r="AV832" s="205" t="s">
        <v>77</v>
      </c>
      <c r="AW832" s="205" t="s">
        <v>31</v>
      </c>
      <c r="AX832" s="205" t="s">
        <v>69</v>
      </c>
      <c r="AY832" s="207" t="s">
        <v>157</v>
      </c>
    </row>
    <row r="833" spans="2:51" s="205" customFormat="1" ht="11.25">
      <c r="B833" s="206"/>
      <c r="D833" s="194" t="s">
        <v>164</v>
      </c>
      <c r="E833" s="207" t="s">
        <v>3</v>
      </c>
      <c r="F833" s="208" t="s">
        <v>673</v>
      </c>
      <c r="H833" s="207" t="s">
        <v>3</v>
      </c>
      <c r="L833" s="206"/>
      <c r="M833" s="209"/>
      <c r="N833" s="210"/>
      <c r="O833" s="210"/>
      <c r="P833" s="210"/>
      <c r="Q833" s="210"/>
      <c r="R833" s="210"/>
      <c r="S833" s="210"/>
      <c r="T833" s="211"/>
      <c r="AT833" s="207" t="s">
        <v>164</v>
      </c>
      <c r="AU833" s="207" t="s">
        <v>77</v>
      </c>
      <c r="AV833" s="205" t="s">
        <v>77</v>
      </c>
      <c r="AW833" s="205" t="s">
        <v>31</v>
      </c>
      <c r="AX833" s="205" t="s">
        <v>69</v>
      </c>
      <c r="AY833" s="207" t="s">
        <v>157</v>
      </c>
    </row>
    <row r="834" spans="2:51" s="205" customFormat="1" ht="11.25">
      <c r="B834" s="206"/>
      <c r="D834" s="194" t="s">
        <v>164</v>
      </c>
      <c r="E834" s="207" t="s">
        <v>3</v>
      </c>
      <c r="F834" s="208" t="s">
        <v>674</v>
      </c>
      <c r="H834" s="207" t="s">
        <v>3</v>
      </c>
      <c r="L834" s="206"/>
      <c r="M834" s="209"/>
      <c r="N834" s="210"/>
      <c r="O834" s="210"/>
      <c r="P834" s="210"/>
      <c r="Q834" s="210"/>
      <c r="R834" s="210"/>
      <c r="S834" s="210"/>
      <c r="T834" s="211"/>
      <c r="AT834" s="207" t="s">
        <v>164</v>
      </c>
      <c r="AU834" s="207" t="s">
        <v>77</v>
      </c>
      <c r="AV834" s="205" t="s">
        <v>77</v>
      </c>
      <c r="AW834" s="205" t="s">
        <v>31</v>
      </c>
      <c r="AX834" s="205" t="s">
        <v>69</v>
      </c>
      <c r="AY834" s="207" t="s">
        <v>157</v>
      </c>
    </row>
    <row r="835" spans="2:51" s="212" customFormat="1" ht="11.25">
      <c r="B835" s="213"/>
      <c r="D835" s="194" t="s">
        <v>164</v>
      </c>
      <c r="E835" s="214" t="s">
        <v>3</v>
      </c>
      <c r="F835" s="215" t="s">
        <v>675</v>
      </c>
      <c r="H835" s="216">
        <v>213.43</v>
      </c>
      <c r="L835" s="213"/>
      <c r="M835" s="217"/>
      <c r="N835" s="218"/>
      <c r="O835" s="218"/>
      <c r="P835" s="218"/>
      <c r="Q835" s="218"/>
      <c r="R835" s="218"/>
      <c r="S835" s="218"/>
      <c r="T835" s="219"/>
      <c r="AT835" s="214" t="s">
        <v>164</v>
      </c>
      <c r="AU835" s="214" t="s">
        <v>77</v>
      </c>
      <c r="AV835" s="212" t="s">
        <v>163</v>
      </c>
      <c r="AW835" s="212" t="s">
        <v>31</v>
      </c>
      <c r="AX835" s="212" t="s">
        <v>69</v>
      </c>
      <c r="AY835" s="214" t="s">
        <v>157</v>
      </c>
    </row>
    <row r="836" spans="2:51" s="220" customFormat="1" ht="11.25">
      <c r="B836" s="221"/>
      <c r="D836" s="194" t="s">
        <v>164</v>
      </c>
      <c r="E836" s="222" t="s">
        <v>3</v>
      </c>
      <c r="F836" s="223" t="s">
        <v>171</v>
      </c>
      <c r="H836" s="224">
        <v>213.43</v>
      </c>
      <c r="L836" s="221"/>
      <c r="M836" s="225"/>
      <c r="N836" s="226"/>
      <c r="O836" s="226"/>
      <c r="P836" s="226"/>
      <c r="Q836" s="226"/>
      <c r="R836" s="226"/>
      <c r="S836" s="226"/>
      <c r="T836" s="227"/>
      <c r="AT836" s="222" t="s">
        <v>164</v>
      </c>
      <c r="AU836" s="222" t="s">
        <v>77</v>
      </c>
      <c r="AV836" s="220" t="s">
        <v>162</v>
      </c>
      <c r="AW836" s="220" t="s">
        <v>31</v>
      </c>
      <c r="AX836" s="220" t="s">
        <v>77</v>
      </c>
      <c r="AY836" s="222" t="s">
        <v>157</v>
      </c>
    </row>
    <row r="837" spans="1:65" s="113" customFormat="1" ht="24.2" customHeight="1">
      <c r="A837" s="110"/>
      <c r="B837" s="111"/>
      <c r="C837" s="180" t="s">
        <v>426</v>
      </c>
      <c r="D837" s="180" t="s">
        <v>158</v>
      </c>
      <c r="E837" s="181" t="s">
        <v>676</v>
      </c>
      <c r="F837" s="182" t="s">
        <v>677</v>
      </c>
      <c r="G837" s="183" t="s">
        <v>389</v>
      </c>
      <c r="H837" s="184">
        <v>6</v>
      </c>
      <c r="I837" s="5"/>
      <c r="J837" s="185">
        <f>ROUND(I837*H837,2)</f>
        <v>0</v>
      </c>
      <c r="K837" s="186"/>
      <c r="L837" s="111"/>
      <c r="M837" s="187" t="s">
        <v>3</v>
      </c>
      <c r="N837" s="188" t="s">
        <v>41</v>
      </c>
      <c r="O837" s="189"/>
      <c r="P837" s="190">
        <f>O837*H837</f>
        <v>0</v>
      </c>
      <c r="Q837" s="190">
        <v>0</v>
      </c>
      <c r="R837" s="190">
        <f>Q837*H837</f>
        <v>0</v>
      </c>
      <c r="S837" s="190">
        <v>0</v>
      </c>
      <c r="T837" s="191">
        <f>S837*H837</f>
        <v>0</v>
      </c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R837" s="192" t="s">
        <v>162</v>
      </c>
      <c r="AT837" s="192" t="s">
        <v>158</v>
      </c>
      <c r="AU837" s="192" t="s">
        <v>77</v>
      </c>
      <c r="AY837" s="101" t="s">
        <v>157</v>
      </c>
      <c r="BE837" s="193">
        <f>IF(N837="základní",J837,0)</f>
        <v>0</v>
      </c>
      <c r="BF837" s="193">
        <f>IF(N837="snížená",J837,0)</f>
        <v>0</v>
      </c>
      <c r="BG837" s="193">
        <f>IF(N837="zákl. přenesená",J837,0)</f>
        <v>0</v>
      </c>
      <c r="BH837" s="193">
        <f>IF(N837="sníž. přenesená",J837,0)</f>
        <v>0</v>
      </c>
      <c r="BI837" s="193">
        <f>IF(N837="nulová",J837,0)</f>
        <v>0</v>
      </c>
      <c r="BJ837" s="101" t="s">
        <v>163</v>
      </c>
      <c r="BK837" s="193">
        <f>ROUND(I837*H837,2)</f>
        <v>0</v>
      </c>
      <c r="BL837" s="101" t="s">
        <v>162</v>
      </c>
      <c r="BM837" s="192" t="s">
        <v>678</v>
      </c>
    </row>
    <row r="838" spans="2:51" s="205" customFormat="1" ht="11.25">
      <c r="B838" s="206"/>
      <c r="D838" s="194" t="s">
        <v>164</v>
      </c>
      <c r="E838" s="207" t="s">
        <v>3</v>
      </c>
      <c r="F838" s="208" t="s">
        <v>679</v>
      </c>
      <c r="H838" s="207" t="s">
        <v>3</v>
      </c>
      <c r="L838" s="206"/>
      <c r="M838" s="209"/>
      <c r="N838" s="210"/>
      <c r="O838" s="210"/>
      <c r="P838" s="210"/>
      <c r="Q838" s="210"/>
      <c r="R838" s="210"/>
      <c r="S838" s="210"/>
      <c r="T838" s="211"/>
      <c r="AT838" s="207" t="s">
        <v>164</v>
      </c>
      <c r="AU838" s="207" t="s">
        <v>77</v>
      </c>
      <c r="AV838" s="205" t="s">
        <v>77</v>
      </c>
      <c r="AW838" s="205" t="s">
        <v>31</v>
      </c>
      <c r="AX838" s="205" t="s">
        <v>69</v>
      </c>
      <c r="AY838" s="207" t="s">
        <v>157</v>
      </c>
    </row>
    <row r="839" spans="2:51" s="205" customFormat="1" ht="11.25">
      <c r="B839" s="206"/>
      <c r="D839" s="194" t="s">
        <v>164</v>
      </c>
      <c r="E839" s="207" t="s">
        <v>3</v>
      </c>
      <c r="F839" s="208" t="s">
        <v>680</v>
      </c>
      <c r="H839" s="207" t="s">
        <v>3</v>
      </c>
      <c r="L839" s="206"/>
      <c r="M839" s="209"/>
      <c r="N839" s="210"/>
      <c r="O839" s="210"/>
      <c r="P839" s="210"/>
      <c r="Q839" s="210"/>
      <c r="R839" s="210"/>
      <c r="S839" s="210"/>
      <c r="T839" s="211"/>
      <c r="AT839" s="207" t="s">
        <v>164</v>
      </c>
      <c r="AU839" s="207" t="s">
        <v>77</v>
      </c>
      <c r="AV839" s="205" t="s">
        <v>77</v>
      </c>
      <c r="AW839" s="205" t="s">
        <v>31</v>
      </c>
      <c r="AX839" s="205" t="s">
        <v>69</v>
      </c>
      <c r="AY839" s="207" t="s">
        <v>157</v>
      </c>
    </row>
    <row r="840" spans="2:51" s="212" customFormat="1" ht="11.25">
      <c r="B840" s="213"/>
      <c r="D840" s="194" t="s">
        <v>164</v>
      </c>
      <c r="E840" s="214" t="s">
        <v>3</v>
      </c>
      <c r="F840" s="215" t="s">
        <v>179</v>
      </c>
      <c r="H840" s="216">
        <v>6</v>
      </c>
      <c r="L840" s="213"/>
      <c r="M840" s="217"/>
      <c r="N840" s="218"/>
      <c r="O840" s="218"/>
      <c r="P840" s="218"/>
      <c r="Q840" s="218"/>
      <c r="R840" s="218"/>
      <c r="S840" s="218"/>
      <c r="T840" s="219"/>
      <c r="AT840" s="214" t="s">
        <v>164</v>
      </c>
      <c r="AU840" s="214" t="s">
        <v>77</v>
      </c>
      <c r="AV840" s="212" t="s">
        <v>163</v>
      </c>
      <c r="AW840" s="212" t="s">
        <v>31</v>
      </c>
      <c r="AX840" s="212" t="s">
        <v>69</v>
      </c>
      <c r="AY840" s="214" t="s">
        <v>157</v>
      </c>
    </row>
    <row r="841" spans="2:51" s="220" customFormat="1" ht="11.25">
      <c r="B841" s="221"/>
      <c r="D841" s="194" t="s">
        <v>164</v>
      </c>
      <c r="E841" s="222" t="s">
        <v>3</v>
      </c>
      <c r="F841" s="223" t="s">
        <v>171</v>
      </c>
      <c r="H841" s="224">
        <v>6</v>
      </c>
      <c r="L841" s="221"/>
      <c r="M841" s="225"/>
      <c r="N841" s="226"/>
      <c r="O841" s="226"/>
      <c r="P841" s="226"/>
      <c r="Q841" s="226"/>
      <c r="R841" s="226"/>
      <c r="S841" s="226"/>
      <c r="T841" s="227"/>
      <c r="AT841" s="222" t="s">
        <v>164</v>
      </c>
      <c r="AU841" s="222" t="s">
        <v>77</v>
      </c>
      <c r="AV841" s="220" t="s">
        <v>162</v>
      </c>
      <c r="AW841" s="220" t="s">
        <v>31</v>
      </c>
      <c r="AX841" s="220" t="s">
        <v>77</v>
      </c>
      <c r="AY841" s="222" t="s">
        <v>157</v>
      </c>
    </row>
    <row r="842" spans="1:65" s="113" customFormat="1" ht="24.2" customHeight="1">
      <c r="A842" s="110"/>
      <c r="B842" s="111"/>
      <c r="C842" s="180" t="s">
        <v>681</v>
      </c>
      <c r="D842" s="180" t="s">
        <v>158</v>
      </c>
      <c r="E842" s="181" t="s">
        <v>682</v>
      </c>
      <c r="F842" s="182" t="s">
        <v>683</v>
      </c>
      <c r="G842" s="183" t="s">
        <v>389</v>
      </c>
      <c r="H842" s="184">
        <v>3</v>
      </c>
      <c r="I842" s="5"/>
      <c r="J842" s="185">
        <f>ROUND(I842*H842,2)</f>
        <v>0</v>
      </c>
      <c r="K842" s="186"/>
      <c r="L842" s="111"/>
      <c r="M842" s="187" t="s">
        <v>3</v>
      </c>
      <c r="N842" s="188" t="s">
        <v>41</v>
      </c>
      <c r="O842" s="189"/>
      <c r="P842" s="190">
        <f>O842*H842</f>
        <v>0</v>
      </c>
      <c r="Q842" s="190">
        <v>0</v>
      </c>
      <c r="R842" s="190">
        <f>Q842*H842</f>
        <v>0</v>
      </c>
      <c r="S842" s="190">
        <v>0</v>
      </c>
      <c r="T842" s="191">
        <f>S842*H842</f>
        <v>0</v>
      </c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R842" s="192" t="s">
        <v>162</v>
      </c>
      <c r="AT842" s="192" t="s">
        <v>158</v>
      </c>
      <c r="AU842" s="192" t="s">
        <v>77</v>
      </c>
      <c r="AY842" s="101" t="s">
        <v>157</v>
      </c>
      <c r="BE842" s="193">
        <f>IF(N842="základní",J842,0)</f>
        <v>0</v>
      </c>
      <c r="BF842" s="193">
        <f>IF(N842="snížená",J842,0)</f>
        <v>0</v>
      </c>
      <c r="BG842" s="193">
        <f>IF(N842="zákl. přenesená",J842,0)</f>
        <v>0</v>
      </c>
      <c r="BH842" s="193">
        <f>IF(N842="sníž. přenesená",J842,0)</f>
        <v>0</v>
      </c>
      <c r="BI842" s="193">
        <f>IF(N842="nulová",J842,0)</f>
        <v>0</v>
      </c>
      <c r="BJ842" s="101" t="s">
        <v>163</v>
      </c>
      <c r="BK842" s="193">
        <f>ROUND(I842*H842,2)</f>
        <v>0</v>
      </c>
      <c r="BL842" s="101" t="s">
        <v>162</v>
      </c>
      <c r="BM842" s="192" t="s">
        <v>684</v>
      </c>
    </row>
    <row r="843" spans="2:51" s="205" customFormat="1" ht="11.25">
      <c r="B843" s="206"/>
      <c r="D843" s="194" t="s">
        <v>164</v>
      </c>
      <c r="E843" s="207" t="s">
        <v>3</v>
      </c>
      <c r="F843" s="208" t="s">
        <v>685</v>
      </c>
      <c r="H843" s="207" t="s">
        <v>3</v>
      </c>
      <c r="L843" s="206"/>
      <c r="M843" s="209"/>
      <c r="N843" s="210"/>
      <c r="O843" s="210"/>
      <c r="P843" s="210"/>
      <c r="Q843" s="210"/>
      <c r="R843" s="210"/>
      <c r="S843" s="210"/>
      <c r="T843" s="211"/>
      <c r="AT843" s="207" t="s">
        <v>164</v>
      </c>
      <c r="AU843" s="207" t="s">
        <v>77</v>
      </c>
      <c r="AV843" s="205" t="s">
        <v>77</v>
      </c>
      <c r="AW843" s="205" t="s">
        <v>31</v>
      </c>
      <c r="AX843" s="205" t="s">
        <v>69</v>
      </c>
      <c r="AY843" s="207" t="s">
        <v>157</v>
      </c>
    </row>
    <row r="844" spans="2:51" s="205" customFormat="1" ht="11.25">
      <c r="B844" s="206"/>
      <c r="D844" s="194" t="s">
        <v>164</v>
      </c>
      <c r="E844" s="207" t="s">
        <v>3</v>
      </c>
      <c r="F844" s="208" t="s">
        <v>686</v>
      </c>
      <c r="H844" s="207" t="s">
        <v>3</v>
      </c>
      <c r="L844" s="206"/>
      <c r="M844" s="209"/>
      <c r="N844" s="210"/>
      <c r="O844" s="210"/>
      <c r="P844" s="210"/>
      <c r="Q844" s="210"/>
      <c r="R844" s="210"/>
      <c r="S844" s="210"/>
      <c r="T844" s="211"/>
      <c r="AT844" s="207" t="s">
        <v>164</v>
      </c>
      <c r="AU844" s="207" t="s">
        <v>77</v>
      </c>
      <c r="AV844" s="205" t="s">
        <v>77</v>
      </c>
      <c r="AW844" s="205" t="s">
        <v>31</v>
      </c>
      <c r="AX844" s="205" t="s">
        <v>69</v>
      </c>
      <c r="AY844" s="207" t="s">
        <v>157</v>
      </c>
    </row>
    <row r="845" spans="2:51" s="212" customFormat="1" ht="11.25">
      <c r="B845" s="213"/>
      <c r="D845" s="194" t="s">
        <v>164</v>
      </c>
      <c r="E845" s="214" t="s">
        <v>3</v>
      </c>
      <c r="F845" s="215" t="s">
        <v>176</v>
      </c>
      <c r="H845" s="216">
        <v>3</v>
      </c>
      <c r="L845" s="213"/>
      <c r="M845" s="217"/>
      <c r="N845" s="218"/>
      <c r="O845" s="218"/>
      <c r="P845" s="218"/>
      <c r="Q845" s="218"/>
      <c r="R845" s="218"/>
      <c r="S845" s="218"/>
      <c r="T845" s="219"/>
      <c r="AT845" s="214" t="s">
        <v>164</v>
      </c>
      <c r="AU845" s="214" t="s">
        <v>77</v>
      </c>
      <c r="AV845" s="212" t="s">
        <v>163</v>
      </c>
      <c r="AW845" s="212" t="s">
        <v>31</v>
      </c>
      <c r="AX845" s="212" t="s">
        <v>69</v>
      </c>
      <c r="AY845" s="214" t="s">
        <v>157</v>
      </c>
    </row>
    <row r="846" spans="2:51" s="220" customFormat="1" ht="11.25">
      <c r="B846" s="221"/>
      <c r="D846" s="194" t="s">
        <v>164</v>
      </c>
      <c r="E846" s="222" t="s">
        <v>3</v>
      </c>
      <c r="F846" s="223" t="s">
        <v>171</v>
      </c>
      <c r="H846" s="224">
        <v>3</v>
      </c>
      <c r="L846" s="221"/>
      <c r="M846" s="225"/>
      <c r="N846" s="226"/>
      <c r="O846" s="226"/>
      <c r="P846" s="226"/>
      <c r="Q846" s="226"/>
      <c r="R846" s="226"/>
      <c r="S846" s="226"/>
      <c r="T846" s="227"/>
      <c r="AT846" s="222" t="s">
        <v>164</v>
      </c>
      <c r="AU846" s="222" t="s">
        <v>77</v>
      </c>
      <c r="AV846" s="220" t="s">
        <v>162</v>
      </c>
      <c r="AW846" s="220" t="s">
        <v>31</v>
      </c>
      <c r="AX846" s="220" t="s">
        <v>77</v>
      </c>
      <c r="AY846" s="222" t="s">
        <v>157</v>
      </c>
    </row>
    <row r="847" spans="2:63" s="169" customFormat="1" ht="25.9" customHeight="1">
      <c r="B847" s="170"/>
      <c r="D847" s="171" t="s">
        <v>68</v>
      </c>
      <c r="E847" s="172" t="s">
        <v>539</v>
      </c>
      <c r="F847" s="172" t="s">
        <v>687</v>
      </c>
      <c r="J847" s="173">
        <f>BK847</f>
        <v>0</v>
      </c>
      <c r="L847" s="170"/>
      <c r="M847" s="174"/>
      <c r="N847" s="175"/>
      <c r="O847" s="175"/>
      <c r="P847" s="176">
        <f>SUM(P848:P994)</f>
        <v>0</v>
      </c>
      <c r="Q847" s="175"/>
      <c r="R847" s="176">
        <f>SUM(R848:R994)</f>
        <v>0</v>
      </c>
      <c r="S847" s="175"/>
      <c r="T847" s="177">
        <f>SUM(T848:T994)</f>
        <v>0</v>
      </c>
      <c r="AR847" s="171" t="s">
        <v>77</v>
      </c>
      <c r="AT847" s="178" t="s">
        <v>68</v>
      </c>
      <c r="AU847" s="178" t="s">
        <v>69</v>
      </c>
      <c r="AY847" s="171" t="s">
        <v>157</v>
      </c>
      <c r="BK847" s="179">
        <f>SUM(BK848:BK994)</f>
        <v>0</v>
      </c>
    </row>
    <row r="848" spans="1:65" s="113" customFormat="1" ht="16.5" customHeight="1">
      <c r="A848" s="110"/>
      <c r="B848" s="111"/>
      <c r="C848" s="180" t="s">
        <v>434</v>
      </c>
      <c r="D848" s="180" t="s">
        <v>158</v>
      </c>
      <c r="E848" s="181" t="s">
        <v>688</v>
      </c>
      <c r="F848" s="182" t="s">
        <v>689</v>
      </c>
      <c r="G848" s="183" t="s">
        <v>193</v>
      </c>
      <c r="H848" s="184">
        <v>1.92</v>
      </c>
      <c r="I848" s="5"/>
      <c r="J848" s="185">
        <f>ROUND(I848*H848,2)</f>
        <v>0</v>
      </c>
      <c r="K848" s="186"/>
      <c r="L848" s="111"/>
      <c r="M848" s="187" t="s">
        <v>3</v>
      </c>
      <c r="N848" s="188" t="s">
        <v>41</v>
      </c>
      <c r="O848" s="189"/>
      <c r="P848" s="190">
        <f>O848*H848</f>
        <v>0</v>
      </c>
      <c r="Q848" s="190">
        <v>0</v>
      </c>
      <c r="R848" s="190">
        <f>Q848*H848</f>
        <v>0</v>
      </c>
      <c r="S848" s="190">
        <v>0</v>
      </c>
      <c r="T848" s="191">
        <f>S848*H848</f>
        <v>0</v>
      </c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R848" s="192" t="s">
        <v>162</v>
      </c>
      <c r="AT848" s="192" t="s">
        <v>158</v>
      </c>
      <c r="AU848" s="192" t="s">
        <v>77</v>
      </c>
      <c r="AY848" s="101" t="s">
        <v>157</v>
      </c>
      <c r="BE848" s="193">
        <f>IF(N848="základní",J848,0)</f>
        <v>0</v>
      </c>
      <c r="BF848" s="193">
        <f>IF(N848="snížená",J848,0)</f>
        <v>0</v>
      </c>
      <c r="BG848" s="193">
        <f>IF(N848="zákl. přenesená",J848,0)</f>
        <v>0</v>
      </c>
      <c r="BH848" s="193">
        <f>IF(N848="sníž. přenesená",J848,0)</f>
        <v>0</v>
      </c>
      <c r="BI848" s="193">
        <f>IF(N848="nulová",J848,0)</f>
        <v>0</v>
      </c>
      <c r="BJ848" s="101" t="s">
        <v>163</v>
      </c>
      <c r="BK848" s="193">
        <f>ROUND(I848*H848,2)</f>
        <v>0</v>
      </c>
      <c r="BL848" s="101" t="s">
        <v>162</v>
      </c>
      <c r="BM848" s="192" t="s">
        <v>690</v>
      </c>
    </row>
    <row r="849" spans="2:51" s="205" customFormat="1" ht="11.25">
      <c r="B849" s="206"/>
      <c r="D849" s="194" t="s">
        <v>164</v>
      </c>
      <c r="E849" s="207" t="s">
        <v>3</v>
      </c>
      <c r="F849" s="208" t="s">
        <v>195</v>
      </c>
      <c r="H849" s="207" t="s">
        <v>3</v>
      </c>
      <c r="L849" s="206"/>
      <c r="M849" s="209"/>
      <c r="N849" s="210"/>
      <c r="O849" s="210"/>
      <c r="P849" s="210"/>
      <c r="Q849" s="210"/>
      <c r="R849" s="210"/>
      <c r="S849" s="210"/>
      <c r="T849" s="211"/>
      <c r="AT849" s="207" t="s">
        <v>164</v>
      </c>
      <c r="AU849" s="207" t="s">
        <v>77</v>
      </c>
      <c r="AV849" s="205" t="s">
        <v>77</v>
      </c>
      <c r="AW849" s="205" t="s">
        <v>31</v>
      </c>
      <c r="AX849" s="205" t="s">
        <v>69</v>
      </c>
      <c r="AY849" s="207" t="s">
        <v>157</v>
      </c>
    </row>
    <row r="850" spans="2:51" s="205" customFormat="1" ht="11.25">
      <c r="B850" s="206"/>
      <c r="D850" s="194" t="s">
        <v>164</v>
      </c>
      <c r="E850" s="207" t="s">
        <v>3</v>
      </c>
      <c r="F850" s="208" t="s">
        <v>196</v>
      </c>
      <c r="H850" s="207" t="s">
        <v>3</v>
      </c>
      <c r="L850" s="206"/>
      <c r="M850" s="209"/>
      <c r="N850" s="210"/>
      <c r="O850" s="210"/>
      <c r="P850" s="210"/>
      <c r="Q850" s="210"/>
      <c r="R850" s="210"/>
      <c r="S850" s="210"/>
      <c r="T850" s="211"/>
      <c r="AT850" s="207" t="s">
        <v>164</v>
      </c>
      <c r="AU850" s="207" t="s">
        <v>77</v>
      </c>
      <c r="AV850" s="205" t="s">
        <v>77</v>
      </c>
      <c r="AW850" s="205" t="s">
        <v>31</v>
      </c>
      <c r="AX850" s="205" t="s">
        <v>69</v>
      </c>
      <c r="AY850" s="207" t="s">
        <v>157</v>
      </c>
    </row>
    <row r="851" spans="2:51" s="212" customFormat="1" ht="11.25">
      <c r="B851" s="213"/>
      <c r="D851" s="194" t="s">
        <v>164</v>
      </c>
      <c r="E851" s="214" t="s">
        <v>3</v>
      </c>
      <c r="F851" s="215" t="s">
        <v>239</v>
      </c>
      <c r="H851" s="216">
        <v>1.92</v>
      </c>
      <c r="L851" s="213"/>
      <c r="M851" s="217"/>
      <c r="N851" s="218"/>
      <c r="O851" s="218"/>
      <c r="P851" s="218"/>
      <c r="Q851" s="218"/>
      <c r="R851" s="218"/>
      <c r="S851" s="218"/>
      <c r="T851" s="219"/>
      <c r="AT851" s="214" t="s">
        <v>164</v>
      </c>
      <c r="AU851" s="214" t="s">
        <v>77</v>
      </c>
      <c r="AV851" s="212" t="s">
        <v>163</v>
      </c>
      <c r="AW851" s="212" t="s">
        <v>31</v>
      </c>
      <c r="AX851" s="212" t="s">
        <v>69</v>
      </c>
      <c r="AY851" s="214" t="s">
        <v>157</v>
      </c>
    </row>
    <row r="852" spans="2:51" s="220" customFormat="1" ht="11.25">
      <c r="B852" s="221"/>
      <c r="D852" s="194" t="s">
        <v>164</v>
      </c>
      <c r="E852" s="222" t="s">
        <v>3</v>
      </c>
      <c r="F852" s="223" t="s">
        <v>171</v>
      </c>
      <c r="H852" s="224">
        <v>1.92</v>
      </c>
      <c r="L852" s="221"/>
      <c r="M852" s="225"/>
      <c r="N852" s="226"/>
      <c r="O852" s="226"/>
      <c r="P852" s="226"/>
      <c r="Q852" s="226"/>
      <c r="R852" s="226"/>
      <c r="S852" s="226"/>
      <c r="T852" s="227"/>
      <c r="AT852" s="222" t="s">
        <v>164</v>
      </c>
      <c r="AU852" s="222" t="s">
        <v>77</v>
      </c>
      <c r="AV852" s="220" t="s">
        <v>162</v>
      </c>
      <c r="AW852" s="220" t="s">
        <v>31</v>
      </c>
      <c r="AX852" s="220" t="s">
        <v>77</v>
      </c>
      <c r="AY852" s="222" t="s">
        <v>157</v>
      </c>
    </row>
    <row r="853" spans="1:65" s="113" customFormat="1" ht="16.5" customHeight="1">
      <c r="A853" s="110"/>
      <c r="B853" s="111"/>
      <c r="C853" s="180" t="s">
        <v>691</v>
      </c>
      <c r="D853" s="180" t="s">
        <v>158</v>
      </c>
      <c r="E853" s="181" t="s">
        <v>692</v>
      </c>
      <c r="F853" s="182" t="s">
        <v>693</v>
      </c>
      <c r="G853" s="183" t="s">
        <v>161</v>
      </c>
      <c r="H853" s="184">
        <v>34</v>
      </c>
      <c r="I853" s="5"/>
      <c r="J853" s="185">
        <f>ROUND(I853*H853,2)</f>
        <v>0</v>
      </c>
      <c r="K853" s="186"/>
      <c r="L853" s="111"/>
      <c r="M853" s="187" t="s">
        <v>3</v>
      </c>
      <c r="N853" s="188" t="s">
        <v>41</v>
      </c>
      <c r="O853" s="189"/>
      <c r="P853" s="190">
        <f>O853*H853</f>
        <v>0</v>
      </c>
      <c r="Q853" s="190">
        <v>0</v>
      </c>
      <c r="R853" s="190">
        <f>Q853*H853</f>
        <v>0</v>
      </c>
      <c r="S853" s="190">
        <v>0</v>
      </c>
      <c r="T853" s="191">
        <f>S853*H853</f>
        <v>0</v>
      </c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R853" s="192" t="s">
        <v>162</v>
      </c>
      <c r="AT853" s="192" t="s">
        <v>158</v>
      </c>
      <c r="AU853" s="192" t="s">
        <v>77</v>
      </c>
      <c r="AY853" s="101" t="s">
        <v>157</v>
      </c>
      <c r="BE853" s="193">
        <f>IF(N853="základní",J853,0)</f>
        <v>0</v>
      </c>
      <c r="BF853" s="193">
        <f>IF(N853="snížená",J853,0)</f>
        <v>0</v>
      </c>
      <c r="BG853" s="193">
        <f>IF(N853="zákl. přenesená",J853,0)</f>
        <v>0</v>
      </c>
      <c r="BH853" s="193">
        <f>IF(N853="sníž. přenesená",J853,0)</f>
        <v>0</v>
      </c>
      <c r="BI853" s="193">
        <f>IF(N853="nulová",J853,0)</f>
        <v>0</v>
      </c>
      <c r="BJ853" s="101" t="s">
        <v>163</v>
      </c>
      <c r="BK853" s="193">
        <f>ROUND(I853*H853,2)</f>
        <v>0</v>
      </c>
      <c r="BL853" s="101" t="s">
        <v>162</v>
      </c>
      <c r="BM853" s="192" t="s">
        <v>694</v>
      </c>
    </row>
    <row r="854" spans="2:51" s="205" customFormat="1" ht="11.25">
      <c r="B854" s="206"/>
      <c r="D854" s="194" t="s">
        <v>164</v>
      </c>
      <c r="E854" s="207" t="s">
        <v>3</v>
      </c>
      <c r="F854" s="208" t="s">
        <v>165</v>
      </c>
      <c r="H854" s="207" t="s">
        <v>3</v>
      </c>
      <c r="L854" s="206"/>
      <c r="M854" s="209"/>
      <c r="N854" s="210"/>
      <c r="O854" s="210"/>
      <c r="P854" s="210"/>
      <c r="Q854" s="210"/>
      <c r="R854" s="210"/>
      <c r="S854" s="210"/>
      <c r="T854" s="211"/>
      <c r="AT854" s="207" t="s">
        <v>164</v>
      </c>
      <c r="AU854" s="207" t="s">
        <v>77</v>
      </c>
      <c r="AV854" s="205" t="s">
        <v>77</v>
      </c>
      <c r="AW854" s="205" t="s">
        <v>31</v>
      </c>
      <c r="AX854" s="205" t="s">
        <v>69</v>
      </c>
      <c r="AY854" s="207" t="s">
        <v>157</v>
      </c>
    </row>
    <row r="855" spans="2:51" s="205" customFormat="1" ht="11.25">
      <c r="B855" s="206"/>
      <c r="D855" s="194" t="s">
        <v>164</v>
      </c>
      <c r="E855" s="207" t="s">
        <v>3</v>
      </c>
      <c r="F855" s="208" t="s">
        <v>695</v>
      </c>
      <c r="H855" s="207" t="s">
        <v>3</v>
      </c>
      <c r="L855" s="206"/>
      <c r="M855" s="209"/>
      <c r="N855" s="210"/>
      <c r="O855" s="210"/>
      <c r="P855" s="210"/>
      <c r="Q855" s="210"/>
      <c r="R855" s="210"/>
      <c r="S855" s="210"/>
      <c r="T855" s="211"/>
      <c r="AT855" s="207" t="s">
        <v>164</v>
      </c>
      <c r="AU855" s="207" t="s">
        <v>77</v>
      </c>
      <c r="AV855" s="205" t="s">
        <v>77</v>
      </c>
      <c r="AW855" s="205" t="s">
        <v>31</v>
      </c>
      <c r="AX855" s="205" t="s">
        <v>69</v>
      </c>
      <c r="AY855" s="207" t="s">
        <v>157</v>
      </c>
    </row>
    <row r="856" spans="2:51" s="212" customFormat="1" ht="11.25">
      <c r="B856" s="213"/>
      <c r="D856" s="194" t="s">
        <v>164</v>
      </c>
      <c r="E856" s="214" t="s">
        <v>3</v>
      </c>
      <c r="F856" s="215" t="s">
        <v>254</v>
      </c>
      <c r="H856" s="216">
        <v>34</v>
      </c>
      <c r="L856" s="213"/>
      <c r="M856" s="217"/>
      <c r="N856" s="218"/>
      <c r="O856" s="218"/>
      <c r="P856" s="218"/>
      <c r="Q856" s="218"/>
      <c r="R856" s="218"/>
      <c r="S856" s="218"/>
      <c r="T856" s="219"/>
      <c r="AT856" s="214" t="s">
        <v>164</v>
      </c>
      <c r="AU856" s="214" t="s">
        <v>77</v>
      </c>
      <c r="AV856" s="212" t="s">
        <v>163</v>
      </c>
      <c r="AW856" s="212" t="s">
        <v>31</v>
      </c>
      <c r="AX856" s="212" t="s">
        <v>69</v>
      </c>
      <c r="AY856" s="214" t="s">
        <v>157</v>
      </c>
    </row>
    <row r="857" spans="2:51" s="220" customFormat="1" ht="11.25">
      <c r="B857" s="221"/>
      <c r="D857" s="194" t="s">
        <v>164</v>
      </c>
      <c r="E857" s="222" t="s">
        <v>3</v>
      </c>
      <c r="F857" s="223" t="s">
        <v>171</v>
      </c>
      <c r="H857" s="224">
        <v>34</v>
      </c>
      <c r="L857" s="221"/>
      <c r="M857" s="225"/>
      <c r="N857" s="226"/>
      <c r="O857" s="226"/>
      <c r="P857" s="226"/>
      <c r="Q857" s="226"/>
      <c r="R857" s="226"/>
      <c r="S857" s="226"/>
      <c r="T857" s="227"/>
      <c r="AT857" s="222" t="s">
        <v>164</v>
      </c>
      <c r="AU857" s="222" t="s">
        <v>77</v>
      </c>
      <c r="AV857" s="220" t="s">
        <v>162</v>
      </c>
      <c r="AW857" s="220" t="s">
        <v>31</v>
      </c>
      <c r="AX857" s="220" t="s">
        <v>77</v>
      </c>
      <c r="AY857" s="222" t="s">
        <v>157</v>
      </c>
    </row>
    <row r="858" spans="1:65" s="113" customFormat="1" ht="24.2" customHeight="1">
      <c r="A858" s="110"/>
      <c r="B858" s="111"/>
      <c r="C858" s="180" t="s">
        <v>442</v>
      </c>
      <c r="D858" s="180" t="s">
        <v>158</v>
      </c>
      <c r="E858" s="181" t="s">
        <v>696</v>
      </c>
      <c r="F858" s="182" t="s">
        <v>697</v>
      </c>
      <c r="G858" s="183" t="s">
        <v>193</v>
      </c>
      <c r="H858" s="184">
        <v>3.325</v>
      </c>
      <c r="I858" s="5"/>
      <c r="J858" s="185">
        <f>ROUND(I858*H858,2)</f>
        <v>0</v>
      </c>
      <c r="K858" s="186"/>
      <c r="L858" s="111"/>
      <c r="M858" s="187" t="s">
        <v>3</v>
      </c>
      <c r="N858" s="188" t="s">
        <v>41</v>
      </c>
      <c r="O858" s="189"/>
      <c r="P858" s="190">
        <f>O858*H858</f>
        <v>0</v>
      </c>
      <c r="Q858" s="190">
        <v>0</v>
      </c>
      <c r="R858" s="190">
        <f>Q858*H858</f>
        <v>0</v>
      </c>
      <c r="S858" s="190">
        <v>0</v>
      </c>
      <c r="T858" s="191">
        <f>S858*H858</f>
        <v>0</v>
      </c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R858" s="192" t="s">
        <v>162</v>
      </c>
      <c r="AT858" s="192" t="s">
        <v>158</v>
      </c>
      <c r="AU858" s="192" t="s">
        <v>77</v>
      </c>
      <c r="AY858" s="101" t="s">
        <v>157</v>
      </c>
      <c r="BE858" s="193">
        <f>IF(N858="základní",J858,0)</f>
        <v>0</v>
      </c>
      <c r="BF858" s="193">
        <f>IF(N858="snížená",J858,0)</f>
        <v>0</v>
      </c>
      <c r="BG858" s="193">
        <f>IF(N858="zákl. přenesená",J858,0)</f>
        <v>0</v>
      </c>
      <c r="BH858" s="193">
        <f>IF(N858="sníž. přenesená",J858,0)</f>
        <v>0</v>
      </c>
      <c r="BI858" s="193">
        <f>IF(N858="nulová",J858,0)</f>
        <v>0</v>
      </c>
      <c r="BJ858" s="101" t="s">
        <v>163</v>
      </c>
      <c r="BK858" s="193">
        <f>ROUND(I858*H858,2)</f>
        <v>0</v>
      </c>
      <c r="BL858" s="101" t="s">
        <v>162</v>
      </c>
      <c r="BM858" s="192" t="s">
        <v>698</v>
      </c>
    </row>
    <row r="859" spans="2:51" s="205" customFormat="1" ht="11.25">
      <c r="B859" s="206"/>
      <c r="D859" s="194" t="s">
        <v>164</v>
      </c>
      <c r="E859" s="207" t="s">
        <v>3</v>
      </c>
      <c r="F859" s="208" t="s">
        <v>699</v>
      </c>
      <c r="H859" s="207" t="s">
        <v>3</v>
      </c>
      <c r="L859" s="206"/>
      <c r="M859" s="209"/>
      <c r="N859" s="210"/>
      <c r="O859" s="210"/>
      <c r="P859" s="210"/>
      <c r="Q859" s="210"/>
      <c r="R859" s="210"/>
      <c r="S859" s="210"/>
      <c r="T859" s="211"/>
      <c r="AT859" s="207" t="s">
        <v>164</v>
      </c>
      <c r="AU859" s="207" t="s">
        <v>77</v>
      </c>
      <c r="AV859" s="205" t="s">
        <v>77</v>
      </c>
      <c r="AW859" s="205" t="s">
        <v>31</v>
      </c>
      <c r="AX859" s="205" t="s">
        <v>69</v>
      </c>
      <c r="AY859" s="207" t="s">
        <v>157</v>
      </c>
    </row>
    <row r="860" spans="2:51" s="205" customFormat="1" ht="11.25">
      <c r="B860" s="206"/>
      <c r="D860" s="194" t="s">
        <v>164</v>
      </c>
      <c r="E860" s="207" t="s">
        <v>3</v>
      </c>
      <c r="F860" s="208" t="s">
        <v>700</v>
      </c>
      <c r="H860" s="207" t="s">
        <v>3</v>
      </c>
      <c r="L860" s="206"/>
      <c r="M860" s="209"/>
      <c r="N860" s="210"/>
      <c r="O860" s="210"/>
      <c r="P860" s="210"/>
      <c r="Q860" s="210"/>
      <c r="R860" s="210"/>
      <c r="S860" s="210"/>
      <c r="T860" s="211"/>
      <c r="AT860" s="207" t="s">
        <v>164</v>
      </c>
      <c r="AU860" s="207" t="s">
        <v>77</v>
      </c>
      <c r="AV860" s="205" t="s">
        <v>77</v>
      </c>
      <c r="AW860" s="205" t="s">
        <v>31</v>
      </c>
      <c r="AX860" s="205" t="s">
        <v>69</v>
      </c>
      <c r="AY860" s="207" t="s">
        <v>157</v>
      </c>
    </row>
    <row r="861" spans="2:51" s="212" customFormat="1" ht="11.25">
      <c r="B861" s="213"/>
      <c r="D861" s="194" t="s">
        <v>164</v>
      </c>
      <c r="E861" s="214" t="s">
        <v>3</v>
      </c>
      <c r="F861" s="215" t="s">
        <v>701</v>
      </c>
      <c r="H861" s="216">
        <v>3.325</v>
      </c>
      <c r="L861" s="213"/>
      <c r="M861" s="217"/>
      <c r="N861" s="218"/>
      <c r="O861" s="218"/>
      <c r="P861" s="218"/>
      <c r="Q861" s="218"/>
      <c r="R861" s="218"/>
      <c r="S861" s="218"/>
      <c r="T861" s="219"/>
      <c r="AT861" s="214" t="s">
        <v>164</v>
      </c>
      <c r="AU861" s="214" t="s">
        <v>77</v>
      </c>
      <c r="AV861" s="212" t="s">
        <v>163</v>
      </c>
      <c r="AW861" s="212" t="s">
        <v>31</v>
      </c>
      <c r="AX861" s="212" t="s">
        <v>69</v>
      </c>
      <c r="AY861" s="214" t="s">
        <v>157</v>
      </c>
    </row>
    <row r="862" spans="2:51" s="220" customFormat="1" ht="11.25">
      <c r="B862" s="221"/>
      <c r="D862" s="194" t="s">
        <v>164</v>
      </c>
      <c r="E862" s="222" t="s">
        <v>3</v>
      </c>
      <c r="F862" s="223" t="s">
        <v>171</v>
      </c>
      <c r="H862" s="224">
        <v>3.325</v>
      </c>
      <c r="L862" s="221"/>
      <c r="M862" s="225"/>
      <c r="N862" s="226"/>
      <c r="O862" s="226"/>
      <c r="P862" s="226"/>
      <c r="Q862" s="226"/>
      <c r="R862" s="226"/>
      <c r="S862" s="226"/>
      <c r="T862" s="227"/>
      <c r="AT862" s="222" t="s">
        <v>164</v>
      </c>
      <c r="AU862" s="222" t="s">
        <v>77</v>
      </c>
      <c r="AV862" s="220" t="s">
        <v>162</v>
      </c>
      <c r="AW862" s="220" t="s">
        <v>31</v>
      </c>
      <c r="AX862" s="220" t="s">
        <v>77</v>
      </c>
      <c r="AY862" s="222" t="s">
        <v>157</v>
      </c>
    </row>
    <row r="863" spans="1:65" s="113" customFormat="1" ht="24.2" customHeight="1">
      <c r="A863" s="110"/>
      <c r="B863" s="111"/>
      <c r="C863" s="180" t="s">
        <v>702</v>
      </c>
      <c r="D863" s="180" t="s">
        <v>158</v>
      </c>
      <c r="E863" s="181" t="s">
        <v>703</v>
      </c>
      <c r="F863" s="182" t="s">
        <v>704</v>
      </c>
      <c r="G863" s="183" t="s">
        <v>161</v>
      </c>
      <c r="H863" s="184">
        <v>32.3</v>
      </c>
      <c r="I863" s="5"/>
      <c r="J863" s="185">
        <f>ROUND(I863*H863,2)</f>
        <v>0</v>
      </c>
      <c r="K863" s="186"/>
      <c r="L863" s="111"/>
      <c r="M863" s="187" t="s">
        <v>3</v>
      </c>
      <c r="N863" s="188" t="s">
        <v>41</v>
      </c>
      <c r="O863" s="189"/>
      <c r="P863" s="190">
        <f>O863*H863</f>
        <v>0</v>
      </c>
      <c r="Q863" s="190">
        <v>0</v>
      </c>
      <c r="R863" s="190">
        <f>Q863*H863</f>
        <v>0</v>
      </c>
      <c r="S863" s="190">
        <v>0</v>
      </c>
      <c r="T863" s="191">
        <f>S863*H863</f>
        <v>0</v>
      </c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R863" s="192" t="s">
        <v>162</v>
      </c>
      <c r="AT863" s="192" t="s">
        <v>158</v>
      </c>
      <c r="AU863" s="192" t="s">
        <v>77</v>
      </c>
      <c r="AY863" s="101" t="s">
        <v>157</v>
      </c>
      <c r="BE863" s="193">
        <f>IF(N863="základní",J863,0)</f>
        <v>0</v>
      </c>
      <c r="BF863" s="193">
        <f>IF(N863="snížená",J863,0)</f>
        <v>0</v>
      </c>
      <c r="BG863" s="193">
        <f>IF(N863="zákl. přenesená",J863,0)</f>
        <v>0</v>
      </c>
      <c r="BH863" s="193">
        <f>IF(N863="sníž. přenesená",J863,0)</f>
        <v>0</v>
      </c>
      <c r="BI863" s="193">
        <f>IF(N863="nulová",J863,0)</f>
        <v>0</v>
      </c>
      <c r="BJ863" s="101" t="s">
        <v>163</v>
      </c>
      <c r="BK863" s="193">
        <f>ROUND(I863*H863,2)</f>
        <v>0</v>
      </c>
      <c r="BL863" s="101" t="s">
        <v>162</v>
      </c>
      <c r="BM863" s="192" t="s">
        <v>705</v>
      </c>
    </row>
    <row r="864" spans="2:51" s="205" customFormat="1" ht="11.25">
      <c r="B864" s="206"/>
      <c r="D864" s="194" t="s">
        <v>164</v>
      </c>
      <c r="E864" s="207" t="s">
        <v>3</v>
      </c>
      <c r="F864" s="208" t="s">
        <v>706</v>
      </c>
      <c r="H864" s="207" t="s">
        <v>3</v>
      </c>
      <c r="L864" s="206"/>
      <c r="M864" s="209"/>
      <c r="N864" s="210"/>
      <c r="O864" s="210"/>
      <c r="P864" s="210"/>
      <c r="Q864" s="210"/>
      <c r="R864" s="210"/>
      <c r="S864" s="210"/>
      <c r="T864" s="211"/>
      <c r="AT864" s="207" t="s">
        <v>164</v>
      </c>
      <c r="AU864" s="207" t="s">
        <v>77</v>
      </c>
      <c r="AV864" s="205" t="s">
        <v>77</v>
      </c>
      <c r="AW864" s="205" t="s">
        <v>31</v>
      </c>
      <c r="AX864" s="205" t="s">
        <v>69</v>
      </c>
      <c r="AY864" s="207" t="s">
        <v>157</v>
      </c>
    </row>
    <row r="865" spans="2:51" s="212" customFormat="1" ht="11.25">
      <c r="B865" s="213"/>
      <c r="D865" s="194" t="s">
        <v>164</v>
      </c>
      <c r="E865" s="214" t="s">
        <v>3</v>
      </c>
      <c r="F865" s="215" t="s">
        <v>707</v>
      </c>
      <c r="H865" s="216">
        <v>32.3</v>
      </c>
      <c r="L865" s="213"/>
      <c r="M865" s="217"/>
      <c r="N865" s="218"/>
      <c r="O865" s="218"/>
      <c r="P865" s="218"/>
      <c r="Q865" s="218"/>
      <c r="R865" s="218"/>
      <c r="S865" s="218"/>
      <c r="T865" s="219"/>
      <c r="AT865" s="214" t="s">
        <v>164</v>
      </c>
      <c r="AU865" s="214" t="s">
        <v>77</v>
      </c>
      <c r="AV865" s="212" t="s">
        <v>163</v>
      </c>
      <c r="AW865" s="212" t="s">
        <v>31</v>
      </c>
      <c r="AX865" s="212" t="s">
        <v>69</v>
      </c>
      <c r="AY865" s="214" t="s">
        <v>157</v>
      </c>
    </row>
    <row r="866" spans="2:51" s="220" customFormat="1" ht="11.25">
      <c r="B866" s="221"/>
      <c r="D866" s="194" t="s">
        <v>164</v>
      </c>
      <c r="E866" s="222" t="s">
        <v>3</v>
      </c>
      <c r="F866" s="223" t="s">
        <v>171</v>
      </c>
      <c r="H866" s="224">
        <v>32.3</v>
      </c>
      <c r="L866" s="221"/>
      <c r="M866" s="225"/>
      <c r="N866" s="226"/>
      <c r="O866" s="226"/>
      <c r="P866" s="226"/>
      <c r="Q866" s="226"/>
      <c r="R866" s="226"/>
      <c r="S866" s="226"/>
      <c r="T866" s="227"/>
      <c r="AT866" s="222" t="s">
        <v>164</v>
      </c>
      <c r="AU866" s="222" t="s">
        <v>77</v>
      </c>
      <c r="AV866" s="220" t="s">
        <v>162</v>
      </c>
      <c r="AW866" s="220" t="s">
        <v>31</v>
      </c>
      <c r="AX866" s="220" t="s">
        <v>77</v>
      </c>
      <c r="AY866" s="222" t="s">
        <v>157</v>
      </c>
    </row>
    <row r="867" spans="1:65" s="113" customFormat="1" ht="24.2" customHeight="1">
      <c r="A867" s="110"/>
      <c r="B867" s="111"/>
      <c r="C867" s="180" t="s">
        <v>449</v>
      </c>
      <c r="D867" s="180" t="s">
        <v>158</v>
      </c>
      <c r="E867" s="181" t="s">
        <v>708</v>
      </c>
      <c r="F867" s="182" t="s">
        <v>709</v>
      </c>
      <c r="G867" s="183" t="s">
        <v>161</v>
      </c>
      <c r="H867" s="184">
        <v>47.2</v>
      </c>
      <c r="I867" s="5"/>
      <c r="J867" s="185">
        <f>ROUND(I867*H867,2)</f>
        <v>0</v>
      </c>
      <c r="K867" s="186"/>
      <c r="L867" s="111"/>
      <c r="M867" s="187" t="s">
        <v>3</v>
      </c>
      <c r="N867" s="188" t="s">
        <v>41</v>
      </c>
      <c r="O867" s="189"/>
      <c r="P867" s="190">
        <f>O867*H867</f>
        <v>0</v>
      </c>
      <c r="Q867" s="190">
        <v>0</v>
      </c>
      <c r="R867" s="190">
        <f>Q867*H867</f>
        <v>0</v>
      </c>
      <c r="S867" s="190">
        <v>0</v>
      </c>
      <c r="T867" s="191">
        <f>S867*H867</f>
        <v>0</v>
      </c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R867" s="192" t="s">
        <v>162</v>
      </c>
      <c r="AT867" s="192" t="s">
        <v>158</v>
      </c>
      <c r="AU867" s="192" t="s">
        <v>77</v>
      </c>
      <c r="AY867" s="101" t="s">
        <v>157</v>
      </c>
      <c r="BE867" s="193">
        <f>IF(N867="základní",J867,0)</f>
        <v>0</v>
      </c>
      <c r="BF867" s="193">
        <f>IF(N867="snížená",J867,0)</f>
        <v>0</v>
      </c>
      <c r="BG867" s="193">
        <f>IF(N867="zákl. přenesená",J867,0)</f>
        <v>0</v>
      </c>
      <c r="BH867" s="193">
        <f>IF(N867="sníž. přenesená",J867,0)</f>
        <v>0</v>
      </c>
      <c r="BI867" s="193">
        <f>IF(N867="nulová",J867,0)</f>
        <v>0</v>
      </c>
      <c r="BJ867" s="101" t="s">
        <v>163</v>
      </c>
      <c r="BK867" s="193">
        <f>ROUND(I867*H867,2)</f>
        <v>0</v>
      </c>
      <c r="BL867" s="101" t="s">
        <v>162</v>
      </c>
      <c r="BM867" s="192" t="s">
        <v>710</v>
      </c>
    </row>
    <row r="868" spans="2:51" s="205" customFormat="1" ht="11.25">
      <c r="B868" s="206"/>
      <c r="D868" s="194" t="s">
        <v>164</v>
      </c>
      <c r="E868" s="207" t="s">
        <v>3</v>
      </c>
      <c r="F868" s="208" t="s">
        <v>711</v>
      </c>
      <c r="H868" s="207" t="s">
        <v>3</v>
      </c>
      <c r="L868" s="206"/>
      <c r="M868" s="209"/>
      <c r="N868" s="210"/>
      <c r="O868" s="210"/>
      <c r="P868" s="210"/>
      <c r="Q868" s="210"/>
      <c r="R868" s="210"/>
      <c r="S868" s="210"/>
      <c r="T868" s="211"/>
      <c r="AT868" s="207" t="s">
        <v>164</v>
      </c>
      <c r="AU868" s="207" t="s">
        <v>77</v>
      </c>
      <c r="AV868" s="205" t="s">
        <v>77</v>
      </c>
      <c r="AW868" s="205" t="s">
        <v>31</v>
      </c>
      <c r="AX868" s="205" t="s">
        <v>69</v>
      </c>
      <c r="AY868" s="207" t="s">
        <v>157</v>
      </c>
    </row>
    <row r="869" spans="2:51" s="205" customFormat="1" ht="11.25">
      <c r="B869" s="206"/>
      <c r="D869" s="194" t="s">
        <v>164</v>
      </c>
      <c r="E869" s="207" t="s">
        <v>3</v>
      </c>
      <c r="F869" s="208" t="s">
        <v>712</v>
      </c>
      <c r="H869" s="207" t="s">
        <v>3</v>
      </c>
      <c r="L869" s="206"/>
      <c r="M869" s="209"/>
      <c r="N869" s="210"/>
      <c r="O869" s="210"/>
      <c r="P869" s="210"/>
      <c r="Q869" s="210"/>
      <c r="R869" s="210"/>
      <c r="S869" s="210"/>
      <c r="T869" s="211"/>
      <c r="AT869" s="207" t="s">
        <v>164</v>
      </c>
      <c r="AU869" s="207" t="s">
        <v>77</v>
      </c>
      <c r="AV869" s="205" t="s">
        <v>77</v>
      </c>
      <c r="AW869" s="205" t="s">
        <v>31</v>
      </c>
      <c r="AX869" s="205" t="s">
        <v>69</v>
      </c>
      <c r="AY869" s="207" t="s">
        <v>157</v>
      </c>
    </row>
    <row r="870" spans="2:51" s="212" customFormat="1" ht="11.25">
      <c r="B870" s="213"/>
      <c r="D870" s="194" t="s">
        <v>164</v>
      </c>
      <c r="E870" s="214" t="s">
        <v>3</v>
      </c>
      <c r="F870" s="215" t="s">
        <v>713</v>
      </c>
      <c r="H870" s="216">
        <v>47.2</v>
      </c>
      <c r="L870" s="213"/>
      <c r="M870" s="217"/>
      <c r="N870" s="218"/>
      <c r="O870" s="218"/>
      <c r="P870" s="218"/>
      <c r="Q870" s="218"/>
      <c r="R870" s="218"/>
      <c r="S870" s="218"/>
      <c r="T870" s="219"/>
      <c r="AT870" s="214" t="s">
        <v>164</v>
      </c>
      <c r="AU870" s="214" t="s">
        <v>77</v>
      </c>
      <c r="AV870" s="212" t="s">
        <v>163</v>
      </c>
      <c r="AW870" s="212" t="s">
        <v>31</v>
      </c>
      <c r="AX870" s="212" t="s">
        <v>69</v>
      </c>
      <c r="AY870" s="214" t="s">
        <v>157</v>
      </c>
    </row>
    <row r="871" spans="2:51" s="220" customFormat="1" ht="11.25">
      <c r="B871" s="221"/>
      <c r="D871" s="194" t="s">
        <v>164</v>
      </c>
      <c r="E871" s="222" t="s">
        <v>3</v>
      </c>
      <c r="F871" s="223" t="s">
        <v>171</v>
      </c>
      <c r="H871" s="224">
        <v>47.2</v>
      </c>
      <c r="L871" s="221"/>
      <c r="M871" s="225"/>
      <c r="N871" s="226"/>
      <c r="O871" s="226"/>
      <c r="P871" s="226"/>
      <c r="Q871" s="226"/>
      <c r="R871" s="226"/>
      <c r="S871" s="226"/>
      <c r="T871" s="227"/>
      <c r="AT871" s="222" t="s">
        <v>164</v>
      </c>
      <c r="AU871" s="222" t="s">
        <v>77</v>
      </c>
      <c r="AV871" s="220" t="s">
        <v>162</v>
      </c>
      <c r="AW871" s="220" t="s">
        <v>31</v>
      </c>
      <c r="AX871" s="220" t="s">
        <v>77</v>
      </c>
      <c r="AY871" s="222" t="s">
        <v>157</v>
      </c>
    </row>
    <row r="872" spans="1:65" s="113" customFormat="1" ht="16.5" customHeight="1">
      <c r="A872" s="110"/>
      <c r="B872" s="111"/>
      <c r="C872" s="180" t="s">
        <v>714</v>
      </c>
      <c r="D872" s="180" t="s">
        <v>158</v>
      </c>
      <c r="E872" s="181" t="s">
        <v>715</v>
      </c>
      <c r="F872" s="182" t="s">
        <v>716</v>
      </c>
      <c r="G872" s="183" t="s">
        <v>389</v>
      </c>
      <c r="H872" s="184">
        <v>6</v>
      </c>
      <c r="I872" s="5"/>
      <c r="J872" s="185">
        <f>ROUND(I872*H872,2)</f>
        <v>0</v>
      </c>
      <c r="K872" s="186"/>
      <c r="L872" s="111"/>
      <c r="M872" s="187" t="s">
        <v>3</v>
      </c>
      <c r="N872" s="188" t="s">
        <v>41</v>
      </c>
      <c r="O872" s="189"/>
      <c r="P872" s="190">
        <f>O872*H872</f>
        <v>0</v>
      </c>
      <c r="Q872" s="190">
        <v>0</v>
      </c>
      <c r="R872" s="190">
        <f>Q872*H872</f>
        <v>0</v>
      </c>
      <c r="S872" s="190">
        <v>0</v>
      </c>
      <c r="T872" s="191">
        <f>S872*H872</f>
        <v>0</v>
      </c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R872" s="192" t="s">
        <v>162</v>
      </c>
      <c r="AT872" s="192" t="s">
        <v>158</v>
      </c>
      <c r="AU872" s="192" t="s">
        <v>77</v>
      </c>
      <c r="AY872" s="101" t="s">
        <v>157</v>
      </c>
      <c r="BE872" s="193">
        <f>IF(N872="základní",J872,0)</f>
        <v>0</v>
      </c>
      <c r="BF872" s="193">
        <f>IF(N872="snížená",J872,0)</f>
        <v>0</v>
      </c>
      <c r="BG872" s="193">
        <f>IF(N872="zákl. přenesená",J872,0)</f>
        <v>0</v>
      </c>
      <c r="BH872" s="193">
        <f>IF(N872="sníž. přenesená",J872,0)</f>
        <v>0</v>
      </c>
      <c r="BI872" s="193">
        <f>IF(N872="nulová",J872,0)</f>
        <v>0</v>
      </c>
      <c r="BJ872" s="101" t="s">
        <v>163</v>
      </c>
      <c r="BK872" s="193">
        <f>ROUND(I872*H872,2)</f>
        <v>0</v>
      </c>
      <c r="BL872" s="101" t="s">
        <v>162</v>
      </c>
      <c r="BM872" s="192" t="s">
        <v>717</v>
      </c>
    </row>
    <row r="873" spans="1:65" s="113" customFormat="1" ht="24.2" customHeight="1">
      <c r="A873" s="110"/>
      <c r="B873" s="111"/>
      <c r="C873" s="180" t="s">
        <v>461</v>
      </c>
      <c r="D873" s="180" t="s">
        <v>158</v>
      </c>
      <c r="E873" s="181" t="s">
        <v>718</v>
      </c>
      <c r="F873" s="182" t="s">
        <v>719</v>
      </c>
      <c r="G873" s="183" t="s">
        <v>161</v>
      </c>
      <c r="H873" s="184">
        <v>264.697</v>
      </c>
      <c r="I873" s="5"/>
      <c r="J873" s="185">
        <f>ROUND(I873*H873,2)</f>
        <v>0</v>
      </c>
      <c r="K873" s="186"/>
      <c r="L873" s="111"/>
      <c r="M873" s="187" t="s">
        <v>3</v>
      </c>
      <c r="N873" s="188" t="s">
        <v>41</v>
      </c>
      <c r="O873" s="189"/>
      <c r="P873" s="190">
        <f>O873*H873</f>
        <v>0</v>
      </c>
      <c r="Q873" s="190">
        <v>0</v>
      </c>
      <c r="R873" s="190">
        <f>Q873*H873</f>
        <v>0</v>
      </c>
      <c r="S873" s="190">
        <v>0</v>
      </c>
      <c r="T873" s="191">
        <f>S873*H873</f>
        <v>0</v>
      </c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R873" s="192" t="s">
        <v>162</v>
      </c>
      <c r="AT873" s="192" t="s">
        <v>158</v>
      </c>
      <c r="AU873" s="192" t="s">
        <v>77</v>
      </c>
      <c r="AY873" s="101" t="s">
        <v>157</v>
      </c>
      <c r="BE873" s="193">
        <f>IF(N873="základní",J873,0)</f>
        <v>0</v>
      </c>
      <c r="BF873" s="193">
        <f>IF(N873="snížená",J873,0)</f>
        <v>0</v>
      </c>
      <c r="BG873" s="193">
        <f>IF(N873="zákl. přenesená",J873,0)</f>
        <v>0</v>
      </c>
      <c r="BH873" s="193">
        <f>IF(N873="sníž. přenesená",J873,0)</f>
        <v>0</v>
      </c>
      <c r="BI873" s="193">
        <f>IF(N873="nulová",J873,0)</f>
        <v>0</v>
      </c>
      <c r="BJ873" s="101" t="s">
        <v>163</v>
      </c>
      <c r="BK873" s="193">
        <f>ROUND(I873*H873,2)</f>
        <v>0</v>
      </c>
      <c r="BL873" s="101" t="s">
        <v>162</v>
      </c>
      <c r="BM873" s="192" t="s">
        <v>720</v>
      </c>
    </row>
    <row r="874" spans="2:51" s="205" customFormat="1" ht="11.25">
      <c r="B874" s="206"/>
      <c r="D874" s="194" t="s">
        <v>164</v>
      </c>
      <c r="E874" s="207" t="s">
        <v>3</v>
      </c>
      <c r="F874" s="208" t="s">
        <v>353</v>
      </c>
      <c r="H874" s="207" t="s">
        <v>3</v>
      </c>
      <c r="L874" s="206"/>
      <c r="M874" s="209"/>
      <c r="N874" s="210"/>
      <c r="O874" s="210"/>
      <c r="P874" s="210"/>
      <c r="Q874" s="210"/>
      <c r="R874" s="210"/>
      <c r="S874" s="210"/>
      <c r="T874" s="211"/>
      <c r="AT874" s="207" t="s">
        <v>164</v>
      </c>
      <c r="AU874" s="207" t="s">
        <v>77</v>
      </c>
      <c r="AV874" s="205" t="s">
        <v>77</v>
      </c>
      <c r="AW874" s="205" t="s">
        <v>31</v>
      </c>
      <c r="AX874" s="205" t="s">
        <v>69</v>
      </c>
      <c r="AY874" s="207" t="s">
        <v>157</v>
      </c>
    </row>
    <row r="875" spans="2:51" s="205" customFormat="1" ht="11.25">
      <c r="B875" s="206"/>
      <c r="D875" s="194" t="s">
        <v>164</v>
      </c>
      <c r="E875" s="207" t="s">
        <v>3</v>
      </c>
      <c r="F875" s="208" t="s">
        <v>354</v>
      </c>
      <c r="H875" s="207" t="s">
        <v>3</v>
      </c>
      <c r="L875" s="206"/>
      <c r="M875" s="209"/>
      <c r="N875" s="210"/>
      <c r="O875" s="210"/>
      <c r="P875" s="210"/>
      <c r="Q875" s="210"/>
      <c r="R875" s="210"/>
      <c r="S875" s="210"/>
      <c r="T875" s="211"/>
      <c r="AT875" s="207" t="s">
        <v>164</v>
      </c>
      <c r="AU875" s="207" t="s">
        <v>77</v>
      </c>
      <c r="AV875" s="205" t="s">
        <v>77</v>
      </c>
      <c r="AW875" s="205" t="s">
        <v>31</v>
      </c>
      <c r="AX875" s="205" t="s">
        <v>69</v>
      </c>
      <c r="AY875" s="207" t="s">
        <v>157</v>
      </c>
    </row>
    <row r="876" spans="2:51" s="205" customFormat="1" ht="11.25">
      <c r="B876" s="206"/>
      <c r="D876" s="194" t="s">
        <v>164</v>
      </c>
      <c r="E876" s="207" t="s">
        <v>3</v>
      </c>
      <c r="F876" s="208" t="s">
        <v>355</v>
      </c>
      <c r="H876" s="207" t="s">
        <v>3</v>
      </c>
      <c r="L876" s="206"/>
      <c r="M876" s="209"/>
      <c r="N876" s="210"/>
      <c r="O876" s="210"/>
      <c r="P876" s="210"/>
      <c r="Q876" s="210"/>
      <c r="R876" s="210"/>
      <c r="S876" s="210"/>
      <c r="T876" s="211"/>
      <c r="AT876" s="207" t="s">
        <v>164</v>
      </c>
      <c r="AU876" s="207" t="s">
        <v>77</v>
      </c>
      <c r="AV876" s="205" t="s">
        <v>77</v>
      </c>
      <c r="AW876" s="205" t="s">
        <v>31</v>
      </c>
      <c r="AX876" s="205" t="s">
        <v>69</v>
      </c>
      <c r="AY876" s="207" t="s">
        <v>157</v>
      </c>
    </row>
    <row r="877" spans="2:51" s="205" customFormat="1" ht="11.25">
      <c r="B877" s="206"/>
      <c r="D877" s="194" t="s">
        <v>164</v>
      </c>
      <c r="E877" s="207" t="s">
        <v>3</v>
      </c>
      <c r="F877" s="208" t="s">
        <v>356</v>
      </c>
      <c r="H877" s="207" t="s">
        <v>3</v>
      </c>
      <c r="L877" s="206"/>
      <c r="M877" s="209"/>
      <c r="N877" s="210"/>
      <c r="O877" s="210"/>
      <c r="P877" s="210"/>
      <c r="Q877" s="210"/>
      <c r="R877" s="210"/>
      <c r="S877" s="210"/>
      <c r="T877" s="211"/>
      <c r="AT877" s="207" t="s">
        <v>164</v>
      </c>
      <c r="AU877" s="207" t="s">
        <v>77</v>
      </c>
      <c r="AV877" s="205" t="s">
        <v>77</v>
      </c>
      <c r="AW877" s="205" t="s">
        <v>31</v>
      </c>
      <c r="AX877" s="205" t="s">
        <v>69</v>
      </c>
      <c r="AY877" s="207" t="s">
        <v>157</v>
      </c>
    </row>
    <row r="878" spans="2:51" s="205" customFormat="1" ht="11.25">
      <c r="B878" s="206"/>
      <c r="D878" s="194" t="s">
        <v>164</v>
      </c>
      <c r="E878" s="207" t="s">
        <v>3</v>
      </c>
      <c r="F878" s="208" t="s">
        <v>357</v>
      </c>
      <c r="H878" s="207" t="s">
        <v>3</v>
      </c>
      <c r="L878" s="206"/>
      <c r="M878" s="209"/>
      <c r="N878" s="210"/>
      <c r="O878" s="210"/>
      <c r="P878" s="210"/>
      <c r="Q878" s="210"/>
      <c r="R878" s="210"/>
      <c r="S878" s="210"/>
      <c r="T878" s="211"/>
      <c r="AT878" s="207" t="s">
        <v>164</v>
      </c>
      <c r="AU878" s="207" t="s">
        <v>77</v>
      </c>
      <c r="AV878" s="205" t="s">
        <v>77</v>
      </c>
      <c r="AW878" s="205" t="s">
        <v>31</v>
      </c>
      <c r="AX878" s="205" t="s">
        <v>69</v>
      </c>
      <c r="AY878" s="207" t="s">
        <v>157</v>
      </c>
    </row>
    <row r="879" spans="2:51" s="205" customFormat="1" ht="11.25">
      <c r="B879" s="206"/>
      <c r="D879" s="194" t="s">
        <v>164</v>
      </c>
      <c r="E879" s="207" t="s">
        <v>3</v>
      </c>
      <c r="F879" s="208" t="s">
        <v>358</v>
      </c>
      <c r="H879" s="207" t="s">
        <v>3</v>
      </c>
      <c r="L879" s="206"/>
      <c r="M879" s="209"/>
      <c r="N879" s="210"/>
      <c r="O879" s="210"/>
      <c r="P879" s="210"/>
      <c r="Q879" s="210"/>
      <c r="R879" s="210"/>
      <c r="S879" s="210"/>
      <c r="T879" s="211"/>
      <c r="AT879" s="207" t="s">
        <v>164</v>
      </c>
      <c r="AU879" s="207" t="s">
        <v>77</v>
      </c>
      <c r="AV879" s="205" t="s">
        <v>77</v>
      </c>
      <c r="AW879" s="205" t="s">
        <v>31</v>
      </c>
      <c r="AX879" s="205" t="s">
        <v>69</v>
      </c>
      <c r="AY879" s="207" t="s">
        <v>157</v>
      </c>
    </row>
    <row r="880" spans="2:51" s="205" customFormat="1" ht="11.25">
      <c r="B880" s="206"/>
      <c r="D880" s="194" t="s">
        <v>164</v>
      </c>
      <c r="E880" s="207" t="s">
        <v>3</v>
      </c>
      <c r="F880" s="208" t="s">
        <v>721</v>
      </c>
      <c r="H880" s="207" t="s">
        <v>3</v>
      </c>
      <c r="L880" s="206"/>
      <c r="M880" s="209"/>
      <c r="N880" s="210"/>
      <c r="O880" s="210"/>
      <c r="P880" s="210"/>
      <c r="Q880" s="210"/>
      <c r="R880" s="210"/>
      <c r="S880" s="210"/>
      <c r="T880" s="211"/>
      <c r="AT880" s="207" t="s">
        <v>164</v>
      </c>
      <c r="AU880" s="207" t="s">
        <v>77</v>
      </c>
      <c r="AV880" s="205" t="s">
        <v>77</v>
      </c>
      <c r="AW880" s="205" t="s">
        <v>31</v>
      </c>
      <c r="AX880" s="205" t="s">
        <v>69</v>
      </c>
      <c r="AY880" s="207" t="s">
        <v>157</v>
      </c>
    </row>
    <row r="881" spans="2:51" s="205" customFormat="1" ht="11.25">
      <c r="B881" s="206"/>
      <c r="D881" s="194" t="s">
        <v>164</v>
      </c>
      <c r="E881" s="207" t="s">
        <v>3</v>
      </c>
      <c r="F881" s="208" t="s">
        <v>722</v>
      </c>
      <c r="H881" s="207" t="s">
        <v>3</v>
      </c>
      <c r="L881" s="206"/>
      <c r="M881" s="209"/>
      <c r="N881" s="210"/>
      <c r="O881" s="210"/>
      <c r="P881" s="210"/>
      <c r="Q881" s="210"/>
      <c r="R881" s="210"/>
      <c r="S881" s="210"/>
      <c r="T881" s="211"/>
      <c r="AT881" s="207" t="s">
        <v>164</v>
      </c>
      <c r="AU881" s="207" t="s">
        <v>77</v>
      </c>
      <c r="AV881" s="205" t="s">
        <v>77</v>
      </c>
      <c r="AW881" s="205" t="s">
        <v>31</v>
      </c>
      <c r="AX881" s="205" t="s">
        <v>69</v>
      </c>
      <c r="AY881" s="207" t="s">
        <v>157</v>
      </c>
    </row>
    <row r="882" spans="2:51" s="205" customFormat="1" ht="11.25">
      <c r="B882" s="206"/>
      <c r="D882" s="194" t="s">
        <v>164</v>
      </c>
      <c r="E882" s="207" t="s">
        <v>3</v>
      </c>
      <c r="F882" s="208" t="s">
        <v>361</v>
      </c>
      <c r="H882" s="207" t="s">
        <v>3</v>
      </c>
      <c r="L882" s="206"/>
      <c r="M882" s="209"/>
      <c r="N882" s="210"/>
      <c r="O882" s="210"/>
      <c r="P882" s="210"/>
      <c r="Q882" s="210"/>
      <c r="R882" s="210"/>
      <c r="S882" s="210"/>
      <c r="T882" s="211"/>
      <c r="AT882" s="207" t="s">
        <v>164</v>
      </c>
      <c r="AU882" s="207" t="s">
        <v>77</v>
      </c>
      <c r="AV882" s="205" t="s">
        <v>77</v>
      </c>
      <c r="AW882" s="205" t="s">
        <v>31</v>
      </c>
      <c r="AX882" s="205" t="s">
        <v>69</v>
      </c>
      <c r="AY882" s="207" t="s">
        <v>157</v>
      </c>
    </row>
    <row r="883" spans="2:51" s="205" customFormat="1" ht="11.25">
      <c r="B883" s="206"/>
      <c r="D883" s="194" t="s">
        <v>164</v>
      </c>
      <c r="E883" s="207" t="s">
        <v>3</v>
      </c>
      <c r="F883" s="208" t="s">
        <v>362</v>
      </c>
      <c r="H883" s="207" t="s">
        <v>3</v>
      </c>
      <c r="L883" s="206"/>
      <c r="M883" s="209"/>
      <c r="N883" s="210"/>
      <c r="O883" s="210"/>
      <c r="P883" s="210"/>
      <c r="Q883" s="210"/>
      <c r="R883" s="210"/>
      <c r="S883" s="210"/>
      <c r="T883" s="211"/>
      <c r="AT883" s="207" t="s">
        <v>164</v>
      </c>
      <c r="AU883" s="207" t="s">
        <v>77</v>
      </c>
      <c r="AV883" s="205" t="s">
        <v>77</v>
      </c>
      <c r="AW883" s="205" t="s">
        <v>31</v>
      </c>
      <c r="AX883" s="205" t="s">
        <v>69</v>
      </c>
      <c r="AY883" s="207" t="s">
        <v>157</v>
      </c>
    </row>
    <row r="884" spans="2:51" s="205" customFormat="1" ht="11.25">
      <c r="B884" s="206"/>
      <c r="D884" s="194" t="s">
        <v>164</v>
      </c>
      <c r="E884" s="207" t="s">
        <v>3</v>
      </c>
      <c r="F884" s="208" t="s">
        <v>363</v>
      </c>
      <c r="H884" s="207" t="s">
        <v>3</v>
      </c>
      <c r="L884" s="206"/>
      <c r="M884" s="209"/>
      <c r="N884" s="210"/>
      <c r="O884" s="210"/>
      <c r="P884" s="210"/>
      <c r="Q884" s="210"/>
      <c r="R884" s="210"/>
      <c r="S884" s="210"/>
      <c r="T884" s="211"/>
      <c r="AT884" s="207" t="s">
        <v>164</v>
      </c>
      <c r="AU884" s="207" t="s">
        <v>77</v>
      </c>
      <c r="AV884" s="205" t="s">
        <v>77</v>
      </c>
      <c r="AW884" s="205" t="s">
        <v>31</v>
      </c>
      <c r="AX884" s="205" t="s">
        <v>69</v>
      </c>
      <c r="AY884" s="207" t="s">
        <v>157</v>
      </c>
    </row>
    <row r="885" spans="2:51" s="205" customFormat="1" ht="11.25">
      <c r="B885" s="206"/>
      <c r="D885" s="194" t="s">
        <v>164</v>
      </c>
      <c r="E885" s="207" t="s">
        <v>3</v>
      </c>
      <c r="F885" s="208" t="s">
        <v>364</v>
      </c>
      <c r="H885" s="207" t="s">
        <v>3</v>
      </c>
      <c r="L885" s="206"/>
      <c r="M885" s="209"/>
      <c r="N885" s="210"/>
      <c r="O885" s="210"/>
      <c r="P885" s="210"/>
      <c r="Q885" s="210"/>
      <c r="R885" s="210"/>
      <c r="S885" s="210"/>
      <c r="T885" s="211"/>
      <c r="AT885" s="207" t="s">
        <v>164</v>
      </c>
      <c r="AU885" s="207" t="s">
        <v>77</v>
      </c>
      <c r="AV885" s="205" t="s">
        <v>77</v>
      </c>
      <c r="AW885" s="205" t="s">
        <v>31</v>
      </c>
      <c r="AX885" s="205" t="s">
        <v>69</v>
      </c>
      <c r="AY885" s="207" t="s">
        <v>157</v>
      </c>
    </row>
    <row r="886" spans="2:51" s="205" customFormat="1" ht="11.25">
      <c r="B886" s="206"/>
      <c r="D886" s="194" t="s">
        <v>164</v>
      </c>
      <c r="E886" s="207" t="s">
        <v>3</v>
      </c>
      <c r="F886" s="208" t="s">
        <v>365</v>
      </c>
      <c r="H886" s="207" t="s">
        <v>3</v>
      </c>
      <c r="L886" s="206"/>
      <c r="M886" s="209"/>
      <c r="N886" s="210"/>
      <c r="O886" s="210"/>
      <c r="P886" s="210"/>
      <c r="Q886" s="210"/>
      <c r="R886" s="210"/>
      <c r="S886" s="210"/>
      <c r="T886" s="211"/>
      <c r="AT886" s="207" t="s">
        <v>164</v>
      </c>
      <c r="AU886" s="207" t="s">
        <v>77</v>
      </c>
      <c r="AV886" s="205" t="s">
        <v>77</v>
      </c>
      <c r="AW886" s="205" t="s">
        <v>31</v>
      </c>
      <c r="AX886" s="205" t="s">
        <v>69</v>
      </c>
      <c r="AY886" s="207" t="s">
        <v>157</v>
      </c>
    </row>
    <row r="887" spans="2:51" s="205" customFormat="1" ht="11.25">
      <c r="B887" s="206"/>
      <c r="D887" s="194" t="s">
        <v>164</v>
      </c>
      <c r="E887" s="207" t="s">
        <v>3</v>
      </c>
      <c r="F887" s="208" t="s">
        <v>366</v>
      </c>
      <c r="H887" s="207" t="s">
        <v>3</v>
      </c>
      <c r="L887" s="206"/>
      <c r="M887" s="209"/>
      <c r="N887" s="210"/>
      <c r="O887" s="210"/>
      <c r="P887" s="210"/>
      <c r="Q887" s="210"/>
      <c r="R887" s="210"/>
      <c r="S887" s="210"/>
      <c r="T887" s="211"/>
      <c r="AT887" s="207" t="s">
        <v>164</v>
      </c>
      <c r="AU887" s="207" t="s">
        <v>77</v>
      </c>
      <c r="AV887" s="205" t="s">
        <v>77</v>
      </c>
      <c r="AW887" s="205" t="s">
        <v>31</v>
      </c>
      <c r="AX887" s="205" t="s">
        <v>69</v>
      </c>
      <c r="AY887" s="207" t="s">
        <v>157</v>
      </c>
    </row>
    <row r="888" spans="2:51" s="205" customFormat="1" ht="11.25">
      <c r="B888" s="206"/>
      <c r="D888" s="194" t="s">
        <v>164</v>
      </c>
      <c r="E888" s="207" t="s">
        <v>3</v>
      </c>
      <c r="F888" s="208" t="s">
        <v>367</v>
      </c>
      <c r="H888" s="207" t="s">
        <v>3</v>
      </c>
      <c r="L888" s="206"/>
      <c r="M888" s="209"/>
      <c r="N888" s="210"/>
      <c r="O888" s="210"/>
      <c r="P888" s="210"/>
      <c r="Q888" s="210"/>
      <c r="R888" s="210"/>
      <c r="S888" s="210"/>
      <c r="T888" s="211"/>
      <c r="AT888" s="207" t="s">
        <v>164</v>
      </c>
      <c r="AU888" s="207" t="s">
        <v>77</v>
      </c>
      <c r="AV888" s="205" t="s">
        <v>77</v>
      </c>
      <c r="AW888" s="205" t="s">
        <v>31</v>
      </c>
      <c r="AX888" s="205" t="s">
        <v>69</v>
      </c>
      <c r="AY888" s="207" t="s">
        <v>157</v>
      </c>
    </row>
    <row r="889" spans="2:51" s="205" customFormat="1" ht="11.25">
      <c r="B889" s="206"/>
      <c r="D889" s="194" t="s">
        <v>164</v>
      </c>
      <c r="E889" s="207" t="s">
        <v>3</v>
      </c>
      <c r="F889" s="208" t="s">
        <v>368</v>
      </c>
      <c r="H889" s="207" t="s">
        <v>3</v>
      </c>
      <c r="L889" s="206"/>
      <c r="M889" s="209"/>
      <c r="N889" s="210"/>
      <c r="O889" s="210"/>
      <c r="P889" s="210"/>
      <c r="Q889" s="210"/>
      <c r="R889" s="210"/>
      <c r="S889" s="210"/>
      <c r="T889" s="211"/>
      <c r="AT889" s="207" t="s">
        <v>164</v>
      </c>
      <c r="AU889" s="207" t="s">
        <v>77</v>
      </c>
      <c r="AV889" s="205" t="s">
        <v>77</v>
      </c>
      <c r="AW889" s="205" t="s">
        <v>31</v>
      </c>
      <c r="AX889" s="205" t="s">
        <v>69</v>
      </c>
      <c r="AY889" s="207" t="s">
        <v>157</v>
      </c>
    </row>
    <row r="890" spans="2:51" s="205" customFormat="1" ht="11.25">
      <c r="B890" s="206"/>
      <c r="D890" s="194" t="s">
        <v>164</v>
      </c>
      <c r="E890" s="207" t="s">
        <v>3</v>
      </c>
      <c r="F890" s="208" t="s">
        <v>369</v>
      </c>
      <c r="H890" s="207" t="s">
        <v>3</v>
      </c>
      <c r="L890" s="206"/>
      <c r="M890" s="209"/>
      <c r="N890" s="210"/>
      <c r="O890" s="210"/>
      <c r="P890" s="210"/>
      <c r="Q890" s="210"/>
      <c r="R890" s="210"/>
      <c r="S890" s="210"/>
      <c r="T890" s="211"/>
      <c r="AT890" s="207" t="s">
        <v>164</v>
      </c>
      <c r="AU890" s="207" t="s">
        <v>77</v>
      </c>
      <c r="AV890" s="205" t="s">
        <v>77</v>
      </c>
      <c r="AW890" s="205" t="s">
        <v>31</v>
      </c>
      <c r="AX890" s="205" t="s">
        <v>69</v>
      </c>
      <c r="AY890" s="207" t="s">
        <v>157</v>
      </c>
    </row>
    <row r="891" spans="2:51" s="205" customFormat="1" ht="11.25">
      <c r="B891" s="206"/>
      <c r="D891" s="194" t="s">
        <v>164</v>
      </c>
      <c r="E891" s="207" t="s">
        <v>3</v>
      </c>
      <c r="F891" s="208" t="s">
        <v>370</v>
      </c>
      <c r="H891" s="207" t="s">
        <v>3</v>
      </c>
      <c r="L891" s="206"/>
      <c r="M891" s="209"/>
      <c r="N891" s="210"/>
      <c r="O891" s="210"/>
      <c r="P891" s="210"/>
      <c r="Q891" s="210"/>
      <c r="R891" s="210"/>
      <c r="S891" s="210"/>
      <c r="T891" s="211"/>
      <c r="AT891" s="207" t="s">
        <v>164</v>
      </c>
      <c r="AU891" s="207" t="s">
        <v>77</v>
      </c>
      <c r="AV891" s="205" t="s">
        <v>77</v>
      </c>
      <c r="AW891" s="205" t="s">
        <v>31</v>
      </c>
      <c r="AX891" s="205" t="s">
        <v>69</v>
      </c>
      <c r="AY891" s="207" t="s">
        <v>157</v>
      </c>
    </row>
    <row r="892" spans="2:51" s="205" customFormat="1" ht="11.25">
      <c r="B892" s="206"/>
      <c r="D892" s="194" t="s">
        <v>164</v>
      </c>
      <c r="E892" s="207" t="s">
        <v>3</v>
      </c>
      <c r="F892" s="208" t="s">
        <v>371</v>
      </c>
      <c r="H892" s="207" t="s">
        <v>3</v>
      </c>
      <c r="L892" s="206"/>
      <c r="M892" s="209"/>
      <c r="N892" s="210"/>
      <c r="O892" s="210"/>
      <c r="P892" s="210"/>
      <c r="Q892" s="210"/>
      <c r="R892" s="210"/>
      <c r="S892" s="210"/>
      <c r="T892" s="211"/>
      <c r="AT892" s="207" t="s">
        <v>164</v>
      </c>
      <c r="AU892" s="207" t="s">
        <v>77</v>
      </c>
      <c r="AV892" s="205" t="s">
        <v>77</v>
      </c>
      <c r="AW892" s="205" t="s">
        <v>31</v>
      </c>
      <c r="AX892" s="205" t="s">
        <v>69</v>
      </c>
      <c r="AY892" s="207" t="s">
        <v>157</v>
      </c>
    </row>
    <row r="893" spans="2:51" s="205" customFormat="1" ht="11.25">
      <c r="B893" s="206"/>
      <c r="D893" s="194" t="s">
        <v>164</v>
      </c>
      <c r="E893" s="207" t="s">
        <v>3</v>
      </c>
      <c r="F893" s="208" t="s">
        <v>372</v>
      </c>
      <c r="H893" s="207" t="s">
        <v>3</v>
      </c>
      <c r="L893" s="206"/>
      <c r="M893" s="209"/>
      <c r="N893" s="210"/>
      <c r="O893" s="210"/>
      <c r="P893" s="210"/>
      <c r="Q893" s="210"/>
      <c r="R893" s="210"/>
      <c r="S893" s="210"/>
      <c r="T893" s="211"/>
      <c r="AT893" s="207" t="s">
        <v>164</v>
      </c>
      <c r="AU893" s="207" t="s">
        <v>77</v>
      </c>
      <c r="AV893" s="205" t="s">
        <v>77</v>
      </c>
      <c r="AW893" s="205" t="s">
        <v>31</v>
      </c>
      <c r="AX893" s="205" t="s">
        <v>69</v>
      </c>
      <c r="AY893" s="207" t="s">
        <v>157</v>
      </c>
    </row>
    <row r="894" spans="2:51" s="205" customFormat="1" ht="11.25">
      <c r="B894" s="206"/>
      <c r="D894" s="194" t="s">
        <v>164</v>
      </c>
      <c r="E894" s="207" t="s">
        <v>3</v>
      </c>
      <c r="F894" s="208" t="s">
        <v>373</v>
      </c>
      <c r="H894" s="207" t="s">
        <v>3</v>
      </c>
      <c r="L894" s="206"/>
      <c r="M894" s="209"/>
      <c r="N894" s="210"/>
      <c r="O894" s="210"/>
      <c r="P894" s="210"/>
      <c r="Q894" s="210"/>
      <c r="R894" s="210"/>
      <c r="S894" s="210"/>
      <c r="T894" s="211"/>
      <c r="AT894" s="207" t="s">
        <v>164</v>
      </c>
      <c r="AU894" s="207" t="s">
        <v>77</v>
      </c>
      <c r="AV894" s="205" t="s">
        <v>77</v>
      </c>
      <c r="AW894" s="205" t="s">
        <v>31</v>
      </c>
      <c r="AX894" s="205" t="s">
        <v>69</v>
      </c>
      <c r="AY894" s="207" t="s">
        <v>157</v>
      </c>
    </row>
    <row r="895" spans="2:51" s="205" customFormat="1" ht="11.25">
      <c r="B895" s="206"/>
      <c r="D895" s="194" t="s">
        <v>164</v>
      </c>
      <c r="E895" s="207" t="s">
        <v>3</v>
      </c>
      <c r="F895" s="208" t="s">
        <v>374</v>
      </c>
      <c r="H895" s="207" t="s">
        <v>3</v>
      </c>
      <c r="L895" s="206"/>
      <c r="M895" s="209"/>
      <c r="N895" s="210"/>
      <c r="O895" s="210"/>
      <c r="P895" s="210"/>
      <c r="Q895" s="210"/>
      <c r="R895" s="210"/>
      <c r="S895" s="210"/>
      <c r="T895" s="211"/>
      <c r="AT895" s="207" t="s">
        <v>164</v>
      </c>
      <c r="AU895" s="207" t="s">
        <v>77</v>
      </c>
      <c r="AV895" s="205" t="s">
        <v>77</v>
      </c>
      <c r="AW895" s="205" t="s">
        <v>31</v>
      </c>
      <c r="AX895" s="205" t="s">
        <v>69</v>
      </c>
      <c r="AY895" s="207" t="s">
        <v>157</v>
      </c>
    </row>
    <row r="896" spans="2:51" s="205" customFormat="1" ht="11.25">
      <c r="B896" s="206"/>
      <c r="D896" s="194" t="s">
        <v>164</v>
      </c>
      <c r="E896" s="207" t="s">
        <v>3</v>
      </c>
      <c r="F896" s="208" t="s">
        <v>375</v>
      </c>
      <c r="H896" s="207" t="s">
        <v>3</v>
      </c>
      <c r="L896" s="206"/>
      <c r="M896" s="209"/>
      <c r="N896" s="210"/>
      <c r="O896" s="210"/>
      <c r="P896" s="210"/>
      <c r="Q896" s="210"/>
      <c r="R896" s="210"/>
      <c r="S896" s="210"/>
      <c r="T896" s="211"/>
      <c r="AT896" s="207" t="s">
        <v>164</v>
      </c>
      <c r="AU896" s="207" t="s">
        <v>77</v>
      </c>
      <c r="AV896" s="205" t="s">
        <v>77</v>
      </c>
      <c r="AW896" s="205" t="s">
        <v>31</v>
      </c>
      <c r="AX896" s="205" t="s">
        <v>69</v>
      </c>
      <c r="AY896" s="207" t="s">
        <v>157</v>
      </c>
    </row>
    <row r="897" spans="2:51" s="205" customFormat="1" ht="11.25">
      <c r="B897" s="206"/>
      <c r="D897" s="194" t="s">
        <v>164</v>
      </c>
      <c r="E897" s="207" t="s">
        <v>3</v>
      </c>
      <c r="F897" s="208" t="s">
        <v>376</v>
      </c>
      <c r="H897" s="207" t="s">
        <v>3</v>
      </c>
      <c r="L897" s="206"/>
      <c r="M897" s="209"/>
      <c r="N897" s="210"/>
      <c r="O897" s="210"/>
      <c r="P897" s="210"/>
      <c r="Q897" s="210"/>
      <c r="R897" s="210"/>
      <c r="S897" s="210"/>
      <c r="T897" s="211"/>
      <c r="AT897" s="207" t="s">
        <v>164</v>
      </c>
      <c r="AU897" s="207" t="s">
        <v>77</v>
      </c>
      <c r="AV897" s="205" t="s">
        <v>77</v>
      </c>
      <c r="AW897" s="205" t="s">
        <v>31</v>
      </c>
      <c r="AX897" s="205" t="s">
        <v>69</v>
      </c>
      <c r="AY897" s="207" t="s">
        <v>157</v>
      </c>
    </row>
    <row r="898" spans="2:51" s="205" customFormat="1" ht="11.25">
      <c r="B898" s="206"/>
      <c r="D898" s="194" t="s">
        <v>164</v>
      </c>
      <c r="E898" s="207" t="s">
        <v>3</v>
      </c>
      <c r="F898" s="208" t="s">
        <v>377</v>
      </c>
      <c r="H898" s="207" t="s">
        <v>3</v>
      </c>
      <c r="L898" s="206"/>
      <c r="M898" s="209"/>
      <c r="N898" s="210"/>
      <c r="O898" s="210"/>
      <c r="P898" s="210"/>
      <c r="Q898" s="210"/>
      <c r="R898" s="210"/>
      <c r="S898" s="210"/>
      <c r="T898" s="211"/>
      <c r="AT898" s="207" t="s">
        <v>164</v>
      </c>
      <c r="AU898" s="207" t="s">
        <v>77</v>
      </c>
      <c r="AV898" s="205" t="s">
        <v>77</v>
      </c>
      <c r="AW898" s="205" t="s">
        <v>31</v>
      </c>
      <c r="AX898" s="205" t="s">
        <v>69</v>
      </c>
      <c r="AY898" s="207" t="s">
        <v>157</v>
      </c>
    </row>
    <row r="899" spans="2:51" s="205" customFormat="1" ht="11.25">
      <c r="B899" s="206"/>
      <c r="D899" s="194" t="s">
        <v>164</v>
      </c>
      <c r="E899" s="207" t="s">
        <v>3</v>
      </c>
      <c r="F899" s="208" t="s">
        <v>378</v>
      </c>
      <c r="H899" s="207" t="s">
        <v>3</v>
      </c>
      <c r="L899" s="206"/>
      <c r="M899" s="209"/>
      <c r="N899" s="210"/>
      <c r="O899" s="210"/>
      <c r="P899" s="210"/>
      <c r="Q899" s="210"/>
      <c r="R899" s="210"/>
      <c r="S899" s="210"/>
      <c r="T899" s="211"/>
      <c r="AT899" s="207" t="s">
        <v>164</v>
      </c>
      <c r="AU899" s="207" t="s">
        <v>77</v>
      </c>
      <c r="AV899" s="205" t="s">
        <v>77</v>
      </c>
      <c r="AW899" s="205" t="s">
        <v>31</v>
      </c>
      <c r="AX899" s="205" t="s">
        <v>69</v>
      </c>
      <c r="AY899" s="207" t="s">
        <v>157</v>
      </c>
    </row>
    <row r="900" spans="2:51" s="205" customFormat="1" ht="11.25">
      <c r="B900" s="206"/>
      <c r="D900" s="194" t="s">
        <v>164</v>
      </c>
      <c r="E900" s="207" t="s">
        <v>3</v>
      </c>
      <c r="F900" s="208" t="s">
        <v>379</v>
      </c>
      <c r="H900" s="207" t="s">
        <v>3</v>
      </c>
      <c r="L900" s="206"/>
      <c r="M900" s="209"/>
      <c r="N900" s="210"/>
      <c r="O900" s="210"/>
      <c r="P900" s="210"/>
      <c r="Q900" s="210"/>
      <c r="R900" s="210"/>
      <c r="S900" s="210"/>
      <c r="T900" s="211"/>
      <c r="AT900" s="207" t="s">
        <v>164</v>
      </c>
      <c r="AU900" s="207" t="s">
        <v>77</v>
      </c>
      <c r="AV900" s="205" t="s">
        <v>77</v>
      </c>
      <c r="AW900" s="205" t="s">
        <v>31</v>
      </c>
      <c r="AX900" s="205" t="s">
        <v>69</v>
      </c>
      <c r="AY900" s="207" t="s">
        <v>157</v>
      </c>
    </row>
    <row r="901" spans="2:51" s="205" customFormat="1" ht="11.25">
      <c r="B901" s="206"/>
      <c r="D901" s="194" t="s">
        <v>164</v>
      </c>
      <c r="E901" s="207" t="s">
        <v>3</v>
      </c>
      <c r="F901" s="208" t="s">
        <v>380</v>
      </c>
      <c r="H901" s="207" t="s">
        <v>3</v>
      </c>
      <c r="L901" s="206"/>
      <c r="M901" s="209"/>
      <c r="N901" s="210"/>
      <c r="O901" s="210"/>
      <c r="P901" s="210"/>
      <c r="Q901" s="210"/>
      <c r="R901" s="210"/>
      <c r="S901" s="210"/>
      <c r="T901" s="211"/>
      <c r="AT901" s="207" t="s">
        <v>164</v>
      </c>
      <c r="AU901" s="207" t="s">
        <v>77</v>
      </c>
      <c r="AV901" s="205" t="s">
        <v>77</v>
      </c>
      <c r="AW901" s="205" t="s">
        <v>31</v>
      </c>
      <c r="AX901" s="205" t="s">
        <v>69</v>
      </c>
      <c r="AY901" s="207" t="s">
        <v>157</v>
      </c>
    </row>
    <row r="902" spans="2:51" s="205" customFormat="1" ht="11.25">
      <c r="B902" s="206"/>
      <c r="D902" s="194" t="s">
        <v>164</v>
      </c>
      <c r="E902" s="207" t="s">
        <v>3</v>
      </c>
      <c r="F902" s="208" t="s">
        <v>381</v>
      </c>
      <c r="H902" s="207" t="s">
        <v>3</v>
      </c>
      <c r="L902" s="206"/>
      <c r="M902" s="209"/>
      <c r="N902" s="210"/>
      <c r="O902" s="210"/>
      <c r="P902" s="210"/>
      <c r="Q902" s="210"/>
      <c r="R902" s="210"/>
      <c r="S902" s="210"/>
      <c r="T902" s="211"/>
      <c r="AT902" s="207" t="s">
        <v>164</v>
      </c>
      <c r="AU902" s="207" t="s">
        <v>77</v>
      </c>
      <c r="AV902" s="205" t="s">
        <v>77</v>
      </c>
      <c r="AW902" s="205" t="s">
        <v>31</v>
      </c>
      <c r="AX902" s="205" t="s">
        <v>69</v>
      </c>
      <c r="AY902" s="207" t="s">
        <v>157</v>
      </c>
    </row>
    <row r="903" spans="2:51" s="205" customFormat="1" ht="11.25">
      <c r="B903" s="206"/>
      <c r="D903" s="194" t="s">
        <v>164</v>
      </c>
      <c r="E903" s="207" t="s">
        <v>3</v>
      </c>
      <c r="F903" s="208" t="s">
        <v>382</v>
      </c>
      <c r="H903" s="207" t="s">
        <v>3</v>
      </c>
      <c r="L903" s="206"/>
      <c r="M903" s="209"/>
      <c r="N903" s="210"/>
      <c r="O903" s="210"/>
      <c r="P903" s="210"/>
      <c r="Q903" s="210"/>
      <c r="R903" s="210"/>
      <c r="S903" s="210"/>
      <c r="T903" s="211"/>
      <c r="AT903" s="207" t="s">
        <v>164</v>
      </c>
      <c r="AU903" s="207" t="s">
        <v>77</v>
      </c>
      <c r="AV903" s="205" t="s">
        <v>77</v>
      </c>
      <c r="AW903" s="205" t="s">
        <v>31</v>
      </c>
      <c r="AX903" s="205" t="s">
        <v>69</v>
      </c>
      <c r="AY903" s="207" t="s">
        <v>157</v>
      </c>
    </row>
    <row r="904" spans="2:51" s="205" customFormat="1" ht="11.25">
      <c r="B904" s="206"/>
      <c r="D904" s="194" t="s">
        <v>164</v>
      </c>
      <c r="E904" s="207" t="s">
        <v>3</v>
      </c>
      <c r="F904" s="208" t="s">
        <v>383</v>
      </c>
      <c r="H904" s="207" t="s">
        <v>3</v>
      </c>
      <c r="L904" s="206"/>
      <c r="M904" s="209"/>
      <c r="N904" s="210"/>
      <c r="O904" s="210"/>
      <c r="P904" s="210"/>
      <c r="Q904" s="210"/>
      <c r="R904" s="210"/>
      <c r="S904" s="210"/>
      <c r="T904" s="211"/>
      <c r="AT904" s="207" t="s">
        <v>164</v>
      </c>
      <c r="AU904" s="207" t="s">
        <v>77</v>
      </c>
      <c r="AV904" s="205" t="s">
        <v>77</v>
      </c>
      <c r="AW904" s="205" t="s">
        <v>31</v>
      </c>
      <c r="AX904" s="205" t="s">
        <v>69</v>
      </c>
      <c r="AY904" s="207" t="s">
        <v>157</v>
      </c>
    </row>
    <row r="905" spans="2:51" s="205" customFormat="1" ht="11.25">
      <c r="B905" s="206"/>
      <c r="D905" s="194" t="s">
        <v>164</v>
      </c>
      <c r="E905" s="207" t="s">
        <v>3</v>
      </c>
      <c r="F905" s="208" t="s">
        <v>384</v>
      </c>
      <c r="H905" s="207" t="s">
        <v>3</v>
      </c>
      <c r="L905" s="206"/>
      <c r="M905" s="209"/>
      <c r="N905" s="210"/>
      <c r="O905" s="210"/>
      <c r="P905" s="210"/>
      <c r="Q905" s="210"/>
      <c r="R905" s="210"/>
      <c r="S905" s="210"/>
      <c r="T905" s="211"/>
      <c r="AT905" s="207" t="s">
        <v>164</v>
      </c>
      <c r="AU905" s="207" t="s">
        <v>77</v>
      </c>
      <c r="AV905" s="205" t="s">
        <v>77</v>
      </c>
      <c r="AW905" s="205" t="s">
        <v>31</v>
      </c>
      <c r="AX905" s="205" t="s">
        <v>69</v>
      </c>
      <c r="AY905" s="207" t="s">
        <v>157</v>
      </c>
    </row>
    <row r="906" spans="2:51" s="212" customFormat="1" ht="11.25">
      <c r="B906" s="213"/>
      <c r="D906" s="194" t="s">
        <v>164</v>
      </c>
      <c r="E906" s="214" t="s">
        <v>3</v>
      </c>
      <c r="F906" s="215" t="s">
        <v>723</v>
      </c>
      <c r="H906" s="216">
        <v>264.697</v>
      </c>
      <c r="L906" s="213"/>
      <c r="M906" s="217"/>
      <c r="N906" s="218"/>
      <c r="O906" s="218"/>
      <c r="P906" s="218"/>
      <c r="Q906" s="218"/>
      <c r="R906" s="218"/>
      <c r="S906" s="218"/>
      <c r="T906" s="219"/>
      <c r="AT906" s="214" t="s">
        <v>164</v>
      </c>
      <c r="AU906" s="214" t="s">
        <v>77</v>
      </c>
      <c r="AV906" s="212" t="s">
        <v>163</v>
      </c>
      <c r="AW906" s="212" t="s">
        <v>31</v>
      </c>
      <c r="AX906" s="212" t="s">
        <v>69</v>
      </c>
      <c r="AY906" s="214" t="s">
        <v>157</v>
      </c>
    </row>
    <row r="907" spans="2:51" s="220" customFormat="1" ht="11.25">
      <c r="B907" s="221"/>
      <c r="D907" s="194" t="s">
        <v>164</v>
      </c>
      <c r="E907" s="222" t="s">
        <v>3</v>
      </c>
      <c r="F907" s="223" t="s">
        <v>171</v>
      </c>
      <c r="H907" s="224">
        <v>264.697</v>
      </c>
      <c r="L907" s="221"/>
      <c r="M907" s="225"/>
      <c r="N907" s="226"/>
      <c r="O907" s="226"/>
      <c r="P907" s="226"/>
      <c r="Q907" s="226"/>
      <c r="R907" s="226"/>
      <c r="S907" s="226"/>
      <c r="T907" s="227"/>
      <c r="AT907" s="222" t="s">
        <v>164</v>
      </c>
      <c r="AU907" s="222" t="s">
        <v>77</v>
      </c>
      <c r="AV907" s="220" t="s">
        <v>162</v>
      </c>
      <c r="AW907" s="220" t="s">
        <v>31</v>
      </c>
      <c r="AX907" s="220" t="s">
        <v>77</v>
      </c>
      <c r="AY907" s="222" t="s">
        <v>157</v>
      </c>
    </row>
    <row r="908" spans="1:65" s="113" customFormat="1" ht="24.2" customHeight="1">
      <c r="A908" s="110"/>
      <c r="B908" s="111"/>
      <c r="C908" s="180" t="s">
        <v>724</v>
      </c>
      <c r="D908" s="180" t="s">
        <v>158</v>
      </c>
      <c r="E908" s="181" t="s">
        <v>725</v>
      </c>
      <c r="F908" s="182" t="s">
        <v>726</v>
      </c>
      <c r="G908" s="183" t="s">
        <v>727</v>
      </c>
      <c r="H908" s="184">
        <v>2</v>
      </c>
      <c r="I908" s="5"/>
      <c r="J908" s="185">
        <f>ROUND(I908*H908,2)</f>
        <v>0</v>
      </c>
      <c r="K908" s="186"/>
      <c r="L908" s="111"/>
      <c r="M908" s="187" t="s">
        <v>3</v>
      </c>
      <c r="N908" s="188" t="s">
        <v>41</v>
      </c>
      <c r="O908" s="189"/>
      <c r="P908" s="190">
        <f>O908*H908</f>
        <v>0</v>
      </c>
      <c r="Q908" s="190">
        <v>0</v>
      </c>
      <c r="R908" s="190">
        <f>Q908*H908</f>
        <v>0</v>
      </c>
      <c r="S908" s="190">
        <v>0</v>
      </c>
      <c r="T908" s="191">
        <f>S908*H908</f>
        <v>0</v>
      </c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R908" s="192" t="s">
        <v>162</v>
      </c>
      <c r="AT908" s="192" t="s">
        <v>158</v>
      </c>
      <c r="AU908" s="192" t="s">
        <v>77</v>
      </c>
      <c r="AY908" s="101" t="s">
        <v>157</v>
      </c>
      <c r="BE908" s="193">
        <f>IF(N908="základní",J908,0)</f>
        <v>0</v>
      </c>
      <c r="BF908" s="193">
        <f>IF(N908="snížená",J908,0)</f>
        <v>0</v>
      </c>
      <c r="BG908" s="193">
        <f>IF(N908="zákl. přenesená",J908,0)</f>
        <v>0</v>
      </c>
      <c r="BH908" s="193">
        <f>IF(N908="sníž. přenesená",J908,0)</f>
        <v>0</v>
      </c>
      <c r="BI908" s="193">
        <f>IF(N908="nulová",J908,0)</f>
        <v>0</v>
      </c>
      <c r="BJ908" s="101" t="s">
        <v>163</v>
      </c>
      <c r="BK908" s="193">
        <f>ROUND(I908*H908,2)</f>
        <v>0</v>
      </c>
      <c r="BL908" s="101" t="s">
        <v>162</v>
      </c>
      <c r="BM908" s="192" t="s">
        <v>728</v>
      </c>
    </row>
    <row r="909" spans="2:51" s="205" customFormat="1" ht="33.75">
      <c r="B909" s="206"/>
      <c r="D909" s="194" t="s">
        <v>164</v>
      </c>
      <c r="E909" s="207" t="s">
        <v>3</v>
      </c>
      <c r="F909" s="208" t="s">
        <v>729</v>
      </c>
      <c r="H909" s="207" t="s">
        <v>3</v>
      </c>
      <c r="L909" s="206"/>
      <c r="M909" s="209"/>
      <c r="N909" s="210"/>
      <c r="O909" s="210"/>
      <c r="P909" s="210"/>
      <c r="Q909" s="210"/>
      <c r="R909" s="210"/>
      <c r="S909" s="210"/>
      <c r="T909" s="211"/>
      <c r="AT909" s="207" t="s">
        <v>164</v>
      </c>
      <c r="AU909" s="207" t="s">
        <v>77</v>
      </c>
      <c r="AV909" s="205" t="s">
        <v>77</v>
      </c>
      <c r="AW909" s="205" t="s">
        <v>31</v>
      </c>
      <c r="AX909" s="205" t="s">
        <v>69</v>
      </c>
      <c r="AY909" s="207" t="s">
        <v>157</v>
      </c>
    </row>
    <row r="910" spans="2:51" s="212" customFormat="1" ht="11.25">
      <c r="B910" s="213"/>
      <c r="D910" s="194" t="s">
        <v>164</v>
      </c>
      <c r="E910" s="214" t="s">
        <v>3</v>
      </c>
      <c r="F910" s="215" t="s">
        <v>163</v>
      </c>
      <c r="H910" s="216">
        <v>2</v>
      </c>
      <c r="L910" s="213"/>
      <c r="M910" s="217"/>
      <c r="N910" s="218"/>
      <c r="O910" s="218"/>
      <c r="P910" s="218"/>
      <c r="Q910" s="218"/>
      <c r="R910" s="218"/>
      <c r="S910" s="218"/>
      <c r="T910" s="219"/>
      <c r="AT910" s="214" t="s">
        <v>164</v>
      </c>
      <c r="AU910" s="214" t="s">
        <v>77</v>
      </c>
      <c r="AV910" s="212" t="s">
        <v>163</v>
      </c>
      <c r="AW910" s="212" t="s">
        <v>31</v>
      </c>
      <c r="AX910" s="212" t="s">
        <v>69</v>
      </c>
      <c r="AY910" s="214" t="s">
        <v>157</v>
      </c>
    </row>
    <row r="911" spans="2:51" s="220" customFormat="1" ht="11.25">
      <c r="B911" s="221"/>
      <c r="D911" s="194" t="s">
        <v>164</v>
      </c>
      <c r="E911" s="222" t="s">
        <v>3</v>
      </c>
      <c r="F911" s="223" t="s">
        <v>171</v>
      </c>
      <c r="H911" s="224">
        <v>2</v>
      </c>
      <c r="L911" s="221"/>
      <c r="M911" s="225"/>
      <c r="N911" s="226"/>
      <c r="O911" s="226"/>
      <c r="P911" s="226"/>
      <c r="Q911" s="226"/>
      <c r="R911" s="226"/>
      <c r="S911" s="226"/>
      <c r="T911" s="227"/>
      <c r="AT911" s="222" t="s">
        <v>164</v>
      </c>
      <c r="AU911" s="222" t="s">
        <v>77</v>
      </c>
      <c r="AV911" s="220" t="s">
        <v>162</v>
      </c>
      <c r="AW911" s="220" t="s">
        <v>31</v>
      </c>
      <c r="AX911" s="220" t="s">
        <v>77</v>
      </c>
      <c r="AY911" s="222" t="s">
        <v>157</v>
      </c>
    </row>
    <row r="912" spans="1:65" s="113" customFormat="1" ht="24.2" customHeight="1">
      <c r="A912" s="110"/>
      <c r="B912" s="111"/>
      <c r="C912" s="180" t="s">
        <v>469</v>
      </c>
      <c r="D912" s="180" t="s">
        <v>158</v>
      </c>
      <c r="E912" s="181" t="s">
        <v>730</v>
      </c>
      <c r="F912" s="182" t="s">
        <v>731</v>
      </c>
      <c r="G912" s="183" t="s">
        <v>727</v>
      </c>
      <c r="H912" s="184">
        <v>2</v>
      </c>
      <c r="I912" s="5"/>
      <c r="J912" s="185">
        <f>ROUND(I912*H912,2)</f>
        <v>0</v>
      </c>
      <c r="K912" s="186"/>
      <c r="L912" s="111"/>
      <c r="M912" s="187" t="s">
        <v>3</v>
      </c>
      <c r="N912" s="188" t="s">
        <v>41</v>
      </c>
      <c r="O912" s="189"/>
      <c r="P912" s="190">
        <f>O912*H912</f>
        <v>0</v>
      </c>
      <c r="Q912" s="190">
        <v>0</v>
      </c>
      <c r="R912" s="190">
        <f>Q912*H912</f>
        <v>0</v>
      </c>
      <c r="S912" s="190">
        <v>0</v>
      </c>
      <c r="T912" s="191">
        <f>S912*H912</f>
        <v>0</v>
      </c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R912" s="192" t="s">
        <v>162</v>
      </c>
      <c r="AT912" s="192" t="s">
        <v>158</v>
      </c>
      <c r="AU912" s="192" t="s">
        <v>77</v>
      </c>
      <c r="AY912" s="101" t="s">
        <v>157</v>
      </c>
      <c r="BE912" s="193">
        <f>IF(N912="základní",J912,0)</f>
        <v>0</v>
      </c>
      <c r="BF912" s="193">
        <f>IF(N912="snížená",J912,0)</f>
        <v>0</v>
      </c>
      <c r="BG912" s="193">
        <f>IF(N912="zákl. přenesená",J912,0)</f>
        <v>0</v>
      </c>
      <c r="BH912" s="193">
        <f>IF(N912="sníž. přenesená",J912,0)</f>
        <v>0</v>
      </c>
      <c r="BI912" s="193">
        <f>IF(N912="nulová",J912,0)</f>
        <v>0</v>
      </c>
      <c r="BJ912" s="101" t="s">
        <v>163</v>
      </c>
      <c r="BK912" s="193">
        <f>ROUND(I912*H912,2)</f>
        <v>0</v>
      </c>
      <c r="BL912" s="101" t="s">
        <v>162</v>
      </c>
      <c r="BM912" s="192" t="s">
        <v>732</v>
      </c>
    </row>
    <row r="913" spans="2:51" s="205" customFormat="1" ht="33.75">
      <c r="B913" s="206"/>
      <c r="D913" s="194" t="s">
        <v>164</v>
      </c>
      <c r="E913" s="207" t="s">
        <v>3</v>
      </c>
      <c r="F913" s="208" t="s">
        <v>733</v>
      </c>
      <c r="H913" s="207" t="s">
        <v>3</v>
      </c>
      <c r="L913" s="206"/>
      <c r="M913" s="209"/>
      <c r="N913" s="210"/>
      <c r="O913" s="210"/>
      <c r="P913" s="210"/>
      <c r="Q913" s="210"/>
      <c r="R913" s="210"/>
      <c r="S913" s="210"/>
      <c r="T913" s="211"/>
      <c r="AT913" s="207" t="s">
        <v>164</v>
      </c>
      <c r="AU913" s="207" t="s">
        <v>77</v>
      </c>
      <c r="AV913" s="205" t="s">
        <v>77</v>
      </c>
      <c r="AW913" s="205" t="s">
        <v>31</v>
      </c>
      <c r="AX913" s="205" t="s">
        <v>69</v>
      </c>
      <c r="AY913" s="207" t="s">
        <v>157</v>
      </c>
    </row>
    <row r="914" spans="2:51" s="212" customFormat="1" ht="11.25">
      <c r="B914" s="213"/>
      <c r="D914" s="194" t="s">
        <v>164</v>
      </c>
      <c r="E914" s="214" t="s">
        <v>3</v>
      </c>
      <c r="F914" s="215" t="s">
        <v>163</v>
      </c>
      <c r="H914" s="216">
        <v>2</v>
      </c>
      <c r="L914" s="213"/>
      <c r="M914" s="217"/>
      <c r="N914" s="218"/>
      <c r="O914" s="218"/>
      <c r="P914" s="218"/>
      <c r="Q914" s="218"/>
      <c r="R914" s="218"/>
      <c r="S914" s="218"/>
      <c r="T914" s="219"/>
      <c r="AT914" s="214" t="s">
        <v>164</v>
      </c>
      <c r="AU914" s="214" t="s">
        <v>77</v>
      </c>
      <c r="AV914" s="212" t="s">
        <v>163</v>
      </c>
      <c r="AW914" s="212" t="s">
        <v>31</v>
      </c>
      <c r="AX914" s="212" t="s">
        <v>69</v>
      </c>
      <c r="AY914" s="214" t="s">
        <v>157</v>
      </c>
    </row>
    <row r="915" spans="2:51" s="220" customFormat="1" ht="11.25">
      <c r="B915" s="221"/>
      <c r="D915" s="194" t="s">
        <v>164</v>
      </c>
      <c r="E915" s="222" t="s">
        <v>3</v>
      </c>
      <c r="F915" s="223" t="s">
        <v>171</v>
      </c>
      <c r="H915" s="224">
        <v>2</v>
      </c>
      <c r="L915" s="221"/>
      <c r="M915" s="225"/>
      <c r="N915" s="226"/>
      <c r="O915" s="226"/>
      <c r="P915" s="226"/>
      <c r="Q915" s="226"/>
      <c r="R915" s="226"/>
      <c r="S915" s="226"/>
      <c r="T915" s="227"/>
      <c r="AT915" s="222" t="s">
        <v>164</v>
      </c>
      <c r="AU915" s="222" t="s">
        <v>77</v>
      </c>
      <c r="AV915" s="220" t="s">
        <v>162</v>
      </c>
      <c r="AW915" s="220" t="s">
        <v>31</v>
      </c>
      <c r="AX915" s="220" t="s">
        <v>77</v>
      </c>
      <c r="AY915" s="222" t="s">
        <v>157</v>
      </c>
    </row>
    <row r="916" spans="1:65" s="113" customFormat="1" ht="16.5" customHeight="1">
      <c r="A916" s="110"/>
      <c r="B916" s="111"/>
      <c r="C916" s="180" t="s">
        <v>734</v>
      </c>
      <c r="D916" s="180" t="s">
        <v>158</v>
      </c>
      <c r="E916" s="181" t="s">
        <v>735</v>
      </c>
      <c r="F916" s="182" t="s">
        <v>736</v>
      </c>
      <c r="G916" s="183" t="s">
        <v>389</v>
      </c>
      <c r="H916" s="184">
        <v>2</v>
      </c>
      <c r="I916" s="5"/>
      <c r="J916" s="185">
        <f>ROUND(I916*H916,2)</f>
        <v>0</v>
      </c>
      <c r="K916" s="186"/>
      <c r="L916" s="111"/>
      <c r="M916" s="187" t="s">
        <v>3</v>
      </c>
      <c r="N916" s="188" t="s">
        <v>41</v>
      </c>
      <c r="O916" s="189"/>
      <c r="P916" s="190">
        <f>O916*H916</f>
        <v>0</v>
      </c>
      <c r="Q916" s="190">
        <v>0</v>
      </c>
      <c r="R916" s="190">
        <f>Q916*H916</f>
        <v>0</v>
      </c>
      <c r="S916" s="190">
        <v>0</v>
      </c>
      <c r="T916" s="191">
        <f>S916*H916</f>
        <v>0</v>
      </c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R916" s="192" t="s">
        <v>162</v>
      </c>
      <c r="AT916" s="192" t="s">
        <v>158</v>
      </c>
      <c r="AU916" s="192" t="s">
        <v>77</v>
      </c>
      <c r="AY916" s="101" t="s">
        <v>157</v>
      </c>
      <c r="BE916" s="193">
        <f>IF(N916="základní",J916,0)</f>
        <v>0</v>
      </c>
      <c r="BF916" s="193">
        <f>IF(N916="snížená",J916,0)</f>
        <v>0</v>
      </c>
      <c r="BG916" s="193">
        <f>IF(N916="zákl. přenesená",J916,0)</f>
        <v>0</v>
      </c>
      <c r="BH916" s="193">
        <f>IF(N916="sníž. přenesená",J916,0)</f>
        <v>0</v>
      </c>
      <c r="BI916" s="193">
        <f>IF(N916="nulová",J916,0)</f>
        <v>0</v>
      </c>
      <c r="BJ916" s="101" t="s">
        <v>163</v>
      </c>
      <c r="BK916" s="193">
        <f>ROUND(I916*H916,2)</f>
        <v>0</v>
      </c>
      <c r="BL916" s="101" t="s">
        <v>162</v>
      </c>
      <c r="BM916" s="192" t="s">
        <v>737</v>
      </c>
    </row>
    <row r="917" spans="2:51" s="205" customFormat="1" ht="22.5">
      <c r="B917" s="206"/>
      <c r="D917" s="194" t="s">
        <v>164</v>
      </c>
      <c r="E917" s="207" t="s">
        <v>3</v>
      </c>
      <c r="F917" s="208" t="s">
        <v>738</v>
      </c>
      <c r="H917" s="207" t="s">
        <v>3</v>
      </c>
      <c r="L917" s="206"/>
      <c r="M917" s="209"/>
      <c r="N917" s="210"/>
      <c r="O917" s="210"/>
      <c r="P917" s="210"/>
      <c r="Q917" s="210"/>
      <c r="R917" s="210"/>
      <c r="S917" s="210"/>
      <c r="T917" s="211"/>
      <c r="AT917" s="207" t="s">
        <v>164</v>
      </c>
      <c r="AU917" s="207" t="s">
        <v>77</v>
      </c>
      <c r="AV917" s="205" t="s">
        <v>77</v>
      </c>
      <c r="AW917" s="205" t="s">
        <v>31</v>
      </c>
      <c r="AX917" s="205" t="s">
        <v>69</v>
      </c>
      <c r="AY917" s="207" t="s">
        <v>157</v>
      </c>
    </row>
    <row r="918" spans="2:51" s="212" customFormat="1" ht="11.25">
      <c r="B918" s="213"/>
      <c r="D918" s="194" t="s">
        <v>164</v>
      </c>
      <c r="E918" s="214" t="s">
        <v>3</v>
      </c>
      <c r="F918" s="215" t="s">
        <v>163</v>
      </c>
      <c r="H918" s="216">
        <v>2</v>
      </c>
      <c r="L918" s="213"/>
      <c r="M918" s="217"/>
      <c r="N918" s="218"/>
      <c r="O918" s="218"/>
      <c r="P918" s="218"/>
      <c r="Q918" s="218"/>
      <c r="R918" s="218"/>
      <c r="S918" s="218"/>
      <c r="T918" s="219"/>
      <c r="AT918" s="214" t="s">
        <v>164</v>
      </c>
      <c r="AU918" s="214" t="s">
        <v>77</v>
      </c>
      <c r="AV918" s="212" t="s">
        <v>163</v>
      </c>
      <c r="AW918" s="212" t="s">
        <v>31</v>
      </c>
      <c r="AX918" s="212" t="s">
        <v>69</v>
      </c>
      <c r="AY918" s="214" t="s">
        <v>157</v>
      </c>
    </row>
    <row r="919" spans="2:51" s="220" customFormat="1" ht="11.25">
      <c r="B919" s="221"/>
      <c r="D919" s="194" t="s">
        <v>164</v>
      </c>
      <c r="E919" s="222" t="s">
        <v>3</v>
      </c>
      <c r="F919" s="223" t="s">
        <v>171</v>
      </c>
      <c r="H919" s="224">
        <v>2</v>
      </c>
      <c r="L919" s="221"/>
      <c r="M919" s="225"/>
      <c r="N919" s="226"/>
      <c r="O919" s="226"/>
      <c r="P919" s="226"/>
      <c r="Q919" s="226"/>
      <c r="R919" s="226"/>
      <c r="S919" s="226"/>
      <c r="T919" s="227"/>
      <c r="AT919" s="222" t="s">
        <v>164</v>
      </c>
      <c r="AU919" s="222" t="s">
        <v>77</v>
      </c>
      <c r="AV919" s="220" t="s">
        <v>162</v>
      </c>
      <c r="AW919" s="220" t="s">
        <v>31</v>
      </c>
      <c r="AX919" s="220" t="s">
        <v>77</v>
      </c>
      <c r="AY919" s="222" t="s">
        <v>157</v>
      </c>
    </row>
    <row r="920" spans="1:65" s="113" customFormat="1" ht="16.5" customHeight="1">
      <c r="A920" s="110"/>
      <c r="B920" s="111"/>
      <c r="C920" s="180" t="s">
        <v>477</v>
      </c>
      <c r="D920" s="180" t="s">
        <v>158</v>
      </c>
      <c r="E920" s="181" t="s">
        <v>739</v>
      </c>
      <c r="F920" s="182" t="s">
        <v>740</v>
      </c>
      <c r="G920" s="183" t="s">
        <v>389</v>
      </c>
      <c r="H920" s="184">
        <v>2</v>
      </c>
      <c r="I920" s="5"/>
      <c r="J920" s="185">
        <f>ROUND(I920*H920,2)</f>
        <v>0</v>
      </c>
      <c r="K920" s="186"/>
      <c r="L920" s="111"/>
      <c r="M920" s="187" t="s">
        <v>3</v>
      </c>
      <c r="N920" s="188" t="s">
        <v>41</v>
      </c>
      <c r="O920" s="189"/>
      <c r="P920" s="190">
        <f>O920*H920</f>
        <v>0</v>
      </c>
      <c r="Q920" s="190">
        <v>0</v>
      </c>
      <c r="R920" s="190">
        <f>Q920*H920</f>
        <v>0</v>
      </c>
      <c r="S920" s="190">
        <v>0</v>
      </c>
      <c r="T920" s="191">
        <f>S920*H920</f>
        <v>0</v>
      </c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R920" s="192" t="s">
        <v>162</v>
      </c>
      <c r="AT920" s="192" t="s">
        <v>158</v>
      </c>
      <c r="AU920" s="192" t="s">
        <v>77</v>
      </c>
      <c r="AY920" s="101" t="s">
        <v>157</v>
      </c>
      <c r="BE920" s="193">
        <f>IF(N920="základní",J920,0)</f>
        <v>0</v>
      </c>
      <c r="BF920" s="193">
        <f>IF(N920="snížená",J920,0)</f>
        <v>0</v>
      </c>
      <c r="BG920" s="193">
        <f>IF(N920="zákl. přenesená",J920,0)</f>
        <v>0</v>
      </c>
      <c r="BH920" s="193">
        <f>IF(N920="sníž. přenesená",J920,0)</f>
        <v>0</v>
      </c>
      <c r="BI920" s="193">
        <f>IF(N920="nulová",J920,0)</f>
        <v>0</v>
      </c>
      <c r="BJ920" s="101" t="s">
        <v>163</v>
      </c>
      <c r="BK920" s="193">
        <f>ROUND(I920*H920,2)</f>
        <v>0</v>
      </c>
      <c r="BL920" s="101" t="s">
        <v>162</v>
      </c>
      <c r="BM920" s="192" t="s">
        <v>741</v>
      </c>
    </row>
    <row r="921" spans="2:51" s="205" customFormat="1" ht="33.75">
      <c r="B921" s="206"/>
      <c r="D921" s="194" t="s">
        <v>164</v>
      </c>
      <c r="E921" s="207" t="s">
        <v>3</v>
      </c>
      <c r="F921" s="208" t="s">
        <v>742</v>
      </c>
      <c r="H921" s="207" t="s">
        <v>3</v>
      </c>
      <c r="L921" s="206"/>
      <c r="M921" s="209"/>
      <c r="N921" s="210"/>
      <c r="O921" s="210"/>
      <c r="P921" s="210"/>
      <c r="Q921" s="210"/>
      <c r="R921" s="210"/>
      <c r="S921" s="210"/>
      <c r="T921" s="211"/>
      <c r="AT921" s="207" t="s">
        <v>164</v>
      </c>
      <c r="AU921" s="207" t="s">
        <v>77</v>
      </c>
      <c r="AV921" s="205" t="s">
        <v>77</v>
      </c>
      <c r="AW921" s="205" t="s">
        <v>31</v>
      </c>
      <c r="AX921" s="205" t="s">
        <v>69</v>
      </c>
      <c r="AY921" s="207" t="s">
        <v>157</v>
      </c>
    </row>
    <row r="922" spans="2:51" s="212" customFormat="1" ht="11.25">
      <c r="B922" s="213"/>
      <c r="D922" s="194" t="s">
        <v>164</v>
      </c>
      <c r="E922" s="214" t="s">
        <v>3</v>
      </c>
      <c r="F922" s="215" t="s">
        <v>163</v>
      </c>
      <c r="H922" s="216">
        <v>2</v>
      </c>
      <c r="L922" s="213"/>
      <c r="M922" s="217"/>
      <c r="N922" s="218"/>
      <c r="O922" s="218"/>
      <c r="P922" s="218"/>
      <c r="Q922" s="218"/>
      <c r="R922" s="218"/>
      <c r="S922" s="218"/>
      <c r="T922" s="219"/>
      <c r="AT922" s="214" t="s">
        <v>164</v>
      </c>
      <c r="AU922" s="214" t="s">
        <v>77</v>
      </c>
      <c r="AV922" s="212" t="s">
        <v>163</v>
      </c>
      <c r="AW922" s="212" t="s">
        <v>31</v>
      </c>
      <c r="AX922" s="212" t="s">
        <v>69</v>
      </c>
      <c r="AY922" s="214" t="s">
        <v>157</v>
      </c>
    </row>
    <row r="923" spans="2:51" s="220" customFormat="1" ht="11.25">
      <c r="B923" s="221"/>
      <c r="D923" s="194" t="s">
        <v>164</v>
      </c>
      <c r="E923" s="222" t="s">
        <v>3</v>
      </c>
      <c r="F923" s="223" t="s">
        <v>171</v>
      </c>
      <c r="H923" s="224">
        <v>2</v>
      </c>
      <c r="L923" s="221"/>
      <c r="M923" s="225"/>
      <c r="N923" s="226"/>
      <c r="O923" s="226"/>
      <c r="P923" s="226"/>
      <c r="Q923" s="226"/>
      <c r="R923" s="226"/>
      <c r="S923" s="226"/>
      <c r="T923" s="227"/>
      <c r="AT923" s="222" t="s">
        <v>164</v>
      </c>
      <c r="AU923" s="222" t="s">
        <v>77</v>
      </c>
      <c r="AV923" s="220" t="s">
        <v>162</v>
      </c>
      <c r="AW923" s="220" t="s">
        <v>31</v>
      </c>
      <c r="AX923" s="220" t="s">
        <v>77</v>
      </c>
      <c r="AY923" s="222" t="s">
        <v>157</v>
      </c>
    </row>
    <row r="924" spans="1:65" s="113" customFormat="1" ht="16.5" customHeight="1">
      <c r="A924" s="110"/>
      <c r="B924" s="111"/>
      <c r="C924" s="180" t="s">
        <v>743</v>
      </c>
      <c r="D924" s="180" t="s">
        <v>158</v>
      </c>
      <c r="E924" s="181" t="s">
        <v>744</v>
      </c>
      <c r="F924" s="182" t="s">
        <v>745</v>
      </c>
      <c r="G924" s="183" t="s">
        <v>161</v>
      </c>
      <c r="H924" s="184">
        <v>157</v>
      </c>
      <c r="I924" s="5"/>
      <c r="J924" s="185">
        <f>ROUND(I924*H924,2)</f>
        <v>0</v>
      </c>
      <c r="K924" s="186"/>
      <c r="L924" s="111"/>
      <c r="M924" s="187" t="s">
        <v>3</v>
      </c>
      <c r="N924" s="188" t="s">
        <v>41</v>
      </c>
      <c r="O924" s="189"/>
      <c r="P924" s="190">
        <f>O924*H924</f>
        <v>0</v>
      </c>
      <c r="Q924" s="190">
        <v>0</v>
      </c>
      <c r="R924" s="190">
        <f>Q924*H924</f>
        <v>0</v>
      </c>
      <c r="S924" s="190">
        <v>0</v>
      </c>
      <c r="T924" s="191">
        <f>S924*H924</f>
        <v>0</v>
      </c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R924" s="192" t="s">
        <v>162</v>
      </c>
      <c r="AT924" s="192" t="s">
        <v>158</v>
      </c>
      <c r="AU924" s="192" t="s">
        <v>77</v>
      </c>
      <c r="AY924" s="101" t="s">
        <v>157</v>
      </c>
      <c r="BE924" s="193">
        <f>IF(N924="základní",J924,0)</f>
        <v>0</v>
      </c>
      <c r="BF924" s="193">
        <f>IF(N924="snížená",J924,0)</f>
        <v>0</v>
      </c>
      <c r="BG924" s="193">
        <f>IF(N924="zákl. přenesená",J924,0)</f>
        <v>0</v>
      </c>
      <c r="BH924" s="193">
        <f>IF(N924="sníž. přenesená",J924,0)</f>
        <v>0</v>
      </c>
      <c r="BI924" s="193">
        <f>IF(N924="nulová",J924,0)</f>
        <v>0</v>
      </c>
      <c r="BJ924" s="101" t="s">
        <v>163</v>
      </c>
      <c r="BK924" s="193">
        <f>ROUND(I924*H924,2)</f>
        <v>0</v>
      </c>
      <c r="BL924" s="101" t="s">
        <v>162</v>
      </c>
      <c r="BM924" s="192" t="s">
        <v>746</v>
      </c>
    </row>
    <row r="925" spans="2:51" s="205" customFormat="1" ht="33.75">
      <c r="B925" s="206"/>
      <c r="D925" s="194" t="s">
        <v>164</v>
      </c>
      <c r="E925" s="207" t="s">
        <v>3</v>
      </c>
      <c r="F925" s="208" t="s">
        <v>747</v>
      </c>
      <c r="H925" s="207" t="s">
        <v>3</v>
      </c>
      <c r="L925" s="206"/>
      <c r="M925" s="209"/>
      <c r="N925" s="210"/>
      <c r="O925" s="210"/>
      <c r="P925" s="210"/>
      <c r="Q925" s="210"/>
      <c r="R925" s="210"/>
      <c r="S925" s="210"/>
      <c r="T925" s="211"/>
      <c r="AT925" s="207" t="s">
        <v>164</v>
      </c>
      <c r="AU925" s="207" t="s">
        <v>77</v>
      </c>
      <c r="AV925" s="205" t="s">
        <v>77</v>
      </c>
      <c r="AW925" s="205" t="s">
        <v>31</v>
      </c>
      <c r="AX925" s="205" t="s">
        <v>69</v>
      </c>
      <c r="AY925" s="207" t="s">
        <v>157</v>
      </c>
    </row>
    <row r="926" spans="2:51" s="205" customFormat="1" ht="22.5">
      <c r="B926" s="206"/>
      <c r="D926" s="194" t="s">
        <v>164</v>
      </c>
      <c r="E926" s="207" t="s">
        <v>3</v>
      </c>
      <c r="F926" s="208" t="s">
        <v>748</v>
      </c>
      <c r="H926" s="207" t="s">
        <v>3</v>
      </c>
      <c r="L926" s="206"/>
      <c r="M926" s="209"/>
      <c r="N926" s="210"/>
      <c r="O926" s="210"/>
      <c r="P926" s="210"/>
      <c r="Q926" s="210"/>
      <c r="R926" s="210"/>
      <c r="S926" s="210"/>
      <c r="T926" s="211"/>
      <c r="AT926" s="207" t="s">
        <v>164</v>
      </c>
      <c r="AU926" s="207" t="s">
        <v>77</v>
      </c>
      <c r="AV926" s="205" t="s">
        <v>77</v>
      </c>
      <c r="AW926" s="205" t="s">
        <v>31</v>
      </c>
      <c r="AX926" s="205" t="s">
        <v>69</v>
      </c>
      <c r="AY926" s="207" t="s">
        <v>157</v>
      </c>
    </row>
    <row r="927" spans="2:51" s="212" customFormat="1" ht="11.25">
      <c r="B927" s="213"/>
      <c r="D927" s="194" t="s">
        <v>164</v>
      </c>
      <c r="E927" s="214" t="s">
        <v>3</v>
      </c>
      <c r="F927" s="215" t="s">
        <v>749</v>
      </c>
      <c r="H927" s="216">
        <v>157</v>
      </c>
      <c r="L927" s="213"/>
      <c r="M927" s="217"/>
      <c r="N927" s="218"/>
      <c r="O927" s="218"/>
      <c r="P927" s="218"/>
      <c r="Q927" s="218"/>
      <c r="R927" s="218"/>
      <c r="S927" s="218"/>
      <c r="T927" s="219"/>
      <c r="AT927" s="214" t="s">
        <v>164</v>
      </c>
      <c r="AU927" s="214" t="s">
        <v>77</v>
      </c>
      <c r="AV927" s="212" t="s">
        <v>163</v>
      </c>
      <c r="AW927" s="212" t="s">
        <v>31</v>
      </c>
      <c r="AX927" s="212" t="s">
        <v>69</v>
      </c>
      <c r="AY927" s="214" t="s">
        <v>157</v>
      </c>
    </row>
    <row r="928" spans="2:51" s="220" customFormat="1" ht="11.25">
      <c r="B928" s="221"/>
      <c r="D928" s="194" t="s">
        <v>164</v>
      </c>
      <c r="E928" s="222" t="s">
        <v>3</v>
      </c>
      <c r="F928" s="223" t="s">
        <v>171</v>
      </c>
      <c r="H928" s="224">
        <v>157</v>
      </c>
      <c r="L928" s="221"/>
      <c r="M928" s="225"/>
      <c r="N928" s="226"/>
      <c r="O928" s="226"/>
      <c r="P928" s="226"/>
      <c r="Q928" s="226"/>
      <c r="R928" s="226"/>
      <c r="S928" s="226"/>
      <c r="T928" s="227"/>
      <c r="AT928" s="222" t="s">
        <v>164</v>
      </c>
      <c r="AU928" s="222" t="s">
        <v>77</v>
      </c>
      <c r="AV928" s="220" t="s">
        <v>162</v>
      </c>
      <c r="AW928" s="220" t="s">
        <v>31</v>
      </c>
      <c r="AX928" s="220" t="s">
        <v>77</v>
      </c>
      <c r="AY928" s="222" t="s">
        <v>157</v>
      </c>
    </row>
    <row r="929" spans="1:65" s="113" customFormat="1" ht="16.5" customHeight="1">
      <c r="A929" s="110"/>
      <c r="B929" s="111"/>
      <c r="C929" s="180" t="s">
        <v>457</v>
      </c>
      <c r="D929" s="180" t="s">
        <v>158</v>
      </c>
      <c r="E929" s="181" t="s">
        <v>750</v>
      </c>
      <c r="F929" s="182" t="s">
        <v>751</v>
      </c>
      <c r="G929" s="183" t="s">
        <v>161</v>
      </c>
      <c r="H929" s="184">
        <v>157</v>
      </c>
      <c r="I929" s="5"/>
      <c r="J929" s="185">
        <f>ROUND(I929*H929,2)</f>
        <v>0</v>
      </c>
      <c r="K929" s="186"/>
      <c r="L929" s="111"/>
      <c r="M929" s="187" t="s">
        <v>3</v>
      </c>
      <c r="N929" s="188" t="s">
        <v>41</v>
      </c>
      <c r="O929" s="189"/>
      <c r="P929" s="190">
        <f>O929*H929</f>
        <v>0</v>
      </c>
      <c r="Q929" s="190">
        <v>0</v>
      </c>
      <c r="R929" s="190">
        <f>Q929*H929</f>
        <v>0</v>
      </c>
      <c r="S929" s="190">
        <v>0</v>
      </c>
      <c r="T929" s="191">
        <f>S929*H929</f>
        <v>0</v>
      </c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R929" s="192" t="s">
        <v>162</v>
      </c>
      <c r="AT929" s="192" t="s">
        <v>158</v>
      </c>
      <c r="AU929" s="192" t="s">
        <v>77</v>
      </c>
      <c r="AY929" s="101" t="s">
        <v>157</v>
      </c>
      <c r="BE929" s="193">
        <f>IF(N929="základní",J929,0)</f>
        <v>0</v>
      </c>
      <c r="BF929" s="193">
        <f>IF(N929="snížená",J929,0)</f>
        <v>0</v>
      </c>
      <c r="BG929" s="193">
        <f>IF(N929="zákl. přenesená",J929,0)</f>
        <v>0</v>
      </c>
      <c r="BH929" s="193">
        <f>IF(N929="sníž. přenesená",J929,0)</f>
        <v>0</v>
      </c>
      <c r="BI929" s="193">
        <f>IF(N929="nulová",J929,0)</f>
        <v>0</v>
      </c>
      <c r="BJ929" s="101" t="s">
        <v>163</v>
      </c>
      <c r="BK929" s="193">
        <f>ROUND(I929*H929,2)</f>
        <v>0</v>
      </c>
      <c r="BL929" s="101" t="s">
        <v>162</v>
      </c>
      <c r="BM929" s="192" t="s">
        <v>752</v>
      </c>
    </row>
    <row r="930" spans="2:51" s="205" customFormat="1" ht="33.75">
      <c r="B930" s="206"/>
      <c r="D930" s="194" t="s">
        <v>164</v>
      </c>
      <c r="E930" s="207" t="s">
        <v>3</v>
      </c>
      <c r="F930" s="208" t="s">
        <v>753</v>
      </c>
      <c r="H930" s="207" t="s">
        <v>3</v>
      </c>
      <c r="L930" s="206"/>
      <c r="M930" s="209"/>
      <c r="N930" s="210"/>
      <c r="O930" s="210"/>
      <c r="P930" s="210"/>
      <c r="Q930" s="210"/>
      <c r="R930" s="210"/>
      <c r="S930" s="210"/>
      <c r="T930" s="211"/>
      <c r="AT930" s="207" t="s">
        <v>164</v>
      </c>
      <c r="AU930" s="207" t="s">
        <v>77</v>
      </c>
      <c r="AV930" s="205" t="s">
        <v>77</v>
      </c>
      <c r="AW930" s="205" t="s">
        <v>31</v>
      </c>
      <c r="AX930" s="205" t="s">
        <v>69</v>
      </c>
      <c r="AY930" s="207" t="s">
        <v>157</v>
      </c>
    </row>
    <row r="931" spans="2:51" s="212" customFormat="1" ht="11.25">
      <c r="B931" s="213"/>
      <c r="D931" s="194" t="s">
        <v>164</v>
      </c>
      <c r="E931" s="214" t="s">
        <v>3</v>
      </c>
      <c r="F931" s="215" t="s">
        <v>749</v>
      </c>
      <c r="H931" s="216">
        <v>157</v>
      </c>
      <c r="L931" s="213"/>
      <c r="M931" s="217"/>
      <c r="N931" s="218"/>
      <c r="O931" s="218"/>
      <c r="P931" s="218"/>
      <c r="Q931" s="218"/>
      <c r="R931" s="218"/>
      <c r="S931" s="218"/>
      <c r="T931" s="219"/>
      <c r="AT931" s="214" t="s">
        <v>164</v>
      </c>
      <c r="AU931" s="214" t="s">
        <v>77</v>
      </c>
      <c r="AV931" s="212" t="s">
        <v>163</v>
      </c>
      <c r="AW931" s="212" t="s">
        <v>31</v>
      </c>
      <c r="AX931" s="212" t="s">
        <v>69</v>
      </c>
      <c r="AY931" s="214" t="s">
        <v>157</v>
      </c>
    </row>
    <row r="932" spans="2:51" s="220" customFormat="1" ht="11.25">
      <c r="B932" s="221"/>
      <c r="D932" s="194" t="s">
        <v>164</v>
      </c>
      <c r="E932" s="222" t="s">
        <v>3</v>
      </c>
      <c r="F932" s="223" t="s">
        <v>171</v>
      </c>
      <c r="H932" s="224">
        <v>157</v>
      </c>
      <c r="L932" s="221"/>
      <c r="M932" s="225"/>
      <c r="N932" s="226"/>
      <c r="O932" s="226"/>
      <c r="P932" s="226"/>
      <c r="Q932" s="226"/>
      <c r="R932" s="226"/>
      <c r="S932" s="226"/>
      <c r="T932" s="227"/>
      <c r="AT932" s="222" t="s">
        <v>164</v>
      </c>
      <c r="AU932" s="222" t="s">
        <v>77</v>
      </c>
      <c r="AV932" s="220" t="s">
        <v>162</v>
      </c>
      <c r="AW932" s="220" t="s">
        <v>31</v>
      </c>
      <c r="AX932" s="220" t="s">
        <v>77</v>
      </c>
      <c r="AY932" s="222" t="s">
        <v>157</v>
      </c>
    </row>
    <row r="933" spans="1:65" s="113" customFormat="1" ht="16.5" customHeight="1">
      <c r="A933" s="110"/>
      <c r="B933" s="111"/>
      <c r="C933" s="180" t="s">
        <v>754</v>
      </c>
      <c r="D933" s="180" t="s">
        <v>158</v>
      </c>
      <c r="E933" s="181" t="s">
        <v>755</v>
      </c>
      <c r="F933" s="182" t="s">
        <v>756</v>
      </c>
      <c r="G933" s="183" t="s">
        <v>757</v>
      </c>
      <c r="H933" s="184">
        <v>7</v>
      </c>
      <c r="I933" s="5"/>
      <c r="J933" s="185">
        <f>ROUND(I933*H933,2)</f>
        <v>0</v>
      </c>
      <c r="K933" s="186"/>
      <c r="L933" s="111"/>
      <c r="M933" s="187" t="s">
        <v>3</v>
      </c>
      <c r="N933" s="188" t="s">
        <v>41</v>
      </c>
      <c r="O933" s="189"/>
      <c r="P933" s="190">
        <f>O933*H933</f>
        <v>0</v>
      </c>
      <c r="Q933" s="190">
        <v>0</v>
      </c>
      <c r="R933" s="190">
        <f>Q933*H933</f>
        <v>0</v>
      </c>
      <c r="S933" s="190">
        <v>0</v>
      </c>
      <c r="T933" s="191">
        <f>S933*H933</f>
        <v>0</v>
      </c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R933" s="192" t="s">
        <v>162</v>
      </c>
      <c r="AT933" s="192" t="s">
        <v>158</v>
      </c>
      <c r="AU933" s="192" t="s">
        <v>77</v>
      </c>
      <c r="AY933" s="101" t="s">
        <v>157</v>
      </c>
      <c r="BE933" s="193">
        <f>IF(N933="základní",J933,0)</f>
        <v>0</v>
      </c>
      <c r="BF933" s="193">
        <f>IF(N933="snížená",J933,0)</f>
        <v>0</v>
      </c>
      <c r="BG933" s="193">
        <f>IF(N933="zákl. přenesená",J933,0)</f>
        <v>0</v>
      </c>
      <c r="BH933" s="193">
        <f>IF(N933="sníž. přenesená",J933,0)</f>
        <v>0</v>
      </c>
      <c r="BI933" s="193">
        <f>IF(N933="nulová",J933,0)</f>
        <v>0</v>
      </c>
      <c r="BJ933" s="101" t="s">
        <v>163</v>
      </c>
      <c r="BK933" s="193">
        <f>ROUND(I933*H933,2)</f>
        <v>0</v>
      </c>
      <c r="BL933" s="101" t="s">
        <v>162</v>
      </c>
      <c r="BM933" s="192" t="s">
        <v>758</v>
      </c>
    </row>
    <row r="934" spans="2:51" s="205" customFormat="1" ht="33.75">
      <c r="B934" s="206"/>
      <c r="D934" s="194" t="s">
        <v>164</v>
      </c>
      <c r="E934" s="207" t="s">
        <v>3</v>
      </c>
      <c r="F934" s="208" t="s">
        <v>759</v>
      </c>
      <c r="H934" s="207" t="s">
        <v>3</v>
      </c>
      <c r="L934" s="206"/>
      <c r="M934" s="209"/>
      <c r="N934" s="210"/>
      <c r="O934" s="210"/>
      <c r="P934" s="210"/>
      <c r="Q934" s="210"/>
      <c r="R934" s="210"/>
      <c r="S934" s="210"/>
      <c r="T934" s="211"/>
      <c r="AT934" s="207" t="s">
        <v>164</v>
      </c>
      <c r="AU934" s="207" t="s">
        <v>77</v>
      </c>
      <c r="AV934" s="205" t="s">
        <v>77</v>
      </c>
      <c r="AW934" s="205" t="s">
        <v>31</v>
      </c>
      <c r="AX934" s="205" t="s">
        <v>69</v>
      </c>
      <c r="AY934" s="207" t="s">
        <v>157</v>
      </c>
    </row>
    <row r="935" spans="2:51" s="212" customFormat="1" ht="11.25">
      <c r="B935" s="213"/>
      <c r="D935" s="194" t="s">
        <v>164</v>
      </c>
      <c r="E935" s="214" t="s">
        <v>3</v>
      </c>
      <c r="F935" s="215" t="s">
        <v>205</v>
      </c>
      <c r="H935" s="216">
        <v>7</v>
      </c>
      <c r="L935" s="213"/>
      <c r="M935" s="217"/>
      <c r="N935" s="218"/>
      <c r="O935" s="218"/>
      <c r="P935" s="218"/>
      <c r="Q935" s="218"/>
      <c r="R935" s="218"/>
      <c r="S935" s="218"/>
      <c r="T935" s="219"/>
      <c r="AT935" s="214" t="s">
        <v>164</v>
      </c>
      <c r="AU935" s="214" t="s">
        <v>77</v>
      </c>
      <c r="AV935" s="212" t="s">
        <v>163</v>
      </c>
      <c r="AW935" s="212" t="s">
        <v>31</v>
      </c>
      <c r="AX935" s="212" t="s">
        <v>69</v>
      </c>
      <c r="AY935" s="214" t="s">
        <v>157</v>
      </c>
    </row>
    <row r="936" spans="2:51" s="220" customFormat="1" ht="11.25">
      <c r="B936" s="221"/>
      <c r="D936" s="194" t="s">
        <v>164</v>
      </c>
      <c r="E936" s="222" t="s">
        <v>3</v>
      </c>
      <c r="F936" s="223" t="s">
        <v>171</v>
      </c>
      <c r="H936" s="224">
        <v>7</v>
      </c>
      <c r="L936" s="221"/>
      <c r="M936" s="225"/>
      <c r="N936" s="226"/>
      <c r="O936" s="226"/>
      <c r="P936" s="226"/>
      <c r="Q936" s="226"/>
      <c r="R936" s="226"/>
      <c r="S936" s="226"/>
      <c r="T936" s="227"/>
      <c r="AT936" s="222" t="s">
        <v>164</v>
      </c>
      <c r="AU936" s="222" t="s">
        <v>77</v>
      </c>
      <c r="AV936" s="220" t="s">
        <v>162</v>
      </c>
      <c r="AW936" s="220" t="s">
        <v>31</v>
      </c>
      <c r="AX936" s="220" t="s">
        <v>77</v>
      </c>
      <c r="AY936" s="222" t="s">
        <v>157</v>
      </c>
    </row>
    <row r="937" spans="1:65" s="113" customFormat="1" ht="16.5" customHeight="1">
      <c r="A937" s="110"/>
      <c r="B937" s="111"/>
      <c r="C937" s="180" t="s">
        <v>508</v>
      </c>
      <c r="D937" s="180" t="s">
        <v>158</v>
      </c>
      <c r="E937" s="181" t="s">
        <v>760</v>
      </c>
      <c r="F937" s="182" t="s">
        <v>761</v>
      </c>
      <c r="G937" s="183" t="s">
        <v>762</v>
      </c>
      <c r="H937" s="184">
        <v>6</v>
      </c>
      <c r="I937" s="5"/>
      <c r="J937" s="185">
        <f>ROUND(I937*H937,2)</f>
        <v>0</v>
      </c>
      <c r="K937" s="186"/>
      <c r="L937" s="111"/>
      <c r="M937" s="187" t="s">
        <v>3</v>
      </c>
      <c r="N937" s="188" t="s">
        <v>41</v>
      </c>
      <c r="O937" s="189"/>
      <c r="P937" s="190">
        <f>O937*H937</f>
        <v>0</v>
      </c>
      <c r="Q937" s="190">
        <v>0</v>
      </c>
      <c r="R937" s="190">
        <f>Q937*H937</f>
        <v>0</v>
      </c>
      <c r="S937" s="190">
        <v>0</v>
      </c>
      <c r="T937" s="191">
        <f>S937*H937</f>
        <v>0</v>
      </c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R937" s="192" t="s">
        <v>162</v>
      </c>
      <c r="AT937" s="192" t="s">
        <v>158</v>
      </c>
      <c r="AU937" s="192" t="s">
        <v>77</v>
      </c>
      <c r="AY937" s="101" t="s">
        <v>157</v>
      </c>
      <c r="BE937" s="193">
        <f>IF(N937="základní",J937,0)</f>
        <v>0</v>
      </c>
      <c r="BF937" s="193">
        <f>IF(N937="snížená",J937,0)</f>
        <v>0</v>
      </c>
      <c r="BG937" s="193">
        <f>IF(N937="zákl. přenesená",J937,0)</f>
        <v>0</v>
      </c>
      <c r="BH937" s="193">
        <f>IF(N937="sníž. přenesená",J937,0)</f>
        <v>0</v>
      </c>
      <c r="BI937" s="193">
        <f>IF(N937="nulová",J937,0)</f>
        <v>0</v>
      </c>
      <c r="BJ937" s="101" t="s">
        <v>163</v>
      </c>
      <c r="BK937" s="193">
        <f>ROUND(I937*H937,2)</f>
        <v>0</v>
      </c>
      <c r="BL937" s="101" t="s">
        <v>162</v>
      </c>
      <c r="BM937" s="192" t="s">
        <v>763</v>
      </c>
    </row>
    <row r="938" spans="2:51" s="205" customFormat="1" ht="22.5">
      <c r="B938" s="206"/>
      <c r="D938" s="194" t="s">
        <v>164</v>
      </c>
      <c r="E938" s="207" t="s">
        <v>3</v>
      </c>
      <c r="F938" s="208" t="s">
        <v>764</v>
      </c>
      <c r="H938" s="207" t="s">
        <v>3</v>
      </c>
      <c r="L938" s="206"/>
      <c r="M938" s="209"/>
      <c r="N938" s="210"/>
      <c r="O938" s="210"/>
      <c r="P938" s="210"/>
      <c r="Q938" s="210"/>
      <c r="R938" s="210"/>
      <c r="S938" s="210"/>
      <c r="T938" s="211"/>
      <c r="AT938" s="207" t="s">
        <v>164</v>
      </c>
      <c r="AU938" s="207" t="s">
        <v>77</v>
      </c>
      <c r="AV938" s="205" t="s">
        <v>77</v>
      </c>
      <c r="AW938" s="205" t="s">
        <v>31</v>
      </c>
      <c r="AX938" s="205" t="s">
        <v>69</v>
      </c>
      <c r="AY938" s="207" t="s">
        <v>157</v>
      </c>
    </row>
    <row r="939" spans="2:51" s="205" customFormat="1" ht="33.75">
      <c r="B939" s="206"/>
      <c r="D939" s="194" t="s">
        <v>164</v>
      </c>
      <c r="E939" s="207" t="s">
        <v>3</v>
      </c>
      <c r="F939" s="208" t="s">
        <v>765</v>
      </c>
      <c r="H939" s="207" t="s">
        <v>3</v>
      </c>
      <c r="L939" s="206"/>
      <c r="M939" s="209"/>
      <c r="N939" s="210"/>
      <c r="O939" s="210"/>
      <c r="P939" s="210"/>
      <c r="Q939" s="210"/>
      <c r="R939" s="210"/>
      <c r="S939" s="210"/>
      <c r="T939" s="211"/>
      <c r="AT939" s="207" t="s">
        <v>164</v>
      </c>
      <c r="AU939" s="207" t="s">
        <v>77</v>
      </c>
      <c r="AV939" s="205" t="s">
        <v>77</v>
      </c>
      <c r="AW939" s="205" t="s">
        <v>31</v>
      </c>
      <c r="AX939" s="205" t="s">
        <v>69</v>
      </c>
      <c r="AY939" s="207" t="s">
        <v>157</v>
      </c>
    </row>
    <row r="940" spans="2:51" s="212" customFormat="1" ht="11.25">
      <c r="B940" s="213"/>
      <c r="D940" s="194" t="s">
        <v>164</v>
      </c>
      <c r="E940" s="214" t="s">
        <v>3</v>
      </c>
      <c r="F940" s="215" t="s">
        <v>179</v>
      </c>
      <c r="H940" s="216">
        <v>6</v>
      </c>
      <c r="L940" s="213"/>
      <c r="M940" s="217"/>
      <c r="N940" s="218"/>
      <c r="O940" s="218"/>
      <c r="P940" s="218"/>
      <c r="Q940" s="218"/>
      <c r="R940" s="218"/>
      <c r="S940" s="218"/>
      <c r="T940" s="219"/>
      <c r="AT940" s="214" t="s">
        <v>164</v>
      </c>
      <c r="AU940" s="214" t="s">
        <v>77</v>
      </c>
      <c r="AV940" s="212" t="s">
        <v>163</v>
      </c>
      <c r="AW940" s="212" t="s">
        <v>31</v>
      </c>
      <c r="AX940" s="212" t="s">
        <v>69</v>
      </c>
      <c r="AY940" s="214" t="s">
        <v>157</v>
      </c>
    </row>
    <row r="941" spans="2:51" s="220" customFormat="1" ht="11.25">
      <c r="B941" s="221"/>
      <c r="D941" s="194" t="s">
        <v>164</v>
      </c>
      <c r="E941" s="222" t="s">
        <v>3</v>
      </c>
      <c r="F941" s="223" t="s">
        <v>171</v>
      </c>
      <c r="H941" s="224">
        <v>6</v>
      </c>
      <c r="L941" s="221"/>
      <c r="M941" s="225"/>
      <c r="N941" s="226"/>
      <c r="O941" s="226"/>
      <c r="P941" s="226"/>
      <c r="Q941" s="226"/>
      <c r="R941" s="226"/>
      <c r="S941" s="226"/>
      <c r="T941" s="227"/>
      <c r="AT941" s="222" t="s">
        <v>164</v>
      </c>
      <c r="AU941" s="222" t="s">
        <v>77</v>
      </c>
      <c r="AV941" s="220" t="s">
        <v>162</v>
      </c>
      <c r="AW941" s="220" t="s">
        <v>31</v>
      </c>
      <c r="AX941" s="220" t="s">
        <v>77</v>
      </c>
      <c r="AY941" s="222" t="s">
        <v>157</v>
      </c>
    </row>
    <row r="942" spans="1:65" s="113" customFormat="1" ht="21.75" customHeight="1">
      <c r="A942" s="110"/>
      <c r="B942" s="111"/>
      <c r="C942" s="180" t="s">
        <v>766</v>
      </c>
      <c r="D942" s="180" t="s">
        <v>158</v>
      </c>
      <c r="E942" s="181" t="s">
        <v>767</v>
      </c>
      <c r="F942" s="182" t="s">
        <v>768</v>
      </c>
      <c r="G942" s="183" t="s">
        <v>762</v>
      </c>
      <c r="H942" s="184">
        <v>1</v>
      </c>
      <c r="I942" s="5"/>
      <c r="J942" s="185">
        <f>ROUND(I942*H942,2)</f>
        <v>0</v>
      </c>
      <c r="K942" s="186"/>
      <c r="L942" s="111"/>
      <c r="M942" s="187" t="s">
        <v>3</v>
      </c>
      <c r="N942" s="188" t="s">
        <v>41</v>
      </c>
      <c r="O942" s="189"/>
      <c r="P942" s="190">
        <f>O942*H942</f>
        <v>0</v>
      </c>
      <c r="Q942" s="190">
        <v>0</v>
      </c>
      <c r="R942" s="190">
        <f>Q942*H942</f>
        <v>0</v>
      </c>
      <c r="S942" s="190">
        <v>0</v>
      </c>
      <c r="T942" s="191">
        <f>S942*H942</f>
        <v>0</v>
      </c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R942" s="192" t="s">
        <v>162</v>
      </c>
      <c r="AT942" s="192" t="s">
        <v>158</v>
      </c>
      <c r="AU942" s="192" t="s">
        <v>77</v>
      </c>
      <c r="AY942" s="101" t="s">
        <v>157</v>
      </c>
      <c r="BE942" s="193">
        <f>IF(N942="základní",J942,0)</f>
        <v>0</v>
      </c>
      <c r="BF942" s="193">
        <f>IF(N942="snížená",J942,0)</f>
        <v>0</v>
      </c>
      <c r="BG942" s="193">
        <f>IF(N942="zákl. přenesená",J942,0)</f>
        <v>0</v>
      </c>
      <c r="BH942" s="193">
        <f>IF(N942="sníž. přenesená",J942,0)</f>
        <v>0</v>
      </c>
      <c r="BI942" s="193">
        <f>IF(N942="nulová",J942,0)</f>
        <v>0</v>
      </c>
      <c r="BJ942" s="101" t="s">
        <v>163</v>
      </c>
      <c r="BK942" s="193">
        <f>ROUND(I942*H942,2)</f>
        <v>0</v>
      </c>
      <c r="BL942" s="101" t="s">
        <v>162</v>
      </c>
      <c r="BM942" s="192" t="s">
        <v>769</v>
      </c>
    </row>
    <row r="943" spans="1:65" s="113" customFormat="1" ht="24.2" customHeight="1">
      <c r="A943" s="110"/>
      <c r="B943" s="111"/>
      <c r="C943" s="180" t="s">
        <v>514</v>
      </c>
      <c r="D943" s="180" t="s">
        <v>158</v>
      </c>
      <c r="E943" s="181" t="s">
        <v>770</v>
      </c>
      <c r="F943" s="182" t="s">
        <v>726</v>
      </c>
      <c r="G943" s="183" t="s">
        <v>727</v>
      </c>
      <c r="H943" s="184">
        <v>2</v>
      </c>
      <c r="I943" s="5"/>
      <c r="J943" s="185">
        <f>ROUND(I943*H943,2)</f>
        <v>0</v>
      </c>
      <c r="K943" s="186"/>
      <c r="L943" s="111"/>
      <c r="M943" s="187" t="s">
        <v>3</v>
      </c>
      <c r="N943" s="188" t="s">
        <v>41</v>
      </c>
      <c r="O943" s="189"/>
      <c r="P943" s="190">
        <f>O943*H943</f>
        <v>0</v>
      </c>
      <c r="Q943" s="190">
        <v>0</v>
      </c>
      <c r="R943" s="190">
        <f>Q943*H943</f>
        <v>0</v>
      </c>
      <c r="S943" s="190">
        <v>0</v>
      </c>
      <c r="T943" s="191">
        <f>S943*H943</f>
        <v>0</v>
      </c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R943" s="192" t="s">
        <v>162</v>
      </c>
      <c r="AT943" s="192" t="s">
        <v>158</v>
      </c>
      <c r="AU943" s="192" t="s">
        <v>77</v>
      </c>
      <c r="AY943" s="101" t="s">
        <v>157</v>
      </c>
      <c r="BE943" s="193">
        <f>IF(N943="základní",J943,0)</f>
        <v>0</v>
      </c>
      <c r="BF943" s="193">
        <f>IF(N943="snížená",J943,0)</f>
        <v>0</v>
      </c>
      <c r="BG943" s="193">
        <f>IF(N943="zákl. přenesená",J943,0)</f>
        <v>0</v>
      </c>
      <c r="BH943" s="193">
        <f>IF(N943="sníž. přenesená",J943,0)</f>
        <v>0</v>
      </c>
      <c r="BI943" s="193">
        <f>IF(N943="nulová",J943,0)</f>
        <v>0</v>
      </c>
      <c r="BJ943" s="101" t="s">
        <v>163</v>
      </c>
      <c r="BK943" s="193">
        <f>ROUND(I943*H943,2)</f>
        <v>0</v>
      </c>
      <c r="BL943" s="101" t="s">
        <v>162</v>
      </c>
      <c r="BM943" s="192" t="s">
        <v>771</v>
      </c>
    </row>
    <row r="944" spans="2:51" s="205" customFormat="1" ht="33.75">
      <c r="B944" s="206"/>
      <c r="D944" s="194" t="s">
        <v>164</v>
      </c>
      <c r="E944" s="207" t="s">
        <v>3</v>
      </c>
      <c r="F944" s="208" t="s">
        <v>729</v>
      </c>
      <c r="H944" s="207" t="s">
        <v>3</v>
      </c>
      <c r="L944" s="206"/>
      <c r="M944" s="209"/>
      <c r="N944" s="210"/>
      <c r="O944" s="210"/>
      <c r="P944" s="210"/>
      <c r="Q944" s="210"/>
      <c r="R944" s="210"/>
      <c r="S944" s="210"/>
      <c r="T944" s="211"/>
      <c r="AT944" s="207" t="s">
        <v>164</v>
      </c>
      <c r="AU944" s="207" t="s">
        <v>77</v>
      </c>
      <c r="AV944" s="205" t="s">
        <v>77</v>
      </c>
      <c r="AW944" s="205" t="s">
        <v>31</v>
      </c>
      <c r="AX944" s="205" t="s">
        <v>69</v>
      </c>
      <c r="AY944" s="207" t="s">
        <v>157</v>
      </c>
    </row>
    <row r="945" spans="2:51" s="212" customFormat="1" ht="11.25">
      <c r="B945" s="213"/>
      <c r="D945" s="194" t="s">
        <v>164</v>
      </c>
      <c r="E945" s="214" t="s">
        <v>3</v>
      </c>
      <c r="F945" s="215" t="s">
        <v>163</v>
      </c>
      <c r="H945" s="216">
        <v>2</v>
      </c>
      <c r="L945" s="213"/>
      <c r="M945" s="217"/>
      <c r="N945" s="218"/>
      <c r="O945" s="218"/>
      <c r="P945" s="218"/>
      <c r="Q945" s="218"/>
      <c r="R945" s="218"/>
      <c r="S945" s="218"/>
      <c r="T945" s="219"/>
      <c r="AT945" s="214" t="s">
        <v>164</v>
      </c>
      <c r="AU945" s="214" t="s">
        <v>77</v>
      </c>
      <c r="AV945" s="212" t="s">
        <v>163</v>
      </c>
      <c r="AW945" s="212" t="s">
        <v>31</v>
      </c>
      <c r="AX945" s="212" t="s">
        <v>69</v>
      </c>
      <c r="AY945" s="214" t="s">
        <v>157</v>
      </c>
    </row>
    <row r="946" spans="2:51" s="220" customFormat="1" ht="11.25">
      <c r="B946" s="221"/>
      <c r="D946" s="194" t="s">
        <v>164</v>
      </c>
      <c r="E946" s="222" t="s">
        <v>3</v>
      </c>
      <c r="F946" s="223" t="s">
        <v>171</v>
      </c>
      <c r="H946" s="224">
        <v>2</v>
      </c>
      <c r="L946" s="221"/>
      <c r="M946" s="225"/>
      <c r="N946" s="226"/>
      <c r="O946" s="226"/>
      <c r="P946" s="226"/>
      <c r="Q946" s="226"/>
      <c r="R946" s="226"/>
      <c r="S946" s="226"/>
      <c r="T946" s="227"/>
      <c r="AT946" s="222" t="s">
        <v>164</v>
      </c>
      <c r="AU946" s="222" t="s">
        <v>77</v>
      </c>
      <c r="AV946" s="220" t="s">
        <v>162</v>
      </c>
      <c r="AW946" s="220" t="s">
        <v>31</v>
      </c>
      <c r="AX946" s="220" t="s">
        <v>77</v>
      </c>
      <c r="AY946" s="222" t="s">
        <v>157</v>
      </c>
    </row>
    <row r="947" spans="1:65" s="113" customFormat="1" ht="24.2" customHeight="1">
      <c r="A947" s="110"/>
      <c r="B947" s="111"/>
      <c r="C947" s="180" t="s">
        <v>772</v>
      </c>
      <c r="D947" s="180" t="s">
        <v>158</v>
      </c>
      <c r="E947" s="181" t="s">
        <v>773</v>
      </c>
      <c r="F947" s="182" t="s">
        <v>731</v>
      </c>
      <c r="G947" s="183" t="s">
        <v>727</v>
      </c>
      <c r="H947" s="184">
        <v>2</v>
      </c>
      <c r="I947" s="5"/>
      <c r="J947" s="185">
        <f>ROUND(I947*H947,2)</f>
        <v>0</v>
      </c>
      <c r="K947" s="186"/>
      <c r="L947" s="111"/>
      <c r="M947" s="187" t="s">
        <v>3</v>
      </c>
      <c r="N947" s="188" t="s">
        <v>41</v>
      </c>
      <c r="O947" s="189"/>
      <c r="P947" s="190">
        <f>O947*H947</f>
        <v>0</v>
      </c>
      <c r="Q947" s="190">
        <v>0</v>
      </c>
      <c r="R947" s="190">
        <f>Q947*H947</f>
        <v>0</v>
      </c>
      <c r="S947" s="190">
        <v>0</v>
      </c>
      <c r="T947" s="191">
        <f>S947*H947</f>
        <v>0</v>
      </c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R947" s="192" t="s">
        <v>162</v>
      </c>
      <c r="AT947" s="192" t="s">
        <v>158</v>
      </c>
      <c r="AU947" s="192" t="s">
        <v>77</v>
      </c>
      <c r="AY947" s="101" t="s">
        <v>157</v>
      </c>
      <c r="BE947" s="193">
        <f>IF(N947="základní",J947,0)</f>
        <v>0</v>
      </c>
      <c r="BF947" s="193">
        <f>IF(N947="snížená",J947,0)</f>
        <v>0</v>
      </c>
      <c r="BG947" s="193">
        <f>IF(N947="zákl. přenesená",J947,0)</f>
        <v>0</v>
      </c>
      <c r="BH947" s="193">
        <f>IF(N947="sníž. přenesená",J947,0)</f>
        <v>0</v>
      </c>
      <c r="BI947" s="193">
        <f>IF(N947="nulová",J947,0)</f>
        <v>0</v>
      </c>
      <c r="BJ947" s="101" t="s">
        <v>163</v>
      </c>
      <c r="BK947" s="193">
        <f>ROUND(I947*H947,2)</f>
        <v>0</v>
      </c>
      <c r="BL947" s="101" t="s">
        <v>162</v>
      </c>
      <c r="BM947" s="192" t="s">
        <v>774</v>
      </c>
    </row>
    <row r="948" spans="2:51" s="205" customFormat="1" ht="33.75">
      <c r="B948" s="206"/>
      <c r="D948" s="194" t="s">
        <v>164</v>
      </c>
      <c r="E948" s="207" t="s">
        <v>3</v>
      </c>
      <c r="F948" s="208" t="s">
        <v>733</v>
      </c>
      <c r="H948" s="207" t="s">
        <v>3</v>
      </c>
      <c r="L948" s="206"/>
      <c r="M948" s="209"/>
      <c r="N948" s="210"/>
      <c r="O948" s="210"/>
      <c r="P948" s="210"/>
      <c r="Q948" s="210"/>
      <c r="R948" s="210"/>
      <c r="S948" s="210"/>
      <c r="T948" s="211"/>
      <c r="AT948" s="207" t="s">
        <v>164</v>
      </c>
      <c r="AU948" s="207" t="s">
        <v>77</v>
      </c>
      <c r="AV948" s="205" t="s">
        <v>77</v>
      </c>
      <c r="AW948" s="205" t="s">
        <v>31</v>
      </c>
      <c r="AX948" s="205" t="s">
        <v>69</v>
      </c>
      <c r="AY948" s="207" t="s">
        <v>157</v>
      </c>
    </row>
    <row r="949" spans="2:51" s="212" customFormat="1" ht="11.25">
      <c r="B949" s="213"/>
      <c r="D949" s="194" t="s">
        <v>164</v>
      </c>
      <c r="E949" s="214" t="s">
        <v>3</v>
      </c>
      <c r="F949" s="215" t="s">
        <v>163</v>
      </c>
      <c r="H949" s="216">
        <v>2</v>
      </c>
      <c r="L949" s="213"/>
      <c r="M949" s="217"/>
      <c r="N949" s="218"/>
      <c r="O949" s="218"/>
      <c r="P949" s="218"/>
      <c r="Q949" s="218"/>
      <c r="R949" s="218"/>
      <c r="S949" s="218"/>
      <c r="T949" s="219"/>
      <c r="AT949" s="214" t="s">
        <v>164</v>
      </c>
      <c r="AU949" s="214" t="s">
        <v>77</v>
      </c>
      <c r="AV949" s="212" t="s">
        <v>163</v>
      </c>
      <c r="AW949" s="212" t="s">
        <v>31</v>
      </c>
      <c r="AX949" s="212" t="s">
        <v>69</v>
      </c>
      <c r="AY949" s="214" t="s">
        <v>157</v>
      </c>
    </row>
    <row r="950" spans="2:51" s="220" customFormat="1" ht="11.25">
      <c r="B950" s="221"/>
      <c r="D950" s="194" t="s">
        <v>164</v>
      </c>
      <c r="E950" s="222" t="s">
        <v>3</v>
      </c>
      <c r="F950" s="223" t="s">
        <v>171</v>
      </c>
      <c r="H950" s="224">
        <v>2</v>
      </c>
      <c r="L950" s="221"/>
      <c r="M950" s="225"/>
      <c r="N950" s="226"/>
      <c r="O950" s="226"/>
      <c r="P950" s="226"/>
      <c r="Q950" s="226"/>
      <c r="R950" s="226"/>
      <c r="S950" s="226"/>
      <c r="T950" s="227"/>
      <c r="AT950" s="222" t="s">
        <v>164</v>
      </c>
      <c r="AU950" s="222" t="s">
        <v>77</v>
      </c>
      <c r="AV950" s="220" t="s">
        <v>162</v>
      </c>
      <c r="AW950" s="220" t="s">
        <v>31</v>
      </c>
      <c r="AX950" s="220" t="s">
        <v>77</v>
      </c>
      <c r="AY950" s="222" t="s">
        <v>157</v>
      </c>
    </row>
    <row r="951" spans="1:65" s="113" customFormat="1" ht="16.5" customHeight="1">
      <c r="A951" s="110"/>
      <c r="B951" s="111"/>
      <c r="C951" s="180" t="s">
        <v>527</v>
      </c>
      <c r="D951" s="180" t="s">
        <v>158</v>
      </c>
      <c r="E951" s="181" t="s">
        <v>775</v>
      </c>
      <c r="F951" s="182" t="s">
        <v>736</v>
      </c>
      <c r="G951" s="183" t="s">
        <v>389</v>
      </c>
      <c r="H951" s="184">
        <v>2</v>
      </c>
      <c r="I951" s="5"/>
      <c r="J951" s="185">
        <f>ROUND(I951*H951,2)</f>
        <v>0</v>
      </c>
      <c r="K951" s="186"/>
      <c r="L951" s="111"/>
      <c r="M951" s="187" t="s">
        <v>3</v>
      </c>
      <c r="N951" s="188" t="s">
        <v>41</v>
      </c>
      <c r="O951" s="189"/>
      <c r="P951" s="190">
        <f>O951*H951</f>
        <v>0</v>
      </c>
      <c r="Q951" s="190">
        <v>0</v>
      </c>
      <c r="R951" s="190">
        <f>Q951*H951</f>
        <v>0</v>
      </c>
      <c r="S951" s="190">
        <v>0</v>
      </c>
      <c r="T951" s="191">
        <f>S951*H951</f>
        <v>0</v>
      </c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R951" s="192" t="s">
        <v>162</v>
      </c>
      <c r="AT951" s="192" t="s">
        <v>158</v>
      </c>
      <c r="AU951" s="192" t="s">
        <v>77</v>
      </c>
      <c r="AY951" s="101" t="s">
        <v>157</v>
      </c>
      <c r="BE951" s="193">
        <f>IF(N951="základní",J951,0)</f>
        <v>0</v>
      </c>
      <c r="BF951" s="193">
        <f>IF(N951="snížená",J951,0)</f>
        <v>0</v>
      </c>
      <c r="BG951" s="193">
        <f>IF(N951="zákl. přenesená",J951,0)</f>
        <v>0</v>
      </c>
      <c r="BH951" s="193">
        <f>IF(N951="sníž. přenesená",J951,0)</f>
        <v>0</v>
      </c>
      <c r="BI951" s="193">
        <f>IF(N951="nulová",J951,0)</f>
        <v>0</v>
      </c>
      <c r="BJ951" s="101" t="s">
        <v>163</v>
      </c>
      <c r="BK951" s="193">
        <f>ROUND(I951*H951,2)</f>
        <v>0</v>
      </c>
      <c r="BL951" s="101" t="s">
        <v>162</v>
      </c>
      <c r="BM951" s="192" t="s">
        <v>776</v>
      </c>
    </row>
    <row r="952" spans="2:51" s="205" customFormat="1" ht="22.5">
      <c r="B952" s="206"/>
      <c r="D952" s="194" t="s">
        <v>164</v>
      </c>
      <c r="E952" s="207" t="s">
        <v>3</v>
      </c>
      <c r="F952" s="208" t="s">
        <v>738</v>
      </c>
      <c r="H952" s="207" t="s">
        <v>3</v>
      </c>
      <c r="L952" s="206"/>
      <c r="M952" s="209"/>
      <c r="N952" s="210"/>
      <c r="O952" s="210"/>
      <c r="P952" s="210"/>
      <c r="Q952" s="210"/>
      <c r="R952" s="210"/>
      <c r="S952" s="210"/>
      <c r="T952" s="211"/>
      <c r="AT952" s="207" t="s">
        <v>164</v>
      </c>
      <c r="AU952" s="207" t="s">
        <v>77</v>
      </c>
      <c r="AV952" s="205" t="s">
        <v>77</v>
      </c>
      <c r="AW952" s="205" t="s">
        <v>31</v>
      </c>
      <c r="AX952" s="205" t="s">
        <v>69</v>
      </c>
      <c r="AY952" s="207" t="s">
        <v>157</v>
      </c>
    </row>
    <row r="953" spans="2:51" s="212" customFormat="1" ht="11.25">
      <c r="B953" s="213"/>
      <c r="D953" s="194" t="s">
        <v>164</v>
      </c>
      <c r="E953" s="214" t="s">
        <v>3</v>
      </c>
      <c r="F953" s="215" t="s">
        <v>163</v>
      </c>
      <c r="H953" s="216">
        <v>2</v>
      </c>
      <c r="L953" s="213"/>
      <c r="M953" s="217"/>
      <c r="N953" s="218"/>
      <c r="O953" s="218"/>
      <c r="P953" s="218"/>
      <c r="Q953" s="218"/>
      <c r="R953" s="218"/>
      <c r="S953" s="218"/>
      <c r="T953" s="219"/>
      <c r="AT953" s="214" t="s">
        <v>164</v>
      </c>
      <c r="AU953" s="214" t="s">
        <v>77</v>
      </c>
      <c r="AV953" s="212" t="s">
        <v>163</v>
      </c>
      <c r="AW953" s="212" t="s">
        <v>31</v>
      </c>
      <c r="AX953" s="212" t="s">
        <v>69</v>
      </c>
      <c r="AY953" s="214" t="s">
        <v>157</v>
      </c>
    </row>
    <row r="954" spans="2:51" s="220" customFormat="1" ht="11.25">
      <c r="B954" s="221"/>
      <c r="D954" s="194" t="s">
        <v>164</v>
      </c>
      <c r="E954" s="222" t="s">
        <v>3</v>
      </c>
      <c r="F954" s="223" t="s">
        <v>171</v>
      </c>
      <c r="H954" s="224">
        <v>2</v>
      </c>
      <c r="L954" s="221"/>
      <c r="M954" s="225"/>
      <c r="N954" s="226"/>
      <c r="O954" s="226"/>
      <c r="P954" s="226"/>
      <c r="Q954" s="226"/>
      <c r="R954" s="226"/>
      <c r="S954" s="226"/>
      <c r="T954" s="227"/>
      <c r="AT954" s="222" t="s">
        <v>164</v>
      </c>
      <c r="AU954" s="222" t="s">
        <v>77</v>
      </c>
      <c r="AV954" s="220" t="s">
        <v>162</v>
      </c>
      <c r="AW954" s="220" t="s">
        <v>31</v>
      </c>
      <c r="AX954" s="220" t="s">
        <v>77</v>
      </c>
      <c r="AY954" s="222" t="s">
        <v>157</v>
      </c>
    </row>
    <row r="955" spans="1:65" s="113" customFormat="1" ht="16.5" customHeight="1">
      <c r="A955" s="110"/>
      <c r="B955" s="111"/>
      <c r="C955" s="180" t="s">
        <v>663</v>
      </c>
      <c r="D955" s="180" t="s">
        <v>158</v>
      </c>
      <c r="E955" s="181" t="s">
        <v>777</v>
      </c>
      <c r="F955" s="182" t="s">
        <v>740</v>
      </c>
      <c r="G955" s="183" t="s">
        <v>389</v>
      </c>
      <c r="H955" s="184">
        <v>2</v>
      </c>
      <c r="I955" s="5"/>
      <c r="J955" s="185">
        <f>ROUND(I955*H955,2)</f>
        <v>0</v>
      </c>
      <c r="K955" s="186"/>
      <c r="L955" s="111"/>
      <c r="M955" s="187" t="s">
        <v>3</v>
      </c>
      <c r="N955" s="188" t="s">
        <v>41</v>
      </c>
      <c r="O955" s="189"/>
      <c r="P955" s="190">
        <f>O955*H955</f>
        <v>0</v>
      </c>
      <c r="Q955" s="190">
        <v>0</v>
      </c>
      <c r="R955" s="190">
        <f>Q955*H955</f>
        <v>0</v>
      </c>
      <c r="S955" s="190">
        <v>0</v>
      </c>
      <c r="T955" s="191">
        <f>S955*H955</f>
        <v>0</v>
      </c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R955" s="192" t="s">
        <v>162</v>
      </c>
      <c r="AT955" s="192" t="s">
        <v>158</v>
      </c>
      <c r="AU955" s="192" t="s">
        <v>77</v>
      </c>
      <c r="AY955" s="101" t="s">
        <v>157</v>
      </c>
      <c r="BE955" s="193">
        <f>IF(N955="základní",J955,0)</f>
        <v>0</v>
      </c>
      <c r="BF955" s="193">
        <f>IF(N955="snížená",J955,0)</f>
        <v>0</v>
      </c>
      <c r="BG955" s="193">
        <f>IF(N955="zákl. přenesená",J955,0)</f>
        <v>0</v>
      </c>
      <c r="BH955" s="193">
        <f>IF(N955="sníž. přenesená",J955,0)</f>
        <v>0</v>
      </c>
      <c r="BI955" s="193">
        <f>IF(N955="nulová",J955,0)</f>
        <v>0</v>
      </c>
      <c r="BJ955" s="101" t="s">
        <v>163</v>
      </c>
      <c r="BK955" s="193">
        <f>ROUND(I955*H955,2)</f>
        <v>0</v>
      </c>
      <c r="BL955" s="101" t="s">
        <v>162</v>
      </c>
      <c r="BM955" s="192" t="s">
        <v>778</v>
      </c>
    </row>
    <row r="956" spans="2:51" s="205" customFormat="1" ht="33.75">
      <c r="B956" s="206"/>
      <c r="D956" s="194" t="s">
        <v>164</v>
      </c>
      <c r="E956" s="207" t="s">
        <v>3</v>
      </c>
      <c r="F956" s="208" t="s">
        <v>742</v>
      </c>
      <c r="H956" s="207" t="s">
        <v>3</v>
      </c>
      <c r="L956" s="206"/>
      <c r="M956" s="209"/>
      <c r="N956" s="210"/>
      <c r="O956" s="210"/>
      <c r="P956" s="210"/>
      <c r="Q956" s="210"/>
      <c r="R956" s="210"/>
      <c r="S956" s="210"/>
      <c r="T956" s="211"/>
      <c r="AT956" s="207" t="s">
        <v>164</v>
      </c>
      <c r="AU956" s="207" t="s">
        <v>77</v>
      </c>
      <c r="AV956" s="205" t="s">
        <v>77</v>
      </c>
      <c r="AW956" s="205" t="s">
        <v>31</v>
      </c>
      <c r="AX956" s="205" t="s">
        <v>69</v>
      </c>
      <c r="AY956" s="207" t="s">
        <v>157</v>
      </c>
    </row>
    <row r="957" spans="2:51" s="212" customFormat="1" ht="11.25">
      <c r="B957" s="213"/>
      <c r="D957" s="194" t="s">
        <v>164</v>
      </c>
      <c r="E957" s="214" t="s">
        <v>3</v>
      </c>
      <c r="F957" s="215" t="s">
        <v>163</v>
      </c>
      <c r="H957" s="216">
        <v>2</v>
      </c>
      <c r="L957" s="213"/>
      <c r="M957" s="217"/>
      <c r="N957" s="218"/>
      <c r="O957" s="218"/>
      <c r="P957" s="218"/>
      <c r="Q957" s="218"/>
      <c r="R957" s="218"/>
      <c r="S957" s="218"/>
      <c r="T957" s="219"/>
      <c r="AT957" s="214" t="s">
        <v>164</v>
      </c>
      <c r="AU957" s="214" t="s">
        <v>77</v>
      </c>
      <c r="AV957" s="212" t="s">
        <v>163</v>
      </c>
      <c r="AW957" s="212" t="s">
        <v>31</v>
      </c>
      <c r="AX957" s="212" t="s">
        <v>69</v>
      </c>
      <c r="AY957" s="214" t="s">
        <v>157</v>
      </c>
    </row>
    <row r="958" spans="2:51" s="220" customFormat="1" ht="11.25">
      <c r="B958" s="221"/>
      <c r="D958" s="194" t="s">
        <v>164</v>
      </c>
      <c r="E958" s="222" t="s">
        <v>3</v>
      </c>
      <c r="F958" s="223" t="s">
        <v>171</v>
      </c>
      <c r="H958" s="224">
        <v>2</v>
      </c>
      <c r="L958" s="221"/>
      <c r="M958" s="225"/>
      <c r="N958" s="226"/>
      <c r="O958" s="226"/>
      <c r="P958" s="226"/>
      <c r="Q958" s="226"/>
      <c r="R958" s="226"/>
      <c r="S958" s="226"/>
      <c r="T958" s="227"/>
      <c r="AT958" s="222" t="s">
        <v>164</v>
      </c>
      <c r="AU958" s="222" t="s">
        <v>77</v>
      </c>
      <c r="AV958" s="220" t="s">
        <v>162</v>
      </c>
      <c r="AW958" s="220" t="s">
        <v>31</v>
      </c>
      <c r="AX958" s="220" t="s">
        <v>77</v>
      </c>
      <c r="AY958" s="222" t="s">
        <v>157</v>
      </c>
    </row>
    <row r="959" spans="1:65" s="113" customFormat="1" ht="16.5" customHeight="1">
      <c r="A959" s="110"/>
      <c r="B959" s="111"/>
      <c r="C959" s="180" t="s">
        <v>539</v>
      </c>
      <c r="D959" s="180" t="s">
        <v>158</v>
      </c>
      <c r="E959" s="181" t="s">
        <v>779</v>
      </c>
      <c r="F959" s="182" t="s">
        <v>745</v>
      </c>
      <c r="G959" s="183" t="s">
        <v>161</v>
      </c>
      <c r="H959" s="184">
        <v>390</v>
      </c>
      <c r="I959" s="5"/>
      <c r="J959" s="185">
        <f>ROUND(I959*H959,2)</f>
        <v>0</v>
      </c>
      <c r="K959" s="186"/>
      <c r="L959" s="111"/>
      <c r="M959" s="187" t="s">
        <v>3</v>
      </c>
      <c r="N959" s="188" t="s">
        <v>41</v>
      </c>
      <c r="O959" s="189"/>
      <c r="P959" s="190">
        <f>O959*H959</f>
        <v>0</v>
      </c>
      <c r="Q959" s="190">
        <v>0</v>
      </c>
      <c r="R959" s="190">
        <f>Q959*H959</f>
        <v>0</v>
      </c>
      <c r="S959" s="190">
        <v>0</v>
      </c>
      <c r="T959" s="191">
        <f>S959*H959</f>
        <v>0</v>
      </c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R959" s="192" t="s">
        <v>162</v>
      </c>
      <c r="AT959" s="192" t="s">
        <v>158</v>
      </c>
      <c r="AU959" s="192" t="s">
        <v>77</v>
      </c>
      <c r="AY959" s="101" t="s">
        <v>157</v>
      </c>
      <c r="BE959" s="193">
        <f>IF(N959="základní",J959,0)</f>
        <v>0</v>
      </c>
      <c r="BF959" s="193">
        <f>IF(N959="snížená",J959,0)</f>
        <v>0</v>
      </c>
      <c r="BG959" s="193">
        <f>IF(N959="zákl. přenesená",J959,0)</f>
        <v>0</v>
      </c>
      <c r="BH959" s="193">
        <f>IF(N959="sníž. přenesená",J959,0)</f>
        <v>0</v>
      </c>
      <c r="BI959" s="193">
        <f>IF(N959="nulová",J959,0)</f>
        <v>0</v>
      </c>
      <c r="BJ959" s="101" t="s">
        <v>163</v>
      </c>
      <c r="BK959" s="193">
        <f>ROUND(I959*H959,2)</f>
        <v>0</v>
      </c>
      <c r="BL959" s="101" t="s">
        <v>162</v>
      </c>
      <c r="BM959" s="192" t="s">
        <v>780</v>
      </c>
    </row>
    <row r="960" spans="2:51" s="205" customFormat="1" ht="33.75">
      <c r="B960" s="206"/>
      <c r="D960" s="194" t="s">
        <v>164</v>
      </c>
      <c r="E960" s="207" t="s">
        <v>3</v>
      </c>
      <c r="F960" s="208" t="s">
        <v>781</v>
      </c>
      <c r="H960" s="207" t="s">
        <v>3</v>
      </c>
      <c r="L960" s="206"/>
      <c r="M960" s="209"/>
      <c r="N960" s="210"/>
      <c r="O960" s="210"/>
      <c r="P960" s="210"/>
      <c r="Q960" s="210"/>
      <c r="R960" s="210"/>
      <c r="S960" s="210"/>
      <c r="T960" s="211"/>
      <c r="AT960" s="207" t="s">
        <v>164</v>
      </c>
      <c r="AU960" s="207" t="s">
        <v>77</v>
      </c>
      <c r="AV960" s="205" t="s">
        <v>77</v>
      </c>
      <c r="AW960" s="205" t="s">
        <v>31</v>
      </c>
      <c r="AX960" s="205" t="s">
        <v>69</v>
      </c>
      <c r="AY960" s="207" t="s">
        <v>157</v>
      </c>
    </row>
    <row r="961" spans="2:51" s="205" customFormat="1" ht="22.5">
      <c r="B961" s="206"/>
      <c r="D961" s="194" t="s">
        <v>164</v>
      </c>
      <c r="E961" s="207" t="s">
        <v>3</v>
      </c>
      <c r="F961" s="208" t="s">
        <v>748</v>
      </c>
      <c r="H961" s="207" t="s">
        <v>3</v>
      </c>
      <c r="L961" s="206"/>
      <c r="M961" s="209"/>
      <c r="N961" s="210"/>
      <c r="O961" s="210"/>
      <c r="P961" s="210"/>
      <c r="Q961" s="210"/>
      <c r="R961" s="210"/>
      <c r="S961" s="210"/>
      <c r="T961" s="211"/>
      <c r="AT961" s="207" t="s">
        <v>164</v>
      </c>
      <c r="AU961" s="207" t="s">
        <v>77</v>
      </c>
      <c r="AV961" s="205" t="s">
        <v>77</v>
      </c>
      <c r="AW961" s="205" t="s">
        <v>31</v>
      </c>
      <c r="AX961" s="205" t="s">
        <v>69</v>
      </c>
      <c r="AY961" s="207" t="s">
        <v>157</v>
      </c>
    </row>
    <row r="962" spans="2:51" s="212" customFormat="1" ht="11.25">
      <c r="B962" s="213"/>
      <c r="D962" s="194" t="s">
        <v>164</v>
      </c>
      <c r="E962" s="214" t="s">
        <v>3</v>
      </c>
      <c r="F962" s="215" t="s">
        <v>782</v>
      </c>
      <c r="H962" s="216">
        <v>390</v>
      </c>
      <c r="L962" s="213"/>
      <c r="M962" s="217"/>
      <c r="N962" s="218"/>
      <c r="O962" s="218"/>
      <c r="P962" s="218"/>
      <c r="Q962" s="218"/>
      <c r="R962" s="218"/>
      <c r="S962" s="218"/>
      <c r="T962" s="219"/>
      <c r="AT962" s="214" t="s">
        <v>164</v>
      </c>
      <c r="AU962" s="214" t="s">
        <v>77</v>
      </c>
      <c r="AV962" s="212" t="s">
        <v>163</v>
      </c>
      <c r="AW962" s="212" t="s">
        <v>31</v>
      </c>
      <c r="AX962" s="212" t="s">
        <v>69</v>
      </c>
      <c r="AY962" s="214" t="s">
        <v>157</v>
      </c>
    </row>
    <row r="963" spans="2:51" s="220" customFormat="1" ht="11.25">
      <c r="B963" s="221"/>
      <c r="D963" s="194" t="s">
        <v>164</v>
      </c>
      <c r="E963" s="222" t="s">
        <v>3</v>
      </c>
      <c r="F963" s="223" t="s">
        <v>171</v>
      </c>
      <c r="H963" s="224">
        <v>390</v>
      </c>
      <c r="L963" s="221"/>
      <c r="M963" s="225"/>
      <c r="N963" s="226"/>
      <c r="O963" s="226"/>
      <c r="P963" s="226"/>
      <c r="Q963" s="226"/>
      <c r="R963" s="226"/>
      <c r="S963" s="226"/>
      <c r="T963" s="227"/>
      <c r="AT963" s="222" t="s">
        <v>164</v>
      </c>
      <c r="AU963" s="222" t="s">
        <v>77</v>
      </c>
      <c r="AV963" s="220" t="s">
        <v>162</v>
      </c>
      <c r="AW963" s="220" t="s">
        <v>31</v>
      </c>
      <c r="AX963" s="220" t="s">
        <v>77</v>
      </c>
      <c r="AY963" s="222" t="s">
        <v>157</v>
      </c>
    </row>
    <row r="964" spans="1:65" s="113" customFormat="1" ht="16.5" customHeight="1">
      <c r="A964" s="110"/>
      <c r="B964" s="111"/>
      <c r="C964" s="180" t="s">
        <v>783</v>
      </c>
      <c r="D964" s="180" t="s">
        <v>158</v>
      </c>
      <c r="E964" s="181" t="s">
        <v>784</v>
      </c>
      <c r="F964" s="182" t="s">
        <v>751</v>
      </c>
      <c r="G964" s="183" t="s">
        <v>161</v>
      </c>
      <c r="H964" s="184">
        <v>390</v>
      </c>
      <c r="I964" s="5"/>
      <c r="J964" s="185">
        <f>ROUND(I964*H964,2)</f>
        <v>0</v>
      </c>
      <c r="K964" s="186"/>
      <c r="L964" s="111"/>
      <c r="M964" s="187" t="s">
        <v>3</v>
      </c>
      <c r="N964" s="188" t="s">
        <v>41</v>
      </c>
      <c r="O964" s="189"/>
      <c r="P964" s="190">
        <f>O964*H964</f>
        <v>0</v>
      </c>
      <c r="Q964" s="190">
        <v>0</v>
      </c>
      <c r="R964" s="190">
        <f>Q964*H964</f>
        <v>0</v>
      </c>
      <c r="S964" s="190">
        <v>0</v>
      </c>
      <c r="T964" s="191">
        <f>S964*H964</f>
        <v>0</v>
      </c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R964" s="192" t="s">
        <v>162</v>
      </c>
      <c r="AT964" s="192" t="s">
        <v>158</v>
      </c>
      <c r="AU964" s="192" t="s">
        <v>77</v>
      </c>
      <c r="AY964" s="101" t="s">
        <v>157</v>
      </c>
      <c r="BE964" s="193">
        <f>IF(N964="základní",J964,0)</f>
        <v>0</v>
      </c>
      <c r="BF964" s="193">
        <f>IF(N964="snížená",J964,0)</f>
        <v>0</v>
      </c>
      <c r="BG964" s="193">
        <f>IF(N964="zákl. přenesená",J964,0)</f>
        <v>0</v>
      </c>
      <c r="BH964" s="193">
        <f>IF(N964="sníž. přenesená",J964,0)</f>
        <v>0</v>
      </c>
      <c r="BI964" s="193">
        <f>IF(N964="nulová",J964,0)</f>
        <v>0</v>
      </c>
      <c r="BJ964" s="101" t="s">
        <v>163</v>
      </c>
      <c r="BK964" s="193">
        <f>ROUND(I964*H964,2)</f>
        <v>0</v>
      </c>
      <c r="BL964" s="101" t="s">
        <v>162</v>
      </c>
      <c r="BM964" s="192" t="s">
        <v>785</v>
      </c>
    </row>
    <row r="965" spans="2:51" s="205" customFormat="1" ht="33.75">
      <c r="B965" s="206"/>
      <c r="D965" s="194" t="s">
        <v>164</v>
      </c>
      <c r="E965" s="207" t="s">
        <v>3</v>
      </c>
      <c r="F965" s="208" t="s">
        <v>786</v>
      </c>
      <c r="H965" s="207" t="s">
        <v>3</v>
      </c>
      <c r="L965" s="206"/>
      <c r="M965" s="209"/>
      <c r="N965" s="210"/>
      <c r="O965" s="210"/>
      <c r="P965" s="210"/>
      <c r="Q965" s="210"/>
      <c r="R965" s="210"/>
      <c r="S965" s="210"/>
      <c r="T965" s="211"/>
      <c r="AT965" s="207" t="s">
        <v>164</v>
      </c>
      <c r="AU965" s="207" t="s">
        <v>77</v>
      </c>
      <c r="AV965" s="205" t="s">
        <v>77</v>
      </c>
      <c r="AW965" s="205" t="s">
        <v>31</v>
      </c>
      <c r="AX965" s="205" t="s">
        <v>69</v>
      </c>
      <c r="AY965" s="207" t="s">
        <v>157</v>
      </c>
    </row>
    <row r="966" spans="2:51" s="212" customFormat="1" ht="11.25">
      <c r="B966" s="213"/>
      <c r="D966" s="194" t="s">
        <v>164</v>
      </c>
      <c r="E966" s="214" t="s">
        <v>3</v>
      </c>
      <c r="F966" s="215" t="s">
        <v>782</v>
      </c>
      <c r="H966" s="216">
        <v>390</v>
      </c>
      <c r="L966" s="213"/>
      <c r="M966" s="217"/>
      <c r="N966" s="218"/>
      <c r="O966" s="218"/>
      <c r="P966" s="218"/>
      <c r="Q966" s="218"/>
      <c r="R966" s="218"/>
      <c r="S966" s="218"/>
      <c r="T966" s="219"/>
      <c r="AT966" s="214" t="s">
        <v>164</v>
      </c>
      <c r="AU966" s="214" t="s">
        <v>77</v>
      </c>
      <c r="AV966" s="212" t="s">
        <v>163</v>
      </c>
      <c r="AW966" s="212" t="s">
        <v>31</v>
      </c>
      <c r="AX966" s="212" t="s">
        <v>69</v>
      </c>
      <c r="AY966" s="214" t="s">
        <v>157</v>
      </c>
    </row>
    <row r="967" spans="2:51" s="220" customFormat="1" ht="11.25">
      <c r="B967" s="221"/>
      <c r="D967" s="194" t="s">
        <v>164</v>
      </c>
      <c r="E967" s="222" t="s">
        <v>3</v>
      </c>
      <c r="F967" s="223" t="s">
        <v>171</v>
      </c>
      <c r="H967" s="224">
        <v>390</v>
      </c>
      <c r="L967" s="221"/>
      <c r="M967" s="225"/>
      <c r="N967" s="226"/>
      <c r="O967" s="226"/>
      <c r="P967" s="226"/>
      <c r="Q967" s="226"/>
      <c r="R967" s="226"/>
      <c r="S967" s="226"/>
      <c r="T967" s="227"/>
      <c r="AT967" s="222" t="s">
        <v>164</v>
      </c>
      <c r="AU967" s="222" t="s">
        <v>77</v>
      </c>
      <c r="AV967" s="220" t="s">
        <v>162</v>
      </c>
      <c r="AW967" s="220" t="s">
        <v>31</v>
      </c>
      <c r="AX967" s="220" t="s">
        <v>77</v>
      </c>
      <c r="AY967" s="222" t="s">
        <v>157</v>
      </c>
    </row>
    <row r="968" spans="1:65" s="113" customFormat="1" ht="16.5" customHeight="1">
      <c r="A968" s="110"/>
      <c r="B968" s="111"/>
      <c r="C968" s="180" t="s">
        <v>544</v>
      </c>
      <c r="D968" s="180" t="s">
        <v>158</v>
      </c>
      <c r="E968" s="181" t="s">
        <v>787</v>
      </c>
      <c r="F968" s="182" t="s">
        <v>756</v>
      </c>
      <c r="G968" s="183" t="s">
        <v>757</v>
      </c>
      <c r="H968" s="184">
        <v>17</v>
      </c>
      <c r="I968" s="5"/>
      <c r="J968" s="185">
        <f>ROUND(I968*H968,2)</f>
        <v>0</v>
      </c>
      <c r="K968" s="186"/>
      <c r="L968" s="111"/>
      <c r="M968" s="187" t="s">
        <v>3</v>
      </c>
      <c r="N968" s="188" t="s">
        <v>41</v>
      </c>
      <c r="O968" s="189"/>
      <c r="P968" s="190">
        <f>O968*H968</f>
        <v>0</v>
      </c>
      <c r="Q968" s="190">
        <v>0</v>
      </c>
      <c r="R968" s="190">
        <f>Q968*H968</f>
        <v>0</v>
      </c>
      <c r="S968" s="190">
        <v>0</v>
      </c>
      <c r="T968" s="191">
        <f>S968*H968</f>
        <v>0</v>
      </c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R968" s="192" t="s">
        <v>162</v>
      </c>
      <c r="AT968" s="192" t="s">
        <v>158</v>
      </c>
      <c r="AU968" s="192" t="s">
        <v>77</v>
      </c>
      <c r="AY968" s="101" t="s">
        <v>157</v>
      </c>
      <c r="BE968" s="193">
        <f>IF(N968="základní",J968,0)</f>
        <v>0</v>
      </c>
      <c r="BF968" s="193">
        <f>IF(N968="snížená",J968,0)</f>
        <v>0</v>
      </c>
      <c r="BG968" s="193">
        <f>IF(N968="zákl. přenesená",J968,0)</f>
        <v>0</v>
      </c>
      <c r="BH968" s="193">
        <f>IF(N968="sníž. přenesená",J968,0)</f>
        <v>0</v>
      </c>
      <c r="BI968" s="193">
        <f>IF(N968="nulová",J968,0)</f>
        <v>0</v>
      </c>
      <c r="BJ968" s="101" t="s">
        <v>163</v>
      </c>
      <c r="BK968" s="193">
        <f>ROUND(I968*H968,2)</f>
        <v>0</v>
      </c>
      <c r="BL968" s="101" t="s">
        <v>162</v>
      </c>
      <c r="BM968" s="192" t="s">
        <v>788</v>
      </c>
    </row>
    <row r="969" spans="2:51" s="205" customFormat="1" ht="33.75">
      <c r="B969" s="206"/>
      <c r="D969" s="194" t="s">
        <v>164</v>
      </c>
      <c r="E969" s="207" t="s">
        <v>3</v>
      </c>
      <c r="F969" s="208" t="s">
        <v>789</v>
      </c>
      <c r="H969" s="207" t="s">
        <v>3</v>
      </c>
      <c r="L969" s="206"/>
      <c r="M969" s="209"/>
      <c r="N969" s="210"/>
      <c r="O969" s="210"/>
      <c r="P969" s="210"/>
      <c r="Q969" s="210"/>
      <c r="R969" s="210"/>
      <c r="S969" s="210"/>
      <c r="T969" s="211"/>
      <c r="AT969" s="207" t="s">
        <v>164</v>
      </c>
      <c r="AU969" s="207" t="s">
        <v>77</v>
      </c>
      <c r="AV969" s="205" t="s">
        <v>77</v>
      </c>
      <c r="AW969" s="205" t="s">
        <v>31</v>
      </c>
      <c r="AX969" s="205" t="s">
        <v>69</v>
      </c>
      <c r="AY969" s="207" t="s">
        <v>157</v>
      </c>
    </row>
    <row r="970" spans="2:51" s="212" customFormat="1" ht="11.25">
      <c r="B970" s="213"/>
      <c r="D970" s="194" t="s">
        <v>164</v>
      </c>
      <c r="E970" s="214" t="s">
        <v>3</v>
      </c>
      <c r="F970" s="215" t="s">
        <v>251</v>
      </c>
      <c r="H970" s="216">
        <v>17</v>
      </c>
      <c r="L970" s="213"/>
      <c r="M970" s="217"/>
      <c r="N970" s="218"/>
      <c r="O970" s="218"/>
      <c r="P970" s="218"/>
      <c r="Q970" s="218"/>
      <c r="R970" s="218"/>
      <c r="S970" s="218"/>
      <c r="T970" s="219"/>
      <c r="AT970" s="214" t="s">
        <v>164</v>
      </c>
      <c r="AU970" s="214" t="s">
        <v>77</v>
      </c>
      <c r="AV970" s="212" t="s">
        <v>163</v>
      </c>
      <c r="AW970" s="212" t="s">
        <v>31</v>
      </c>
      <c r="AX970" s="212" t="s">
        <v>69</v>
      </c>
      <c r="AY970" s="214" t="s">
        <v>157</v>
      </c>
    </row>
    <row r="971" spans="2:51" s="220" customFormat="1" ht="11.25">
      <c r="B971" s="221"/>
      <c r="D971" s="194" t="s">
        <v>164</v>
      </c>
      <c r="E971" s="222" t="s">
        <v>3</v>
      </c>
      <c r="F971" s="223" t="s">
        <v>171</v>
      </c>
      <c r="H971" s="224">
        <v>17</v>
      </c>
      <c r="L971" s="221"/>
      <c r="M971" s="225"/>
      <c r="N971" s="226"/>
      <c r="O971" s="226"/>
      <c r="P971" s="226"/>
      <c r="Q971" s="226"/>
      <c r="R971" s="226"/>
      <c r="S971" s="226"/>
      <c r="T971" s="227"/>
      <c r="AT971" s="222" t="s">
        <v>164</v>
      </c>
      <c r="AU971" s="222" t="s">
        <v>77</v>
      </c>
      <c r="AV971" s="220" t="s">
        <v>162</v>
      </c>
      <c r="AW971" s="220" t="s">
        <v>31</v>
      </c>
      <c r="AX971" s="220" t="s">
        <v>77</v>
      </c>
      <c r="AY971" s="222" t="s">
        <v>157</v>
      </c>
    </row>
    <row r="972" spans="1:65" s="113" customFormat="1" ht="16.5" customHeight="1">
      <c r="A972" s="110"/>
      <c r="B972" s="111"/>
      <c r="C972" s="180" t="s">
        <v>790</v>
      </c>
      <c r="D972" s="180" t="s">
        <v>158</v>
      </c>
      <c r="E972" s="181" t="s">
        <v>791</v>
      </c>
      <c r="F972" s="182" t="s">
        <v>761</v>
      </c>
      <c r="G972" s="183" t="s">
        <v>762</v>
      </c>
      <c r="H972" s="184">
        <v>10</v>
      </c>
      <c r="I972" s="5"/>
      <c r="J972" s="185">
        <f>ROUND(I972*H972,2)</f>
        <v>0</v>
      </c>
      <c r="K972" s="186"/>
      <c r="L972" s="111"/>
      <c r="M972" s="187" t="s">
        <v>3</v>
      </c>
      <c r="N972" s="188" t="s">
        <v>41</v>
      </c>
      <c r="O972" s="189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R972" s="192" t="s">
        <v>162</v>
      </c>
      <c r="AT972" s="192" t="s">
        <v>158</v>
      </c>
      <c r="AU972" s="192" t="s">
        <v>77</v>
      </c>
      <c r="AY972" s="101" t="s">
        <v>157</v>
      </c>
      <c r="BE972" s="193">
        <f>IF(N972="základní",J972,0)</f>
        <v>0</v>
      </c>
      <c r="BF972" s="193">
        <f>IF(N972="snížená",J972,0)</f>
        <v>0</v>
      </c>
      <c r="BG972" s="193">
        <f>IF(N972="zákl. přenesená",J972,0)</f>
        <v>0</v>
      </c>
      <c r="BH972" s="193">
        <f>IF(N972="sníž. přenesená",J972,0)</f>
        <v>0</v>
      </c>
      <c r="BI972" s="193">
        <f>IF(N972="nulová",J972,0)</f>
        <v>0</v>
      </c>
      <c r="BJ972" s="101" t="s">
        <v>163</v>
      </c>
      <c r="BK972" s="193">
        <f>ROUND(I972*H972,2)</f>
        <v>0</v>
      </c>
      <c r="BL972" s="101" t="s">
        <v>162</v>
      </c>
      <c r="BM972" s="192" t="s">
        <v>792</v>
      </c>
    </row>
    <row r="973" spans="2:51" s="205" customFormat="1" ht="22.5">
      <c r="B973" s="206"/>
      <c r="D973" s="194" t="s">
        <v>164</v>
      </c>
      <c r="E973" s="207" t="s">
        <v>3</v>
      </c>
      <c r="F973" s="208" t="s">
        <v>793</v>
      </c>
      <c r="H973" s="207" t="s">
        <v>3</v>
      </c>
      <c r="L973" s="206"/>
      <c r="M973" s="209"/>
      <c r="N973" s="210"/>
      <c r="O973" s="210"/>
      <c r="P973" s="210"/>
      <c r="Q973" s="210"/>
      <c r="R973" s="210"/>
      <c r="S973" s="210"/>
      <c r="T973" s="211"/>
      <c r="AT973" s="207" t="s">
        <v>164</v>
      </c>
      <c r="AU973" s="207" t="s">
        <v>77</v>
      </c>
      <c r="AV973" s="205" t="s">
        <v>77</v>
      </c>
      <c r="AW973" s="205" t="s">
        <v>31</v>
      </c>
      <c r="AX973" s="205" t="s">
        <v>69</v>
      </c>
      <c r="AY973" s="207" t="s">
        <v>157</v>
      </c>
    </row>
    <row r="974" spans="2:51" s="205" customFormat="1" ht="33.75">
      <c r="B974" s="206"/>
      <c r="D974" s="194" t="s">
        <v>164</v>
      </c>
      <c r="E974" s="207" t="s">
        <v>3</v>
      </c>
      <c r="F974" s="208" t="s">
        <v>794</v>
      </c>
      <c r="H974" s="207" t="s">
        <v>3</v>
      </c>
      <c r="L974" s="206"/>
      <c r="M974" s="209"/>
      <c r="N974" s="210"/>
      <c r="O974" s="210"/>
      <c r="P974" s="210"/>
      <c r="Q974" s="210"/>
      <c r="R974" s="210"/>
      <c r="S974" s="210"/>
      <c r="T974" s="211"/>
      <c r="AT974" s="207" t="s">
        <v>164</v>
      </c>
      <c r="AU974" s="207" t="s">
        <v>77</v>
      </c>
      <c r="AV974" s="205" t="s">
        <v>77</v>
      </c>
      <c r="AW974" s="205" t="s">
        <v>31</v>
      </c>
      <c r="AX974" s="205" t="s">
        <v>69</v>
      </c>
      <c r="AY974" s="207" t="s">
        <v>157</v>
      </c>
    </row>
    <row r="975" spans="2:51" s="212" customFormat="1" ht="11.25">
      <c r="B975" s="213"/>
      <c r="D975" s="194" t="s">
        <v>164</v>
      </c>
      <c r="E975" s="214" t="s">
        <v>3</v>
      </c>
      <c r="F975" s="215" t="s">
        <v>194</v>
      </c>
      <c r="H975" s="216">
        <v>10</v>
      </c>
      <c r="L975" s="213"/>
      <c r="M975" s="217"/>
      <c r="N975" s="218"/>
      <c r="O975" s="218"/>
      <c r="P975" s="218"/>
      <c r="Q975" s="218"/>
      <c r="R975" s="218"/>
      <c r="S975" s="218"/>
      <c r="T975" s="219"/>
      <c r="AT975" s="214" t="s">
        <v>164</v>
      </c>
      <c r="AU975" s="214" t="s">
        <v>77</v>
      </c>
      <c r="AV975" s="212" t="s">
        <v>163</v>
      </c>
      <c r="AW975" s="212" t="s">
        <v>31</v>
      </c>
      <c r="AX975" s="212" t="s">
        <v>69</v>
      </c>
      <c r="AY975" s="214" t="s">
        <v>157</v>
      </c>
    </row>
    <row r="976" spans="2:51" s="220" customFormat="1" ht="11.25">
      <c r="B976" s="221"/>
      <c r="D976" s="194" t="s">
        <v>164</v>
      </c>
      <c r="E976" s="222" t="s">
        <v>3</v>
      </c>
      <c r="F976" s="223" t="s">
        <v>171</v>
      </c>
      <c r="H976" s="224">
        <v>10</v>
      </c>
      <c r="L976" s="221"/>
      <c r="M976" s="225"/>
      <c r="N976" s="226"/>
      <c r="O976" s="226"/>
      <c r="P976" s="226"/>
      <c r="Q976" s="226"/>
      <c r="R976" s="226"/>
      <c r="S976" s="226"/>
      <c r="T976" s="227"/>
      <c r="AT976" s="222" t="s">
        <v>164</v>
      </c>
      <c r="AU976" s="222" t="s">
        <v>77</v>
      </c>
      <c r="AV976" s="220" t="s">
        <v>162</v>
      </c>
      <c r="AW976" s="220" t="s">
        <v>31</v>
      </c>
      <c r="AX976" s="220" t="s">
        <v>77</v>
      </c>
      <c r="AY976" s="222" t="s">
        <v>157</v>
      </c>
    </row>
    <row r="977" spans="1:65" s="113" customFormat="1" ht="21.75" customHeight="1">
      <c r="A977" s="110"/>
      <c r="B977" s="111"/>
      <c r="C977" s="180" t="s">
        <v>550</v>
      </c>
      <c r="D977" s="180" t="s">
        <v>158</v>
      </c>
      <c r="E977" s="181" t="s">
        <v>795</v>
      </c>
      <c r="F977" s="182" t="s">
        <v>768</v>
      </c>
      <c r="G977" s="183" t="s">
        <v>762</v>
      </c>
      <c r="H977" s="184">
        <v>1</v>
      </c>
      <c r="I977" s="5"/>
      <c r="J977" s="185">
        <f>ROUND(I977*H977,2)</f>
        <v>0</v>
      </c>
      <c r="K977" s="186"/>
      <c r="L977" s="111"/>
      <c r="M977" s="187" t="s">
        <v>3</v>
      </c>
      <c r="N977" s="188" t="s">
        <v>41</v>
      </c>
      <c r="O977" s="189"/>
      <c r="P977" s="190">
        <f>O977*H977</f>
        <v>0</v>
      </c>
      <c r="Q977" s="190">
        <v>0</v>
      </c>
      <c r="R977" s="190">
        <f>Q977*H977</f>
        <v>0</v>
      </c>
      <c r="S977" s="190">
        <v>0</v>
      </c>
      <c r="T977" s="191">
        <f>S977*H977</f>
        <v>0</v>
      </c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R977" s="192" t="s">
        <v>162</v>
      </c>
      <c r="AT977" s="192" t="s">
        <v>158</v>
      </c>
      <c r="AU977" s="192" t="s">
        <v>77</v>
      </c>
      <c r="AY977" s="101" t="s">
        <v>157</v>
      </c>
      <c r="BE977" s="193">
        <f>IF(N977="základní",J977,0)</f>
        <v>0</v>
      </c>
      <c r="BF977" s="193">
        <f>IF(N977="snížená",J977,0)</f>
        <v>0</v>
      </c>
      <c r="BG977" s="193">
        <f>IF(N977="zákl. přenesená",J977,0)</f>
        <v>0</v>
      </c>
      <c r="BH977" s="193">
        <f>IF(N977="sníž. přenesená",J977,0)</f>
        <v>0</v>
      </c>
      <c r="BI977" s="193">
        <f>IF(N977="nulová",J977,0)</f>
        <v>0</v>
      </c>
      <c r="BJ977" s="101" t="s">
        <v>163</v>
      </c>
      <c r="BK977" s="193">
        <f>ROUND(I977*H977,2)</f>
        <v>0</v>
      </c>
      <c r="BL977" s="101" t="s">
        <v>162</v>
      </c>
      <c r="BM977" s="192" t="s">
        <v>796</v>
      </c>
    </row>
    <row r="978" spans="1:65" s="113" customFormat="1" ht="24.2" customHeight="1">
      <c r="A978" s="110"/>
      <c r="B978" s="111"/>
      <c r="C978" s="180" t="s">
        <v>797</v>
      </c>
      <c r="D978" s="180" t="s">
        <v>158</v>
      </c>
      <c r="E978" s="181" t="s">
        <v>798</v>
      </c>
      <c r="F978" s="182" t="s">
        <v>799</v>
      </c>
      <c r="G978" s="183" t="s">
        <v>161</v>
      </c>
      <c r="H978" s="184">
        <v>73.2</v>
      </c>
      <c r="I978" s="5"/>
      <c r="J978" s="185">
        <f>ROUND(I978*H978,2)</f>
        <v>0</v>
      </c>
      <c r="K978" s="186"/>
      <c r="L978" s="111"/>
      <c r="M978" s="187" t="s">
        <v>3</v>
      </c>
      <c r="N978" s="188" t="s">
        <v>41</v>
      </c>
      <c r="O978" s="189"/>
      <c r="P978" s="190">
        <f>O978*H978</f>
        <v>0</v>
      </c>
      <c r="Q978" s="190">
        <v>0</v>
      </c>
      <c r="R978" s="190">
        <f>Q978*H978</f>
        <v>0</v>
      </c>
      <c r="S978" s="190">
        <v>0</v>
      </c>
      <c r="T978" s="191">
        <f>S978*H978</f>
        <v>0</v>
      </c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R978" s="192" t="s">
        <v>162</v>
      </c>
      <c r="AT978" s="192" t="s">
        <v>158</v>
      </c>
      <c r="AU978" s="192" t="s">
        <v>77</v>
      </c>
      <c r="AY978" s="101" t="s">
        <v>157</v>
      </c>
      <c r="BE978" s="193">
        <f>IF(N978="základní",J978,0)</f>
        <v>0</v>
      </c>
      <c r="BF978" s="193">
        <f>IF(N978="snížená",J978,0)</f>
        <v>0</v>
      </c>
      <c r="BG978" s="193">
        <f>IF(N978="zákl. přenesená",J978,0)</f>
        <v>0</v>
      </c>
      <c r="BH978" s="193">
        <f>IF(N978="sníž. přenesená",J978,0)</f>
        <v>0</v>
      </c>
      <c r="BI978" s="193">
        <f>IF(N978="nulová",J978,0)</f>
        <v>0</v>
      </c>
      <c r="BJ978" s="101" t="s">
        <v>163</v>
      </c>
      <c r="BK978" s="193">
        <f>ROUND(I978*H978,2)</f>
        <v>0</v>
      </c>
      <c r="BL978" s="101" t="s">
        <v>162</v>
      </c>
      <c r="BM978" s="192" t="s">
        <v>800</v>
      </c>
    </row>
    <row r="979" spans="2:51" s="205" customFormat="1" ht="11.25">
      <c r="B979" s="206"/>
      <c r="D979" s="194" t="s">
        <v>164</v>
      </c>
      <c r="E979" s="207" t="s">
        <v>3</v>
      </c>
      <c r="F979" s="208" t="s">
        <v>261</v>
      </c>
      <c r="H979" s="207" t="s">
        <v>3</v>
      </c>
      <c r="L979" s="206"/>
      <c r="M979" s="209"/>
      <c r="N979" s="210"/>
      <c r="O979" s="210"/>
      <c r="P979" s="210"/>
      <c r="Q979" s="210"/>
      <c r="R979" s="210"/>
      <c r="S979" s="210"/>
      <c r="T979" s="211"/>
      <c r="AT979" s="207" t="s">
        <v>164</v>
      </c>
      <c r="AU979" s="207" t="s">
        <v>77</v>
      </c>
      <c r="AV979" s="205" t="s">
        <v>77</v>
      </c>
      <c r="AW979" s="205" t="s">
        <v>31</v>
      </c>
      <c r="AX979" s="205" t="s">
        <v>69</v>
      </c>
      <c r="AY979" s="207" t="s">
        <v>157</v>
      </c>
    </row>
    <row r="980" spans="2:51" s="205" customFormat="1" ht="11.25">
      <c r="B980" s="206"/>
      <c r="D980" s="194" t="s">
        <v>164</v>
      </c>
      <c r="E980" s="207" t="s">
        <v>3</v>
      </c>
      <c r="F980" s="208" t="s">
        <v>262</v>
      </c>
      <c r="H980" s="207" t="s">
        <v>3</v>
      </c>
      <c r="L980" s="206"/>
      <c r="M980" s="209"/>
      <c r="N980" s="210"/>
      <c r="O980" s="210"/>
      <c r="P980" s="210"/>
      <c r="Q980" s="210"/>
      <c r="R980" s="210"/>
      <c r="S980" s="210"/>
      <c r="T980" s="211"/>
      <c r="AT980" s="207" t="s">
        <v>164</v>
      </c>
      <c r="AU980" s="207" t="s">
        <v>77</v>
      </c>
      <c r="AV980" s="205" t="s">
        <v>77</v>
      </c>
      <c r="AW980" s="205" t="s">
        <v>31</v>
      </c>
      <c r="AX980" s="205" t="s">
        <v>69</v>
      </c>
      <c r="AY980" s="207" t="s">
        <v>157</v>
      </c>
    </row>
    <row r="981" spans="2:51" s="205" customFormat="1" ht="11.25">
      <c r="B981" s="206"/>
      <c r="D981" s="194" t="s">
        <v>164</v>
      </c>
      <c r="E981" s="207" t="s">
        <v>3</v>
      </c>
      <c r="F981" s="208" t="s">
        <v>263</v>
      </c>
      <c r="H981" s="207" t="s">
        <v>3</v>
      </c>
      <c r="L981" s="206"/>
      <c r="M981" s="209"/>
      <c r="N981" s="210"/>
      <c r="O981" s="210"/>
      <c r="P981" s="210"/>
      <c r="Q981" s="210"/>
      <c r="R981" s="210"/>
      <c r="S981" s="210"/>
      <c r="T981" s="211"/>
      <c r="AT981" s="207" t="s">
        <v>164</v>
      </c>
      <c r="AU981" s="207" t="s">
        <v>77</v>
      </c>
      <c r="AV981" s="205" t="s">
        <v>77</v>
      </c>
      <c r="AW981" s="205" t="s">
        <v>31</v>
      </c>
      <c r="AX981" s="205" t="s">
        <v>69</v>
      </c>
      <c r="AY981" s="207" t="s">
        <v>157</v>
      </c>
    </row>
    <row r="982" spans="2:51" s="205" customFormat="1" ht="11.25">
      <c r="B982" s="206"/>
      <c r="D982" s="194" t="s">
        <v>164</v>
      </c>
      <c r="E982" s="207" t="s">
        <v>3</v>
      </c>
      <c r="F982" s="208" t="s">
        <v>264</v>
      </c>
      <c r="H982" s="207" t="s">
        <v>3</v>
      </c>
      <c r="L982" s="206"/>
      <c r="M982" s="209"/>
      <c r="N982" s="210"/>
      <c r="O982" s="210"/>
      <c r="P982" s="210"/>
      <c r="Q982" s="210"/>
      <c r="R982" s="210"/>
      <c r="S982" s="210"/>
      <c r="T982" s="211"/>
      <c r="AT982" s="207" t="s">
        <v>164</v>
      </c>
      <c r="AU982" s="207" t="s">
        <v>77</v>
      </c>
      <c r="AV982" s="205" t="s">
        <v>77</v>
      </c>
      <c r="AW982" s="205" t="s">
        <v>31</v>
      </c>
      <c r="AX982" s="205" t="s">
        <v>69</v>
      </c>
      <c r="AY982" s="207" t="s">
        <v>157</v>
      </c>
    </row>
    <row r="983" spans="2:51" s="205" customFormat="1" ht="11.25">
      <c r="B983" s="206"/>
      <c r="D983" s="194" t="s">
        <v>164</v>
      </c>
      <c r="E983" s="207" t="s">
        <v>3</v>
      </c>
      <c r="F983" s="208" t="s">
        <v>265</v>
      </c>
      <c r="H983" s="207" t="s">
        <v>3</v>
      </c>
      <c r="L983" s="206"/>
      <c r="M983" s="209"/>
      <c r="N983" s="210"/>
      <c r="O983" s="210"/>
      <c r="P983" s="210"/>
      <c r="Q983" s="210"/>
      <c r="R983" s="210"/>
      <c r="S983" s="210"/>
      <c r="T983" s="211"/>
      <c r="AT983" s="207" t="s">
        <v>164</v>
      </c>
      <c r="AU983" s="207" t="s">
        <v>77</v>
      </c>
      <c r="AV983" s="205" t="s">
        <v>77</v>
      </c>
      <c r="AW983" s="205" t="s">
        <v>31</v>
      </c>
      <c r="AX983" s="205" t="s">
        <v>69</v>
      </c>
      <c r="AY983" s="207" t="s">
        <v>157</v>
      </c>
    </row>
    <row r="984" spans="2:51" s="205" customFormat="1" ht="11.25">
      <c r="B984" s="206"/>
      <c r="D984" s="194" t="s">
        <v>164</v>
      </c>
      <c r="E984" s="207" t="s">
        <v>3</v>
      </c>
      <c r="F984" s="208" t="s">
        <v>266</v>
      </c>
      <c r="H984" s="207" t="s">
        <v>3</v>
      </c>
      <c r="L984" s="206"/>
      <c r="M984" s="209"/>
      <c r="N984" s="210"/>
      <c r="O984" s="210"/>
      <c r="P984" s="210"/>
      <c r="Q984" s="210"/>
      <c r="R984" s="210"/>
      <c r="S984" s="210"/>
      <c r="T984" s="211"/>
      <c r="AT984" s="207" t="s">
        <v>164</v>
      </c>
      <c r="AU984" s="207" t="s">
        <v>77</v>
      </c>
      <c r="AV984" s="205" t="s">
        <v>77</v>
      </c>
      <c r="AW984" s="205" t="s">
        <v>31</v>
      </c>
      <c r="AX984" s="205" t="s">
        <v>69</v>
      </c>
      <c r="AY984" s="207" t="s">
        <v>157</v>
      </c>
    </row>
    <row r="985" spans="2:51" s="205" customFormat="1" ht="11.25">
      <c r="B985" s="206"/>
      <c r="D985" s="194" t="s">
        <v>164</v>
      </c>
      <c r="E985" s="207" t="s">
        <v>3</v>
      </c>
      <c r="F985" s="208" t="s">
        <v>267</v>
      </c>
      <c r="H985" s="207" t="s">
        <v>3</v>
      </c>
      <c r="L985" s="206"/>
      <c r="M985" s="209"/>
      <c r="N985" s="210"/>
      <c r="O985" s="210"/>
      <c r="P985" s="210"/>
      <c r="Q985" s="210"/>
      <c r="R985" s="210"/>
      <c r="S985" s="210"/>
      <c r="T985" s="211"/>
      <c r="AT985" s="207" t="s">
        <v>164</v>
      </c>
      <c r="AU985" s="207" t="s">
        <v>77</v>
      </c>
      <c r="AV985" s="205" t="s">
        <v>77</v>
      </c>
      <c r="AW985" s="205" t="s">
        <v>31</v>
      </c>
      <c r="AX985" s="205" t="s">
        <v>69</v>
      </c>
      <c r="AY985" s="207" t="s">
        <v>157</v>
      </c>
    </row>
    <row r="986" spans="2:51" s="205" customFormat="1" ht="11.25">
      <c r="B986" s="206"/>
      <c r="D986" s="194" t="s">
        <v>164</v>
      </c>
      <c r="E986" s="207" t="s">
        <v>3</v>
      </c>
      <c r="F986" s="208" t="s">
        <v>268</v>
      </c>
      <c r="H986" s="207" t="s">
        <v>3</v>
      </c>
      <c r="L986" s="206"/>
      <c r="M986" s="209"/>
      <c r="N986" s="210"/>
      <c r="O986" s="210"/>
      <c r="P986" s="210"/>
      <c r="Q986" s="210"/>
      <c r="R986" s="210"/>
      <c r="S986" s="210"/>
      <c r="T986" s="211"/>
      <c r="AT986" s="207" t="s">
        <v>164</v>
      </c>
      <c r="AU986" s="207" t="s">
        <v>77</v>
      </c>
      <c r="AV986" s="205" t="s">
        <v>77</v>
      </c>
      <c r="AW986" s="205" t="s">
        <v>31</v>
      </c>
      <c r="AX986" s="205" t="s">
        <v>69</v>
      </c>
      <c r="AY986" s="207" t="s">
        <v>157</v>
      </c>
    </row>
    <row r="987" spans="2:51" s="205" customFormat="1" ht="11.25">
      <c r="B987" s="206"/>
      <c r="D987" s="194" t="s">
        <v>164</v>
      </c>
      <c r="E987" s="207" t="s">
        <v>3</v>
      </c>
      <c r="F987" s="208" t="s">
        <v>269</v>
      </c>
      <c r="H987" s="207" t="s">
        <v>3</v>
      </c>
      <c r="L987" s="206"/>
      <c r="M987" s="209"/>
      <c r="N987" s="210"/>
      <c r="O987" s="210"/>
      <c r="P987" s="210"/>
      <c r="Q987" s="210"/>
      <c r="R987" s="210"/>
      <c r="S987" s="210"/>
      <c r="T987" s="211"/>
      <c r="AT987" s="207" t="s">
        <v>164</v>
      </c>
      <c r="AU987" s="207" t="s">
        <v>77</v>
      </c>
      <c r="AV987" s="205" t="s">
        <v>77</v>
      </c>
      <c r="AW987" s="205" t="s">
        <v>31</v>
      </c>
      <c r="AX987" s="205" t="s">
        <v>69</v>
      </c>
      <c r="AY987" s="207" t="s">
        <v>157</v>
      </c>
    </row>
    <row r="988" spans="2:51" s="205" customFormat="1" ht="11.25">
      <c r="B988" s="206"/>
      <c r="D988" s="194" t="s">
        <v>164</v>
      </c>
      <c r="E988" s="207" t="s">
        <v>3</v>
      </c>
      <c r="F988" s="208" t="s">
        <v>270</v>
      </c>
      <c r="H988" s="207" t="s">
        <v>3</v>
      </c>
      <c r="L988" s="206"/>
      <c r="M988" s="209"/>
      <c r="N988" s="210"/>
      <c r="O988" s="210"/>
      <c r="P988" s="210"/>
      <c r="Q988" s="210"/>
      <c r="R988" s="210"/>
      <c r="S988" s="210"/>
      <c r="T988" s="211"/>
      <c r="AT988" s="207" t="s">
        <v>164</v>
      </c>
      <c r="AU988" s="207" t="s">
        <v>77</v>
      </c>
      <c r="AV988" s="205" t="s">
        <v>77</v>
      </c>
      <c r="AW988" s="205" t="s">
        <v>31</v>
      </c>
      <c r="AX988" s="205" t="s">
        <v>69</v>
      </c>
      <c r="AY988" s="207" t="s">
        <v>157</v>
      </c>
    </row>
    <row r="989" spans="2:51" s="205" customFormat="1" ht="11.25">
      <c r="B989" s="206"/>
      <c r="D989" s="194" t="s">
        <v>164</v>
      </c>
      <c r="E989" s="207" t="s">
        <v>3</v>
      </c>
      <c r="F989" s="208" t="s">
        <v>271</v>
      </c>
      <c r="H989" s="207" t="s">
        <v>3</v>
      </c>
      <c r="L989" s="206"/>
      <c r="M989" s="209"/>
      <c r="N989" s="210"/>
      <c r="O989" s="210"/>
      <c r="P989" s="210"/>
      <c r="Q989" s="210"/>
      <c r="R989" s="210"/>
      <c r="S989" s="210"/>
      <c r="T989" s="211"/>
      <c r="AT989" s="207" t="s">
        <v>164</v>
      </c>
      <c r="AU989" s="207" t="s">
        <v>77</v>
      </c>
      <c r="AV989" s="205" t="s">
        <v>77</v>
      </c>
      <c r="AW989" s="205" t="s">
        <v>31</v>
      </c>
      <c r="AX989" s="205" t="s">
        <v>69</v>
      </c>
      <c r="AY989" s="207" t="s">
        <v>157</v>
      </c>
    </row>
    <row r="990" spans="2:51" s="205" customFormat="1" ht="11.25">
      <c r="B990" s="206"/>
      <c r="D990" s="194" t="s">
        <v>164</v>
      </c>
      <c r="E990" s="207" t="s">
        <v>3</v>
      </c>
      <c r="F990" s="208" t="s">
        <v>272</v>
      </c>
      <c r="H990" s="207" t="s">
        <v>3</v>
      </c>
      <c r="L990" s="206"/>
      <c r="M990" s="209"/>
      <c r="N990" s="210"/>
      <c r="O990" s="210"/>
      <c r="P990" s="210"/>
      <c r="Q990" s="210"/>
      <c r="R990" s="210"/>
      <c r="S990" s="210"/>
      <c r="T990" s="211"/>
      <c r="AT990" s="207" t="s">
        <v>164</v>
      </c>
      <c r="AU990" s="207" t="s">
        <v>77</v>
      </c>
      <c r="AV990" s="205" t="s">
        <v>77</v>
      </c>
      <c r="AW990" s="205" t="s">
        <v>31</v>
      </c>
      <c r="AX990" s="205" t="s">
        <v>69</v>
      </c>
      <c r="AY990" s="207" t="s">
        <v>157</v>
      </c>
    </row>
    <row r="991" spans="2:51" s="205" customFormat="1" ht="11.25">
      <c r="B991" s="206"/>
      <c r="D991" s="194" t="s">
        <v>164</v>
      </c>
      <c r="E991" s="207" t="s">
        <v>3</v>
      </c>
      <c r="F991" s="208" t="s">
        <v>273</v>
      </c>
      <c r="H991" s="207" t="s">
        <v>3</v>
      </c>
      <c r="L991" s="206"/>
      <c r="M991" s="209"/>
      <c r="N991" s="210"/>
      <c r="O991" s="210"/>
      <c r="P991" s="210"/>
      <c r="Q991" s="210"/>
      <c r="R991" s="210"/>
      <c r="S991" s="210"/>
      <c r="T991" s="211"/>
      <c r="AT991" s="207" t="s">
        <v>164</v>
      </c>
      <c r="AU991" s="207" t="s">
        <v>77</v>
      </c>
      <c r="AV991" s="205" t="s">
        <v>77</v>
      </c>
      <c r="AW991" s="205" t="s">
        <v>31</v>
      </c>
      <c r="AX991" s="205" t="s">
        <v>69</v>
      </c>
      <c r="AY991" s="207" t="s">
        <v>157</v>
      </c>
    </row>
    <row r="992" spans="2:51" s="205" customFormat="1" ht="11.25">
      <c r="B992" s="206"/>
      <c r="D992" s="194" t="s">
        <v>164</v>
      </c>
      <c r="E992" s="207" t="s">
        <v>3</v>
      </c>
      <c r="F992" s="208" t="s">
        <v>801</v>
      </c>
      <c r="H992" s="207" t="s">
        <v>3</v>
      </c>
      <c r="L992" s="206"/>
      <c r="M992" s="209"/>
      <c r="N992" s="210"/>
      <c r="O992" s="210"/>
      <c r="P992" s="210"/>
      <c r="Q992" s="210"/>
      <c r="R992" s="210"/>
      <c r="S992" s="210"/>
      <c r="T992" s="211"/>
      <c r="AT992" s="207" t="s">
        <v>164</v>
      </c>
      <c r="AU992" s="207" t="s">
        <v>77</v>
      </c>
      <c r="AV992" s="205" t="s">
        <v>77</v>
      </c>
      <c r="AW992" s="205" t="s">
        <v>31</v>
      </c>
      <c r="AX992" s="205" t="s">
        <v>69</v>
      </c>
      <c r="AY992" s="207" t="s">
        <v>157</v>
      </c>
    </row>
    <row r="993" spans="2:51" s="212" customFormat="1" ht="11.25">
      <c r="B993" s="213"/>
      <c r="D993" s="194" t="s">
        <v>164</v>
      </c>
      <c r="E993" s="214" t="s">
        <v>3</v>
      </c>
      <c r="F993" s="215" t="s">
        <v>802</v>
      </c>
      <c r="H993" s="216">
        <v>73.2</v>
      </c>
      <c r="L993" s="213"/>
      <c r="M993" s="217"/>
      <c r="N993" s="218"/>
      <c r="O993" s="218"/>
      <c r="P993" s="218"/>
      <c r="Q993" s="218"/>
      <c r="R993" s="218"/>
      <c r="S993" s="218"/>
      <c r="T993" s="219"/>
      <c r="AT993" s="214" t="s">
        <v>164</v>
      </c>
      <c r="AU993" s="214" t="s">
        <v>77</v>
      </c>
      <c r="AV993" s="212" t="s">
        <v>163</v>
      </c>
      <c r="AW993" s="212" t="s">
        <v>31</v>
      </c>
      <c r="AX993" s="212" t="s">
        <v>69</v>
      </c>
      <c r="AY993" s="214" t="s">
        <v>157</v>
      </c>
    </row>
    <row r="994" spans="2:51" s="220" customFormat="1" ht="11.25">
      <c r="B994" s="221"/>
      <c r="D994" s="194" t="s">
        <v>164</v>
      </c>
      <c r="E994" s="222" t="s">
        <v>3</v>
      </c>
      <c r="F994" s="223" t="s">
        <v>171</v>
      </c>
      <c r="H994" s="224">
        <v>73.2</v>
      </c>
      <c r="L994" s="221"/>
      <c r="M994" s="225"/>
      <c r="N994" s="226"/>
      <c r="O994" s="226"/>
      <c r="P994" s="226"/>
      <c r="Q994" s="226"/>
      <c r="R994" s="226"/>
      <c r="S994" s="226"/>
      <c r="T994" s="227"/>
      <c r="AT994" s="222" t="s">
        <v>164</v>
      </c>
      <c r="AU994" s="222" t="s">
        <v>77</v>
      </c>
      <c r="AV994" s="220" t="s">
        <v>162</v>
      </c>
      <c r="AW994" s="220" t="s">
        <v>31</v>
      </c>
      <c r="AX994" s="220" t="s">
        <v>77</v>
      </c>
      <c r="AY994" s="222" t="s">
        <v>157</v>
      </c>
    </row>
    <row r="995" spans="2:63" s="169" customFormat="1" ht="25.9" customHeight="1">
      <c r="B995" s="170"/>
      <c r="D995" s="171" t="s">
        <v>68</v>
      </c>
      <c r="E995" s="172" t="s">
        <v>783</v>
      </c>
      <c r="F995" s="172" t="s">
        <v>803</v>
      </c>
      <c r="J995" s="173">
        <f>BK995</f>
        <v>0</v>
      </c>
      <c r="L995" s="170"/>
      <c r="M995" s="174"/>
      <c r="N995" s="175"/>
      <c r="O995" s="175"/>
      <c r="P995" s="176">
        <f>SUM(P996:P1029)</f>
        <v>0</v>
      </c>
      <c r="Q995" s="175"/>
      <c r="R995" s="176">
        <f>SUM(R996:R1029)</f>
        <v>0</v>
      </c>
      <c r="S995" s="175"/>
      <c r="T995" s="177">
        <f>SUM(T996:T1029)</f>
        <v>0</v>
      </c>
      <c r="AR995" s="171" t="s">
        <v>77</v>
      </c>
      <c r="AT995" s="178" t="s">
        <v>68</v>
      </c>
      <c r="AU995" s="178" t="s">
        <v>69</v>
      </c>
      <c r="AY995" s="171" t="s">
        <v>157</v>
      </c>
      <c r="BK995" s="179">
        <f>SUM(BK996:BK1029)</f>
        <v>0</v>
      </c>
    </row>
    <row r="996" spans="1:65" s="113" customFormat="1" ht="21.75" customHeight="1">
      <c r="A996" s="110"/>
      <c r="B996" s="111"/>
      <c r="C996" s="180" t="s">
        <v>553</v>
      </c>
      <c r="D996" s="180" t="s">
        <v>158</v>
      </c>
      <c r="E996" s="181" t="s">
        <v>804</v>
      </c>
      <c r="F996" s="182" t="s">
        <v>805</v>
      </c>
      <c r="G996" s="183" t="s">
        <v>161</v>
      </c>
      <c r="H996" s="184">
        <v>818</v>
      </c>
      <c r="I996" s="5"/>
      <c r="J996" s="185">
        <f>ROUND(I996*H996,2)</f>
        <v>0</v>
      </c>
      <c r="K996" s="186"/>
      <c r="L996" s="111"/>
      <c r="M996" s="187" t="s">
        <v>3</v>
      </c>
      <c r="N996" s="188" t="s">
        <v>41</v>
      </c>
      <c r="O996" s="189"/>
      <c r="P996" s="190">
        <f>O996*H996</f>
        <v>0</v>
      </c>
      <c r="Q996" s="190">
        <v>0</v>
      </c>
      <c r="R996" s="190">
        <f>Q996*H996</f>
        <v>0</v>
      </c>
      <c r="S996" s="190">
        <v>0</v>
      </c>
      <c r="T996" s="191">
        <f>S996*H996</f>
        <v>0</v>
      </c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R996" s="192" t="s">
        <v>162</v>
      </c>
      <c r="AT996" s="192" t="s">
        <v>158</v>
      </c>
      <c r="AU996" s="192" t="s">
        <v>77</v>
      </c>
      <c r="AY996" s="101" t="s">
        <v>157</v>
      </c>
      <c r="BE996" s="193">
        <f>IF(N996="základní",J996,0)</f>
        <v>0</v>
      </c>
      <c r="BF996" s="193">
        <f>IF(N996="snížená",J996,0)</f>
        <v>0</v>
      </c>
      <c r="BG996" s="193">
        <f>IF(N996="zákl. přenesená",J996,0)</f>
        <v>0</v>
      </c>
      <c r="BH996" s="193">
        <f>IF(N996="sníž. přenesená",J996,0)</f>
        <v>0</v>
      </c>
      <c r="BI996" s="193">
        <f>IF(N996="nulová",J996,0)</f>
        <v>0</v>
      </c>
      <c r="BJ996" s="101" t="s">
        <v>163</v>
      </c>
      <c r="BK996" s="193">
        <f>ROUND(I996*H996,2)</f>
        <v>0</v>
      </c>
      <c r="BL996" s="101" t="s">
        <v>162</v>
      </c>
      <c r="BM996" s="192" t="s">
        <v>806</v>
      </c>
    </row>
    <row r="997" spans="2:51" s="205" customFormat="1" ht="11.25">
      <c r="B997" s="206"/>
      <c r="D997" s="194" t="s">
        <v>164</v>
      </c>
      <c r="E997" s="207" t="s">
        <v>3</v>
      </c>
      <c r="F997" s="208" t="s">
        <v>165</v>
      </c>
      <c r="H997" s="207" t="s">
        <v>3</v>
      </c>
      <c r="L997" s="206"/>
      <c r="M997" s="209"/>
      <c r="N997" s="210"/>
      <c r="O997" s="210"/>
      <c r="P997" s="210"/>
      <c r="Q997" s="210"/>
      <c r="R997" s="210"/>
      <c r="S997" s="210"/>
      <c r="T997" s="211"/>
      <c r="AT997" s="207" t="s">
        <v>164</v>
      </c>
      <c r="AU997" s="207" t="s">
        <v>77</v>
      </c>
      <c r="AV997" s="205" t="s">
        <v>77</v>
      </c>
      <c r="AW997" s="205" t="s">
        <v>31</v>
      </c>
      <c r="AX997" s="205" t="s">
        <v>69</v>
      </c>
      <c r="AY997" s="207" t="s">
        <v>157</v>
      </c>
    </row>
    <row r="998" spans="2:51" s="205" customFormat="1" ht="11.25">
      <c r="B998" s="206"/>
      <c r="D998" s="194" t="s">
        <v>164</v>
      </c>
      <c r="E998" s="207" t="s">
        <v>3</v>
      </c>
      <c r="F998" s="208" t="s">
        <v>545</v>
      </c>
      <c r="H998" s="207" t="s">
        <v>3</v>
      </c>
      <c r="L998" s="206"/>
      <c r="M998" s="209"/>
      <c r="N998" s="210"/>
      <c r="O998" s="210"/>
      <c r="P998" s="210"/>
      <c r="Q998" s="210"/>
      <c r="R998" s="210"/>
      <c r="S998" s="210"/>
      <c r="T998" s="211"/>
      <c r="AT998" s="207" t="s">
        <v>164</v>
      </c>
      <c r="AU998" s="207" t="s">
        <v>77</v>
      </c>
      <c r="AV998" s="205" t="s">
        <v>77</v>
      </c>
      <c r="AW998" s="205" t="s">
        <v>31</v>
      </c>
      <c r="AX998" s="205" t="s">
        <v>69</v>
      </c>
      <c r="AY998" s="207" t="s">
        <v>157</v>
      </c>
    </row>
    <row r="999" spans="2:51" s="205" customFormat="1" ht="11.25">
      <c r="B999" s="206"/>
      <c r="D999" s="194" t="s">
        <v>164</v>
      </c>
      <c r="E999" s="207" t="s">
        <v>3</v>
      </c>
      <c r="F999" s="208" t="s">
        <v>509</v>
      </c>
      <c r="H999" s="207" t="s">
        <v>3</v>
      </c>
      <c r="L999" s="206"/>
      <c r="M999" s="209"/>
      <c r="N999" s="210"/>
      <c r="O999" s="210"/>
      <c r="P999" s="210"/>
      <c r="Q999" s="210"/>
      <c r="R999" s="210"/>
      <c r="S999" s="210"/>
      <c r="T999" s="211"/>
      <c r="AT999" s="207" t="s">
        <v>164</v>
      </c>
      <c r="AU999" s="207" t="s">
        <v>77</v>
      </c>
      <c r="AV999" s="205" t="s">
        <v>77</v>
      </c>
      <c r="AW999" s="205" t="s">
        <v>31</v>
      </c>
      <c r="AX999" s="205" t="s">
        <v>69</v>
      </c>
      <c r="AY999" s="207" t="s">
        <v>157</v>
      </c>
    </row>
    <row r="1000" spans="2:51" s="205" customFormat="1" ht="11.25">
      <c r="B1000" s="206"/>
      <c r="D1000" s="194" t="s">
        <v>164</v>
      </c>
      <c r="E1000" s="207" t="s">
        <v>3</v>
      </c>
      <c r="F1000" s="208" t="s">
        <v>510</v>
      </c>
      <c r="H1000" s="207" t="s">
        <v>3</v>
      </c>
      <c r="L1000" s="206"/>
      <c r="M1000" s="209"/>
      <c r="N1000" s="210"/>
      <c r="O1000" s="210"/>
      <c r="P1000" s="210"/>
      <c r="Q1000" s="210"/>
      <c r="R1000" s="210"/>
      <c r="S1000" s="210"/>
      <c r="T1000" s="211"/>
      <c r="AT1000" s="207" t="s">
        <v>164</v>
      </c>
      <c r="AU1000" s="207" t="s">
        <v>77</v>
      </c>
      <c r="AV1000" s="205" t="s">
        <v>77</v>
      </c>
      <c r="AW1000" s="205" t="s">
        <v>31</v>
      </c>
      <c r="AX1000" s="205" t="s">
        <v>69</v>
      </c>
      <c r="AY1000" s="207" t="s">
        <v>157</v>
      </c>
    </row>
    <row r="1001" spans="2:51" s="205" customFormat="1" ht="11.25">
      <c r="B1001" s="206"/>
      <c r="D1001" s="194" t="s">
        <v>164</v>
      </c>
      <c r="E1001" s="207" t="s">
        <v>3</v>
      </c>
      <c r="F1001" s="208" t="s">
        <v>165</v>
      </c>
      <c r="H1001" s="207" t="s">
        <v>3</v>
      </c>
      <c r="L1001" s="206"/>
      <c r="M1001" s="209"/>
      <c r="N1001" s="210"/>
      <c r="O1001" s="210"/>
      <c r="P1001" s="210"/>
      <c r="Q1001" s="210"/>
      <c r="R1001" s="210"/>
      <c r="S1001" s="210"/>
      <c r="T1001" s="211"/>
      <c r="AT1001" s="207" t="s">
        <v>164</v>
      </c>
      <c r="AU1001" s="207" t="s">
        <v>77</v>
      </c>
      <c r="AV1001" s="205" t="s">
        <v>77</v>
      </c>
      <c r="AW1001" s="205" t="s">
        <v>31</v>
      </c>
      <c r="AX1001" s="205" t="s">
        <v>69</v>
      </c>
      <c r="AY1001" s="207" t="s">
        <v>157</v>
      </c>
    </row>
    <row r="1002" spans="2:51" s="205" customFormat="1" ht="11.25">
      <c r="B1002" s="206"/>
      <c r="D1002" s="194" t="s">
        <v>164</v>
      </c>
      <c r="E1002" s="207" t="s">
        <v>3</v>
      </c>
      <c r="F1002" s="208" t="s">
        <v>546</v>
      </c>
      <c r="H1002" s="207" t="s">
        <v>3</v>
      </c>
      <c r="L1002" s="206"/>
      <c r="M1002" s="209"/>
      <c r="N1002" s="210"/>
      <c r="O1002" s="210"/>
      <c r="P1002" s="210"/>
      <c r="Q1002" s="210"/>
      <c r="R1002" s="210"/>
      <c r="S1002" s="210"/>
      <c r="T1002" s="211"/>
      <c r="AT1002" s="207" t="s">
        <v>164</v>
      </c>
      <c r="AU1002" s="207" t="s">
        <v>77</v>
      </c>
      <c r="AV1002" s="205" t="s">
        <v>77</v>
      </c>
      <c r="AW1002" s="205" t="s">
        <v>31</v>
      </c>
      <c r="AX1002" s="205" t="s">
        <v>69</v>
      </c>
      <c r="AY1002" s="207" t="s">
        <v>157</v>
      </c>
    </row>
    <row r="1003" spans="2:51" s="212" customFormat="1" ht="11.25">
      <c r="B1003" s="213"/>
      <c r="D1003" s="194" t="s">
        <v>164</v>
      </c>
      <c r="E1003" s="214" t="s">
        <v>3</v>
      </c>
      <c r="F1003" s="215" t="s">
        <v>547</v>
      </c>
      <c r="H1003" s="216">
        <v>818</v>
      </c>
      <c r="L1003" s="213"/>
      <c r="M1003" s="217"/>
      <c r="N1003" s="218"/>
      <c r="O1003" s="218"/>
      <c r="P1003" s="218"/>
      <c r="Q1003" s="218"/>
      <c r="R1003" s="218"/>
      <c r="S1003" s="218"/>
      <c r="T1003" s="219"/>
      <c r="AT1003" s="214" t="s">
        <v>164</v>
      </c>
      <c r="AU1003" s="214" t="s">
        <v>77</v>
      </c>
      <c r="AV1003" s="212" t="s">
        <v>163</v>
      </c>
      <c r="AW1003" s="212" t="s">
        <v>31</v>
      </c>
      <c r="AX1003" s="212" t="s">
        <v>69</v>
      </c>
      <c r="AY1003" s="214" t="s">
        <v>157</v>
      </c>
    </row>
    <row r="1004" spans="2:51" s="220" customFormat="1" ht="11.25">
      <c r="B1004" s="221"/>
      <c r="D1004" s="194" t="s">
        <v>164</v>
      </c>
      <c r="E1004" s="222" t="s">
        <v>3</v>
      </c>
      <c r="F1004" s="223" t="s">
        <v>171</v>
      </c>
      <c r="H1004" s="224">
        <v>818</v>
      </c>
      <c r="L1004" s="221"/>
      <c r="M1004" s="225"/>
      <c r="N1004" s="226"/>
      <c r="O1004" s="226"/>
      <c r="P1004" s="226"/>
      <c r="Q1004" s="226"/>
      <c r="R1004" s="226"/>
      <c r="S1004" s="226"/>
      <c r="T1004" s="227"/>
      <c r="AT1004" s="222" t="s">
        <v>164</v>
      </c>
      <c r="AU1004" s="222" t="s">
        <v>77</v>
      </c>
      <c r="AV1004" s="220" t="s">
        <v>162</v>
      </c>
      <c r="AW1004" s="220" t="s">
        <v>31</v>
      </c>
      <c r="AX1004" s="220" t="s">
        <v>77</v>
      </c>
      <c r="AY1004" s="222" t="s">
        <v>157</v>
      </c>
    </row>
    <row r="1005" spans="1:65" s="113" customFormat="1" ht="21.75" customHeight="1">
      <c r="A1005" s="110"/>
      <c r="B1005" s="111"/>
      <c r="C1005" s="180" t="s">
        <v>807</v>
      </c>
      <c r="D1005" s="180" t="s">
        <v>158</v>
      </c>
      <c r="E1005" s="181" t="s">
        <v>808</v>
      </c>
      <c r="F1005" s="182" t="s">
        <v>809</v>
      </c>
      <c r="G1005" s="183" t="s">
        <v>161</v>
      </c>
      <c r="H1005" s="184">
        <v>221.5</v>
      </c>
      <c r="I1005" s="5"/>
      <c r="J1005" s="185">
        <f>ROUND(I1005*H1005,2)</f>
        <v>0</v>
      </c>
      <c r="K1005" s="186"/>
      <c r="L1005" s="111"/>
      <c r="M1005" s="187" t="s">
        <v>3</v>
      </c>
      <c r="N1005" s="188" t="s">
        <v>41</v>
      </c>
      <c r="O1005" s="189"/>
      <c r="P1005" s="190">
        <f>O1005*H1005</f>
        <v>0</v>
      </c>
      <c r="Q1005" s="190">
        <v>0</v>
      </c>
      <c r="R1005" s="190">
        <f>Q1005*H1005</f>
        <v>0</v>
      </c>
      <c r="S1005" s="190">
        <v>0</v>
      </c>
      <c r="T1005" s="191">
        <f>S1005*H1005</f>
        <v>0</v>
      </c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10"/>
      <c r="AE1005" s="110"/>
      <c r="AR1005" s="192" t="s">
        <v>162</v>
      </c>
      <c r="AT1005" s="192" t="s">
        <v>158</v>
      </c>
      <c r="AU1005" s="192" t="s">
        <v>77</v>
      </c>
      <c r="AY1005" s="101" t="s">
        <v>157</v>
      </c>
      <c r="BE1005" s="193">
        <f>IF(N1005="základní",J1005,0)</f>
        <v>0</v>
      </c>
      <c r="BF1005" s="193">
        <f>IF(N1005="snížená",J1005,0)</f>
        <v>0</v>
      </c>
      <c r="BG1005" s="193">
        <f>IF(N1005="zákl. přenesená",J1005,0)</f>
        <v>0</v>
      </c>
      <c r="BH1005" s="193">
        <f>IF(N1005="sníž. přenesená",J1005,0)</f>
        <v>0</v>
      </c>
      <c r="BI1005" s="193">
        <f>IF(N1005="nulová",J1005,0)</f>
        <v>0</v>
      </c>
      <c r="BJ1005" s="101" t="s">
        <v>163</v>
      </c>
      <c r="BK1005" s="193">
        <f>ROUND(I1005*H1005,2)</f>
        <v>0</v>
      </c>
      <c r="BL1005" s="101" t="s">
        <v>162</v>
      </c>
      <c r="BM1005" s="192" t="s">
        <v>810</v>
      </c>
    </row>
    <row r="1006" spans="2:51" s="205" customFormat="1" ht="11.25">
      <c r="B1006" s="206"/>
      <c r="D1006" s="194" t="s">
        <v>164</v>
      </c>
      <c r="E1006" s="207" t="s">
        <v>3</v>
      </c>
      <c r="F1006" s="208" t="s">
        <v>554</v>
      </c>
      <c r="H1006" s="207" t="s">
        <v>3</v>
      </c>
      <c r="L1006" s="206"/>
      <c r="M1006" s="209"/>
      <c r="N1006" s="210"/>
      <c r="O1006" s="210"/>
      <c r="P1006" s="210"/>
      <c r="Q1006" s="210"/>
      <c r="R1006" s="210"/>
      <c r="S1006" s="210"/>
      <c r="T1006" s="211"/>
      <c r="AT1006" s="207" t="s">
        <v>164</v>
      </c>
      <c r="AU1006" s="207" t="s">
        <v>77</v>
      </c>
      <c r="AV1006" s="205" t="s">
        <v>77</v>
      </c>
      <c r="AW1006" s="205" t="s">
        <v>31</v>
      </c>
      <c r="AX1006" s="205" t="s">
        <v>69</v>
      </c>
      <c r="AY1006" s="207" t="s">
        <v>157</v>
      </c>
    </row>
    <row r="1007" spans="2:51" s="205" customFormat="1" ht="11.25">
      <c r="B1007" s="206"/>
      <c r="D1007" s="194" t="s">
        <v>164</v>
      </c>
      <c r="E1007" s="207" t="s">
        <v>3</v>
      </c>
      <c r="F1007" s="208" t="s">
        <v>555</v>
      </c>
      <c r="H1007" s="207" t="s">
        <v>3</v>
      </c>
      <c r="L1007" s="206"/>
      <c r="M1007" s="209"/>
      <c r="N1007" s="210"/>
      <c r="O1007" s="210"/>
      <c r="P1007" s="210"/>
      <c r="Q1007" s="210"/>
      <c r="R1007" s="210"/>
      <c r="S1007" s="210"/>
      <c r="T1007" s="211"/>
      <c r="AT1007" s="207" t="s">
        <v>164</v>
      </c>
      <c r="AU1007" s="207" t="s">
        <v>77</v>
      </c>
      <c r="AV1007" s="205" t="s">
        <v>77</v>
      </c>
      <c r="AW1007" s="205" t="s">
        <v>31</v>
      </c>
      <c r="AX1007" s="205" t="s">
        <v>69</v>
      </c>
      <c r="AY1007" s="207" t="s">
        <v>157</v>
      </c>
    </row>
    <row r="1008" spans="2:51" s="205" customFormat="1" ht="11.25">
      <c r="B1008" s="206"/>
      <c r="D1008" s="194" t="s">
        <v>164</v>
      </c>
      <c r="E1008" s="207" t="s">
        <v>3</v>
      </c>
      <c r="F1008" s="208" t="s">
        <v>454</v>
      </c>
      <c r="H1008" s="207" t="s">
        <v>3</v>
      </c>
      <c r="L1008" s="206"/>
      <c r="M1008" s="209"/>
      <c r="N1008" s="210"/>
      <c r="O1008" s="210"/>
      <c r="P1008" s="210"/>
      <c r="Q1008" s="210"/>
      <c r="R1008" s="210"/>
      <c r="S1008" s="210"/>
      <c r="T1008" s="211"/>
      <c r="AT1008" s="207" t="s">
        <v>164</v>
      </c>
      <c r="AU1008" s="207" t="s">
        <v>77</v>
      </c>
      <c r="AV1008" s="205" t="s">
        <v>77</v>
      </c>
      <c r="AW1008" s="205" t="s">
        <v>31</v>
      </c>
      <c r="AX1008" s="205" t="s">
        <v>69</v>
      </c>
      <c r="AY1008" s="207" t="s">
        <v>157</v>
      </c>
    </row>
    <row r="1009" spans="2:51" s="205" customFormat="1" ht="11.25">
      <c r="B1009" s="206"/>
      <c r="D1009" s="194" t="s">
        <v>164</v>
      </c>
      <c r="E1009" s="207" t="s">
        <v>3</v>
      </c>
      <c r="F1009" s="208" t="s">
        <v>455</v>
      </c>
      <c r="H1009" s="207" t="s">
        <v>3</v>
      </c>
      <c r="L1009" s="206"/>
      <c r="M1009" s="209"/>
      <c r="N1009" s="210"/>
      <c r="O1009" s="210"/>
      <c r="P1009" s="210"/>
      <c r="Q1009" s="210"/>
      <c r="R1009" s="210"/>
      <c r="S1009" s="210"/>
      <c r="T1009" s="211"/>
      <c r="AT1009" s="207" t="s">
        <v>164</v>
      </c>
      <c r="AU1009" s="207" t="s">
        <v>77</v>
      </c>
      <c r="AV1009" s="205" t="s">
        <v>77</v>
      </c>
      <c r="AW1009" s="205" t="s">
        <v>31</v>
      </c>
      <c r="AX1009" s="205" t="s">
        <v>69</v>
      </c>
      <c r="AY1009" s="207" t="s">
        <v>157</v>
      </c>
    </row>
    <row r="1010" spans="2:51" s="205" customFormat="1" ht="11.25">
      <c r="B1010" s="206"/>
      <c r="D1010" s="194" t="s">
        <v>164</v>
      </c>
      <c r="E1010" s="207" t="s">
        <v>3</v>
      </c>
      <c r="F1010" s="208" t="s">
        <v>456</v>
      </c>
      <c r="H1010" s="207" t="s">
        <v>3</v>
      </c>
      <c r="L1010" s="206"/>
      <c r="M1010" s="209"/>
      <c r="N1010" s="210"/>
      <c r="O1010" s="210"/>
      <c r="P1010" s="210"/>
      <c r="Q1010" s="210"/>
      <c r="R1010" s="210"/>
      <c r="S1010" s="210"/>
      <c r="T1010" s="211"/>
      <c r="AT1010" s="207" t="s">
        <v>164</v>
      </c>
      <c r="AU1010" s="207" t="s">
        <v>77</v>
      </c>
      <c r="AV1010" s="205" t="s">
        <v>77</v>
      </c>
      <c r="AW1010" s="205" t="s">
        <v>31</v>
      </c>
      <c r="AX1010" s="205" t="s">
        <v>69</v>
      </c>
      <c r="AY1010" s="207" t="s">
        <v>157</v>
      </c>
    </row>
    <row r="1011" spans="2:51" s="212" customFormat="1" ht="11.25">
      <c r="B1011" s="213"/>
      <c r="D1011" s="194" t="s">
        <v>164</v>
      </c>
      <c r="E1011" s="214" t="s">
        <v>3</v>
      </c>
      <c r="F1011" s="215" t="s">
        <v>556</v>
      </c>
      <c r="H1011" s="216">
        <v>221.5</v>
      </c>
      <c r="L1011" s="213"/>
      <c r="M1011" s="217"/>
      <c r="N1011" s="218"/>
      <c r="O1011" s="218"/>
      <c r="P1011" s="218"/>
      <c r="Q1011" s="218"/>
      <c r="R1011" s="218"/>
      <c r="S1011" s="218"/>
      <c r="T1011" s="219"/>
      <c r="AT1011" s="214" t="s">
        <v>164</v>
      </c>
      <c r="AU1011" s="214" t="s">
        <v>77</v>
      </c>
      <c r="AV1011" s="212" t="s">
        <v>163</v>
      </c>
      <c r="AW1011" s="212" t="s">
        <v>31</v>
      </c>
      <c r="AX1011" s="212" t="s">
        <v>69</v>
      </c>
      <c r="AY1011" s="214" t="s">
        <v>157</v>
      </c>
    </row>
    <row r="1012" spans="2:51" s="220" customFormat="1" ht="11.25">
      <c r="B1012" s="221"/>
      <c r="D1012" s="194" t="s">
        <v>164</v>
      </c>
      <c r="E1012" s="222" t="s">
        <v>3</v>
      </c>
      <c r="F1012" s="223" t="s">
        <v>171</v>
      </c>
      <c r="H1012" s="224">
        <v>221.5</v>
      </c>
      <c r="L1012" s="221"/>
      <c r="M1012" s="225"/>
      <c r="N1012" s="226"/>
      <c r="O1012" s="226"/>
      <c r="P1012" s="226"/>
      <c r="Q1012" s="226"/>
      <c r="R1012" s="226"/>
      <c r="S1012" s="226"/>
      <c r="T1012" s="227"/>
      <c r="AT1012" s="222" t="s">
        <v>164</v>
      </c>
      <c r="AU1012" s="222" t="s">
        <v>77</v>
      </c>
      <c r="AV1012" s="220" t="s">
        <v>162</v>
      </c>
      <c r="AW1012" s="220" t="s">
        <v>31</v>
      </c>
      <c r="AX1012" s="220" t="s">
        <v>77</v>
      </c>
      <c r="AY1012" s="222" t="s">
        <v>157</v>
      </c>
    </row>
    <row r="1013" spans="1:65" s="113" customFormat="1" ht="16.5" customHeight="1">
      <c r="A1013" s="110"/>
      <c r="B1013" s="111"/>
      <c r="C1013" s="180" t="s">
        <v>559</v>
      </c>
      <c r="D1013" s="180" t="s">
        <v>158</v>
      </c>
      <c r="E1013" s="181" t="s">
        <v>811</v>
      </c>
      <c r="F1013" s="182" t="s">
        <v>812</v>
      </c>
      <c r="G1013" s="183" t="s">
        <v>161</v>
      </c>
      <c r="H1013" s="184">
        <v>90</v>
      </c>
      <c r="I1013" s="5"/>
      <c r="J1013" s="185">
        <f>ROUND(I1013*H1013,2)</f>
        <v>0</v>
      </c>
      <c r="K1013" s="186"/>
      <c r="L1013" s="111"/>
      <c r="M1013" s="187" t="s">
        <v>3</v>
      </c>
      <c r="N1013" s="188" t="s">
        <v>41</v>
      </c>
      <c r="O1013" s="189"/>
      <c r="P1013" s="190">
        <f>O1013*H1013</f>
        <v>0</v>
      </c>
      <c r="Q1013" s="190">
        <v>0</v>
      </c>
      <c r="R1013" s="190">
        <f>Q1013*H1013</f>
        <v>0</v>
      </c>
      <c r="S1013" s="190">
        <v>0</v>
      </c>
      <c r="T1013" s="191">
        <f>S1013*H1013</f>
        <v>0</v>
      </c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R1013" s="192" t="s">
        <v>162</v>
      </c>
      <c r="AT1013" s="192" t="s">
        <v>158</v>
      </c>
      <c r="AU1013" s="192" t="s">
        <v>77</v>
      </c>
      <c r="AY1013" s="101" t="s">
        <v>157</v>
      </c>
      <c r="BE1013" s="193">
        <f>IF(N1013="základní",J1013,0)</f>
        <v>0</v>
      </c>
      <c r="BF1013" s="193">
        <f>IF(N1013="snížená",J1013,0)</f>
        <v>0</v>
      </c>
      <c r="BG1013" s="193">
        <f>IF(N1013="zákl. přenesená",J1013,0)</f>
        <v>0</v>
      </c>
      <c r="BH1013" s="193">
        <f>IF(N1013="sníž. přenesená",J1013,0)</f>
        <v>0</v>
      </c>
      <c r="BI1013" s="193">
        <f>IF(N1013="nulová",J1013,0)</f>
        <v>0</v>
      </c>
      <c r="BJ1013" s="101" t="s">
        <v>163</v>
      </c>
      <c r="BK1013" s="193">
        <f>ROUND(I1013*H1013,2)</f>
        <v>0</v>
      </c>
      <c r="BL1013" s="101" t="s">
        <v>162</v>
      </c>
      <c r="BM1013" s="192" t="s">
        <v>813</v>
      </c>
    </row>
    <row r="1014" spans="2:51" s="205" customFormat="1" ht="11.25">
      <c r="B1014" s="206"/>
      <c r="D1014" s="194" t="s">
        <v>164</v>
      </c>
      <c r="E1014" s="207" t="s">
        <v>3</v>
      </c>
      <c r="F1014" s="208" t="s">
        <v>555</v>
      </c>
      <c r="H1014" s="207" t="s">
        <v>3</v>
      </c>
      <c r="L1014" s="206"/>
      <c r="M1014" s="209"/>
      <c r="N1014" s="210"/>
      <c r="O1014" s="210"/>
      <c r="P1014" s="210"/>
      <c r="Q1014" s="210"/>
      <c r="R1014" s="210"/>
      <c r="S1014" s="210"/>
      <c r="T1014" s="211"/>
      <c r="AT1014" s="207" t="s">
        <v>164</v>
      </c>
      <c r="AU1014" s="207" t="s">
        <v>77</v>
      </c>
      <c r="AV1014" s="205" t="s">
        <v>77</v>
      </c>
      <c r="AW1014" s="205" t="s">
        <v>31</v>
      </c>
      <c r="AX1014" s="205" t="s">
        <v>69</v>
      </c>
      <c r="AY1014" s="207" t="s">
        <v>157</v>
      </c>
    </row>
    <row r="1015" spans="2:51" s="205" customFormat="1" ht="11.25">
      <c r="B1015" s="206"/>
      <c r="D1015" s="194" t="s">
        <v>164</v>
      </c>
      <c r="E1015" s="207" t="s">
        <v>3</v>
      </c>
      <c r="F1015" s="208" t="s">
        <v>454</v>
      </c>
      <c r="H1015" s="207" t="s">
        <v>3</v>
      </c>
      <c r="L1015" s="206"/>
      <c r="M1015" s="209"/>
      <c r="N1015" s="210"/>
      <c r="O1015" s="210"/>
      <c r="P1015" s="210"/>
      <c r="Q1015" s="210"/>
      <c r="R1015" s="210"/>
      <c r="S1015" s="210"/>
      <c r="T1015" s="211"/>
      <c r="AT1015" s="207" t="s">
        <v>164</v>
      </c>
      <c r="AU1015" s="207" t="s">
        <v>77</v>
      </c>
      <c r="AV1015" s="205" t="s">
        <v>77</v>
      </c>
      <c r="AW1015" s="205" t="s">
        <v>31</v>
      </c>
      <c r="AX1015" s="205" t="s">
        <v>69</v>
      </c>
      <c r="AY1015" s="207" t="s">
        <v>157</v>
      </c>
    </row>
    <row r="1016" spans="2:51" s="205" customFormat="1" ht="11.25">
      <c r="B1016" s="206"/>
      <c r="D1016" s="194" t="s">
        <v>164</v>
      </c>
      <c r="E1016" s="207" t="s">
        <v>3</v>
      </c>
      <c r="F1016" s="208" t="s">
        <v>455</v>
      </c>
      <c r="H1016" s="207" t="s">
        <v>3</v>
      </c>
      <c r="L1016" s="206"/>
      <c r="M1016" s="209"/>
      <c r="N1016" s="210"/>
      <c r="O1016" s="210"/>
      <c r="P1016" s="210"/>
      <c r="Q1016" s="210"/>
      <c r="R1016" s="210"/>
      <c r="S1016" s="210"/>
      <c r="T1016" s="211"/>
      <c r="AT1016" s="207" t="s">
        <v>164</v>
      </c>
      <c r="AU1016" s="207" t="s">
        <v>77</v>
      </c>
      <c r="AV1016" s="205" t="s">
        <v>77</v>
      </c>
      <c r="AW1016" s="205" t="s">
        <v>31</v>
      </c>
      <c r="AX1016" s="205" t="s">
        <v>69</v>
      </c>
      <c r="AY1016" s="207" t="s">
        <v>157</v>
      </c>
    </row>
    <row r="1017" spans="2:51" s="205" customFormat="1" ht="11.25">
      <c r="B1017" s="206"/>
      <c r="D1017" s="194" t="s">
        <v>164</v>
      </c>
      <c r="E1017" s="207" t="s">
        <v>3</v>
      </c>
      <c r="F1017" s="208" t="s">
        <v>456</v>
      </c>
      <c r="H1017" s="207" t="s">
        <v>3</v>
      </c>
      <c r="L1017" s="206"/>
      <c r="M1017" s="209"/>
      <c r="N1017" s="210"/>
      <c r="O1017" s="210"/>
      <c r="P1017" s="210"/>
      <c r="Q1017" s="210"/>
      <c r="R1017" s="210"/>
      <c r="S1017" s="210"/>
      <c r="T1017" s="211"/>
      <c r="AT1017" s="207" t="s">
        <v>164</v>
      </c>
      <c r="AU1017" s="207" t="s">
        <v>77</v>
      </c>
      <c r="AV1017" s="205" t="s">
        <v>77</v>
      </c>
      <c r="AW1017" s="205" t="s">
        <v>31</v>
      </c>
      <c r="AX1017" s="205" t="s">
        <v>69</v>
      </c>
      <c r="AY1017" s="207" t="s">
        <v>157</v>
      </c>
    </row>
    <row r="1018" spans="2:51" s="212" customFormat="1" ht="11.25">
      <c r="B1018" s="213"/>
      <c r="D1018" s="194" t="s">
        <v>164</v>
      </c>
      <c r="E1018" s="214" t="s">
        <v>3</v>
      </c>
      <c r="F1018" s="215" t="s">
        <v>508</v>
      </c>
      <c r="H1018" s="216">
        <v>90</v>
      </c>
      <c r="L1018" s="213"/>
      <c r="M1018" s="217"/>
      <c r="N1018" s="218"/>
      <c r="O1018" s="218"/>
      <c r="P1018" s="218"/>
      <c r="Q1018" s="218"/>
      <c r="R1018" s="218"/>
      <c r="S1018" s="218"/>
      <c r="T1018" s="219"/>
      <c r="AT1018" s="214" t="s">
        <v>164</v>
      </c>
      <c r="AU1018" s="214" t="s">
        <v>77</v>
      </c>
      <c r="AV1018" s="212" t="s">
        <v>163</v>
      </c>
      <c r="AW1018" s="212" t="s">
        <v>31</v>
      </c>
      <c r="AX1018" s="212" t="s">
        <v>69</v>
      </c>
      <c r="AY1018" s="214" t="s">
        <v>157</v>
      </c>
    </row>
    <row r="1019" spans="2:51" s="220" customFormat="1" ht="11.25">
      <c r="B1019" s="221"/>
      <c r="D1019" s="194" t="s">
        <v>164</v>
      </c>
      <c r="E1019" s="222" t="s">
        <v>3</v>
      </c>
      <c r="F1019" s="223" t="s">
        <v>171</v>
      </c>
      <c r="H1019" s="224">
        <v>90</v>
      </c>
      <c r="L1019" s="221"/>
      <c r="M1019" s="225"/>
      <c r="N1019" s="226"/>
      <c r="O1019" s="226"/>
      <c r="P1019" s="226"/>
      <c r="Q1019" s="226"/>
      <c r="R1019" s="226"/>
      <c r="S1019" s="226"/>
      <c r="T1019" s="227"/>
      <c r="AT1019" s="222" t="s">
        <v>164</v>
      </c>
      <c r="AU1019" s="222" t="s">
        <v>77</v>
      </c>
      <c r="AV1019" s="220" t="s">
        <v>162</v>
      </c>
      <c r="AW1019" s="220" t="s">
        <v>31</v>
      </c>
      <c r="AX1019" s="220" t="s">
        <v>77</v>
      </c>
      <c r="AY1019" s="222" t="s">
        <v>157</v>
      </c>
    </row>
    <row r="1020" spans="1:65" s="113" customFormat="1" ht="16.5" customHeight="1">
      <c r="A1020" s="110"/>
      <c r="B1020" s="111"/>
      <c r="C1020" s="180" t="s">
        <v>814</v>
      </c>
      <c r="D1020" s="180" t="s">
        <v>158</v>
      </c>
      <c r="E1020" s="181" t="s">
        <v>815</v>
      </c>
      <c r="F1020" s="182" t="s">
        <v>816</v>
      </c>
      <c r="G1020" s="183" t="s">
        <v>161</v>
      </c>
      <c r="H1020" s="184">
        <v>37.6</v>
      </c>
      <c r="I1020" s="5"/>
      <c r="J1020" s="185">
        <f>ROUND(I1020*H1020,2)</f>
        <v>0</v>
      </c>
      <c r="K1020" s="186"/>
      <c r="L1020" s="111"/>
      <c r="M1020" s="187" t="s">
        <v>3</v>
      </c>
      <c r="N1020" s="188" t="s">
        <v>41</v>
      </c>
      <c r="O1020" s="189"/>
      <c r="P1020" s="190">
        <f>O1020*H1020</f>
        <v>0</v>
      </c>
      <c r="Q1020" s="190">
        <v>0</v>
      </c>
      <c r="R1020" s="190">
        <f>Q1020*H1020</f>
        <v>0</v>
      </c>
      <c r="S1020" s="190">
        <v>0</v>
      </c>
      <c r="T1020" s="191">
        <f>S1020*H1020</f>
        <v>0</v>
      </c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R1020" s="192" t="s">
        <v>162</v>
      </c>
      <c r="AT1020" s="192" t="s">
        <v>158</v>
      </c>
      <c r="AU1020" s="192" t="s">
        <v>77</v>
      </c>
      <c r="AY1020" s="101" t="s">
        <v>157</v>
      </c>
      <c r="BE1020" s="193">
        <f>IF(N1020="základní",J1020,0)</f>
        <v>0</v>
      </c>
      <c r="BF1020" s="193">
        <f>IF(N1020="snížená",J1020,0)</f>
        <v>0</v>
      </c>
      <c r="BG1020" s="193">
        <f>IF(N1020="zákl. přenesená",J1020,0)</f>
        <v>0</v>
      </c>
      <c r="BH1020" s="193">
        <f>IF(N1020="sníž. přenesená",J1020,0)</f>
        <v>0</v>
      </c>
      <c r="BI1020" s="193">
        <f>IF(N1020="nulová",J1020,0)</f>
        <v>0</v>
      </c>
      <c r="BJ1020" s="101" t="s">
        <v>163</v>
      </c>
      <c r="BK1020" s="193">
        <f>ROUND(I1020*H1020,2)</f>
        <v>0</v>
      </c>
      <c r="BL1020" s="101" t="s">
        <v>162</v>
      </c>
      <c r="BM1020" s="192" t="s">
        <v>817</v>
      </c>
    </row>
    <row r="1021" spans="2:51" s="205" customFormat="1" ht="11.25">
      <c r="B1021" s="206"/>
      <c r="D1021" s="194" t="s">
        <v>164</v>
      </c>
      <c r="E1021" s="207" t="s">
        <v>3</v>
      </c>
      <c r="F1021" s="208" t="s">
        <v>165</v>
      </c>
      <c r="H1021" s="207" t="s">
        <v>3</v>
      </c>
      <c r="L1021" s="206"/>
      <c r="M1021" s="209"/>
      <c r="N1021" s="210"/>
      <c r="O1021" s="210"/>
      <c r="P1021" s="210"/>
      <c r="Q1021" s="210"/>
      <c r="R1021" s="210"/>
      <c r="S1021" s="210"/>
      <c r="T1021" s="211"/>
      <c r="AT1021" s="207" t="s">
        <v>164</v>
      </c>
      <c r="AU1021" s="207" t="s">
        <v>77</v>
      </c>
      <c r="AV1021" s="205" t="s">
        <v>77</v>
      </c>
      <c r="AW1021" s="205" t="s">
        <v>31</v>
      </c>
      <c r="AX1021" s="205" t="s">
        <v>69</v>
      </c>
      <c r="AY1021" s="207" t="s">
        <v>157</v>
      </c>
    </row>
    <row r="1022" spans="2:51" s="205" customFormat="1" ht="11.25">
      <c r="B1022" s="206"/>
      <c r="D1022" s="194" t="s">
        <v>164</v>
      </c>
      <c r="E1022" s="207" t="s">
        <v>3</v>
      </c>
      <c r="F1022" s="208" t="s">
        <v>174</v>
      </c>
      <c r="H1022" s="207" t="s">
        <v>3</v>
      </c>
      <c r="L1022" s="206"/>
      <c r="M1022" s="209"/>
      <c r="N1022" s="210"/>
      <c r="O1022" s="210"/>
      <c r="P1022" s="210"/>
      <c r="Q1022" s="210"/>
      <c r="R1022" s="210"/>
      <c r="S1022" s="210"/>
      <c r="T1022" s="211"/>
      <c r="AT1022" s="207" t="s">
        <v>164</v>
      </c>
      <c r="AU1022" s="207" t="s">
        <v>77</v>
      </c>
      <c r="AV1022" s="205" t="s">
        <v>77</v>
      </c>
      <c r="AW1022" s="205" t="s">
        <v>31</v>
      </c>
      <c r="AX1022" s="205" t="s">
        <v>69</v>
      </c>
      <c r="AY1022" s="207" t="s">
        <v>157</v>
      </c>
    </row>
    <row r="1023" spans="2:51" s="212" customFormat="1" ht="11.25">
      <c r="B1023" s="213"/>
      <c r="D1023" s="194" t="s">
        <v>164</v>
      </c>
      <c r="E1023" s="214" t="s">
        <v>3</v>
      </c>
      <c r="F1023" s="215" t="s">
        <v>175</v>
      </c>
      <c r="H1023" s="216">
        <v>37.6</v>
      </c>
      <c r="L1023" s="213"/>
      <c r="M1023" s="217"/>
      <c r="N1023" s="218"/>
      <c r="O1023" s="218"/>
      <c r="P1023" s="218"/>
      <c r="Q1023" s="218"/>
      <c r="R1023" s="218"/>
      <c r="S1023" s="218"/>
      <c r="T1023" s="219"/>
      <c r="AT1023" s="214" t="s">
        <v>164</v>
      </c>
      <c r="AU1023" s="214" t="s">
        <v>77</v>
      </c>
      <c r="AV1023" s="212" t="s">
        <v>163</v>
      </c>
      <c r="AW1023" s="212" t="s">
        <v>31</v>
      </c>
      <c r="AX1023" s="212" t="s">
        <v>69</v>
      </c>
      <c r="AY1023" s="214" t="s">
        <v>157</v>
      </c>
    </row>
    <row r="1024" spans="2:51" s="220" customFormat="1" ht="11.25">
      <c r="B1024" s="221"/>
      <c r="D1024" s="194" t="s">
        <v>164</v>
      </c>
      <c r="E1024" s="222" t="s">
        <v>3</v>
      </c>
      <c r="F1024" s="223" t="s">
        <v>171</v>
      </c>
      <c r="H1024" s="224">
        <v>37.6</v>
      </c>
      <c r="L1024" s="221"/>
      <c r="M1024" s="225"/>
      <c r="N1024" s="226"/>
      <c r="O1024" s="226"/>
      <c r="P1024" s="226"/>
      <c r="Q1024" s="226"/>
      <c r="R1024" s="226"/>
      <c r="S1024" s="226"/>
      <c r="T1024" s="227"/>
      <c r="AT1024" s="222" t="s">
        <v>164</v>
      </c>
      <c r="AU1024" s="222" t="s">
        <v>77</v>
      </c>
      <c r="AV1024" s="220" t="s">
        <v>162</v>
      </c>
      <c r="AW1024" s="220" t="s">
        <v>31</v>
      </c>
      <c r="AX1024" s="220" t="s">
        <v>77</v>
      </c>
      <c r="AY1024" s="222" t="s">
        <v>157</v>
      </c>
    </row>
    <row r="1025" spans="1:65" s="113" customFormat="1" ht="24.2" customHeight="1">
      <c r="A1025" s="110"/>
      <c r="B1025" s="111"/>
      <c r="C1025" s="180" t="s">
        <v>564</v>
      </c>
      <c r="D1025" s="180" t="s">
        <v>158</v>
      </c>
      <c r="E1025" s="181" t="s">
        <v>818</v>
      </c>
      <c r="F1025" s="182" t="s">
        <v>819</v>
      </c>
      <c r="G1025" s="183" t="s">
        <v>161</v>
      </c>
      <c r="H1025" s="184">
        <v>1039.5</v>
      </c>
      <c r="I1025" s="5"/>
      <c r="J1025" s="185">
        <f>ROUND(I1025*H1025,2)</f>
        <v>0</v>
      </c>
      <c r="K1025" s="186"/>
      <c r="L1025" s="111"/>
      <c r="M1025" s="187" t="s">
        <v>3</v>
      </c>
      <c r="N1025" s="188" t="s">
        <v>41</v>
      </c>
      <c r="O1025" s="189"/>
      <c r="P1025" s="190">
        <f>O1025*H1025</f>
        <v>0</v>
      </c>
      <c r="Q1025" s="190">
        <v>0</v>
      </c>
      <c r="R1025" s="190">
        <f>Q1025*H1025</f>
        <v>0</v>
      </c>
      <c r="S1025" s="190">
        <v>0</v>
      </c>
      <c r="T1025" s="191">
        <f>S1025*H1025</f>
        <v>0</v>
      </c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R1025" s="192" t="s">
        <v>162</v>
      </c>
      <c r="AT1025" s="192" t="s">
        <v>158</v>
      </c>
      <c r="AU1025" s="192" t="s">
        <v>77</v>
      </c>
      <c r="AY1025" s="101" t="s">
        <v>157</v>
      </c>
      <c r="BE1025" s="193">
        <f>IF(N1025="základní",J1025,0)</f>
        <v>0</v>
      </c>
      <c r="BF1025" s="193">
        <f>IF(N1025="snížená",J1025,0)</f>
        <v>0</v>
      </c>
      <c r="BG1025" s="193">
        <f>IF(N1025="zákl. přenesená",J1025,0)</f>
        <v>0</v>
      </c>
      <c r="BH1025" s="193">
        <f>IF(N1025="sníž. přenesená",J1025,0)</f>
        <v>0</v>
      </c>
      <c r="BI1025" s="193">
        <f>IF(N1025="nulová",J1025,0)</f>
        <v>0</v>
      </c>
      <c r="BJ1025" s="101" t="s">
        <v>163</v>
      </c>
      <c r="BK1025" s="193">
        <f>ROUND(I1025*H1025,2)</f>
        <v>0</v>
      </c>
      <c r="BL1025" s="101" t="s">
        <v>162</v>
      </c>
      <c r="BM1025" s="192" t="s">
        <v>820</v>
      </c>
    </row>
    <row r="1026" spans="2:51" s="205" customFormat="1" ht="11.25">
      <c r="B1026" s="206"/>
      <c r="D1026" s="194" t="s">
        <v>164</v>
      </c>
      <c r="E1026" s="207" t="s">
        <v>3</v>
      </c>
      <c r="F1026" s="208" t="s">
        <v>419</v>
      </c>
      <c r="H1026" s="207" t="s">
        <v>3</v>
      </c>
      <c r="L1026" s="206"/>
      <c r="M1026" s="209"/>
      <c r="N1026" s="210"/>
      <c r="O1026" s="210"/>
      <c r="P1026" s="210"/>
      <c r="Q1026" s="210"/>
      <c r="R1026" s="210"/>
      <c r="S1026" s="210"/>
      <c r="T1026" s="211"/>
      <c r="AT1026" s="207" t="s">
        <v>164</v>
      </c>
      <c r="AU1026" s="207" t="s">
        <v>77</v>
      </c>
      <c r="AV1026" s="205" t="s">
        <v>77</v>
      </c>
      <c r="AW1026" s="205" t="s">
        <v>31</v>
      </c>
      <c r="AX1026" s="205" t="s">
        <v>69</v>
      </c>
      <c r="AY1026" s="207" t="s">
        <v>157</v>
      </c>
    </row>
    <row r="1027" spans="2:51" s="205" customFormat="1" ht="11.25">
      <c r="B1027" s="206"/>
      <c r="D1027" s="194" t="s">
        <v>164</v>
      </c>
      <c r="E1027" s="207" t="s">
        <v>3</v>
      </c>
      <c r="F1027" s="208" t="s">
        <v>420</v>
      </c>
      <c r="H1027" s="207" t="s">
        <v>3</v>
      </c>
      <c r="L1027" s="206"/>
      <c r="M1027" s="209"/>
      <c r="N1027" s="210"/>
      <c r="O1027" s="210"/>
      <c r="P1027" s="210"/>
      <c r="Q1027" s="210"/>
      <c r="R1027" s="210"/>
      <c r="S1027" s="210"/>
      <c r="T1027" s="211"/>
      <c r="AT1027" s="207" t="s">
        <v>164</v>
      </c>
      <c r="AU1027" s="207" t="s">
        <v>77</v>
      </c>
      <c r="AV1027" s="205" t="s">
        <v>77</v>
      </c>
      <c r="AW1027" s="205" t="s">
        <v>31</v>
      </c>
      <c r="AX1027" s="205" t="s">
        <v>69</v>
      </c>
      <c r="AY1027" s="207" t="s">
        <v>157</v>
      </c>
    </row>
    <row r="1028" spans="2:51" s="212" customFormat="1" ht="11.25">
      <c r="B1028" s="213"/>
      <c r="D1028" s="194" t="s">
        <v>164</v>
      </c>
      <c r="E1028" s="214" t="s">
        <v>3</v>
      </c>
      <c r="F1028" s="215" t="s">
        <v>821</v>
      </c>
      <c r="H1028" s="216">
        <v>1039.5</v>
      </c>
      <c r="L1028" s="213"/>
      <c r="M1028" s="217"/>
      <c r="N1028" s="218"/>
      <c r="O1028" s="218"/>
      <c r="P1028" s="218"/>
      <c r="Q1028" s="218"/>
      <c r="R1028" s="218"/>
      <c r="S1028" s="218"/>
      <c r="T1028" s="219"/>
      <c r="AT1028" s="214" t="s">
        <v>164</v>
      </c>
      <c r="AU1028" s="214" t="s">
        <v>77</v>
      </c>
      <c r="AV1028" s="212" t="s">
        <v>163</v>
      </c>
      <c r="AW1028" s="212" t="s">
        <v>31</v>
      </c>
      <c r="AX1028" s="212" t="s">
        <v>69</v>
      </c>
      <c r="AY1028" s="214" t="s">
        <v>157</v>
      </c>
    </row>
    <row r="1029" spans="2:51" s="220" customFormat="1" ht="11.25">
      <c r="B1029" s="221"/>
      <c r="D1029" s="194" t="s">
        <v>164</v>
      </c>
      <c r="E1029" s="222" t="s">
        <v>3</v>
      </c>
      <c r="F1029" s="223" t="s">
        <v>171</v>
      </c>
      <c r="H1029" s="224">
        <v>1039.5</v>
      </c>
      <c r="L1029" s="221"/>
      <c r="M1029" s="225"/>
      <c r="N1029" s="226"/>
      <c r="O1029" s="226"/>
      <c r="P1029" s="226"/>
      <c r="Q1029" s="226"/>
      <c r="R1029" s="226"/>
      <c r="S1029" s="226"/>
      <c r="T1029" s="227"/>
      <c r="AT1029" s="222" t="s">
        <v>164</v>
      </c>
      <c r="AU1029" s="222" t="s">
        <v>77</v>
      </c>
      <c r="AV1029" s="220" t="s">
        <v>162</v>
      </c>
      <c r="AW1029" s="220" t="s">
        <v>31</v>
      </c>
      <c r="AX1029" s="220" t="s">
        <v>77</v>
      </c>
      <c r="AY1029" s="222" t="s">
        <v>157</v>
      </c>
    </row>
    <row r="1030" spans="2:63" s="169" customFormat="1" ht="25.9" customHeight="1">
      <c r="B1030" s="170"/>
      <c r="D1030" s="171" t="s">
        <v>68</v>
      </c>
      <c r="E1030" s="172" t="s">
        <v>790</v>
      </c>
      <c r="F1030" s="172" t="s">
        <v>822</v>
      </c>
      <c r="J1030" s="173">
        <f>BK1030</f>
        <v>0</v>
      </c>
      <c r="L1030" s="170"/>
      <c r="M1030" s="174"/>
      <c r="N1030" s="175"/>
      <c r="O1030" s="175"/>
      <c r="P1030" s="176">
        <f>P1031</f>
        <v>0</v>
      </c>
      <c r="Q1030" s="175"/>
      <c r="R1030" s="176">
        <f>R1031</f>
        <v>0</v>
      </c>
      <c r="S1030" s="175"/>
      <c r="T1030" s="177">
        <f>T1031</f>
        <v>0</v>
      </c>
      <c r="AR1030" s="171" t="s">
        <v>77</v>
      </c>
      <c r="AT1030" s="178" t="s">
        <v>68</v>
      </c>
      <c r="AU1030" s="178" t="s">
        <v>69</v>
      </c>
      <c r="AY1030" s="171" t="s">
        <v>157</v>
      </c>
      <c r="BK1030" s="179">
        <f>BK1031</f>
        <v>0</v>
      </c>
    </row>
    <row r="1031" spans="1:65" s="113" customFormat="1" ht="21.75" customHeight="1">
      <c r="A1031" s="110"/>
      <c r="B1031" s="111"/>
      <c r="C1031" s="180" t="s">
        <v>823</v>
      </c>
      <c r="D1031" s="180" t="s">
        <v>158</v>
      </c>
      <c r="E1031" s="181" t="s">
        <v>824</v>
      </c>
      <c r="F1031" s="182" t="s">
        <v>825</v>
      </c>
      <c r="G1031" s="183" t="s">
        <v>757</v>
      </c>
      <c r="H1031" s="184">
        <v>385.061</v>
      </c>
      <c r="I1031" s="5"/>
      <c r="J1031" s="185">
        <f>ROUND(I1031*H1031,2)</f>
        <v>0</v>
      </c>
      <c r="K1031" s="186"/>
      <c r="L1031" s="111"/>
      <c r="M1031" s="187" t="s">
        <v>3</v>
      </c>
      <c r="N1031" s="188" t="s">
        <v>41</v>
      </c>
      <c r="O1031" s="189"/>
      <c r="P1031" s="190">
        <f>O1031*H1031</f>
        <v>0</v>
      </c>
      <c r="Q1031" s="190">
        <v>0</v>
      </c>
      <c r="R1031" s="190">
        <f>Q1031*H1031</f>
        <v>0</v>
      </c>
      <c r="S1031" s="190">
        <v>0</v>
      </c>
      <c r="T1031" s="191">
        <f>S1031*H1031</f>
        <v>0</v>
      </c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R1031" s="192" t="s">
        <v>162</v>
      </c>
      <c r="AT1031" s="192" t="s">
        <v>158</v>
      </c>
      <c r="AU1031" s="192" t="s">
        <v>77</v>
      </c>
      <c r="AY1031" s="101" t="s">
        <v>157</v>
      </c>
      <c r="BE1031" s="193">
        <f>IF(N1031="základní",J1031,0)</f>
        <v>0</v>
      </c>
      <c r="BF1031" s="193">
        <f>IF(N1031="snížená",J1031,0)</f>
        <v>0</v>
      </c>
      <c r="BG1031" s="193">
        <f>IF(N1031="zákl. přenesená",J1031,0)</f>
        <v>0</v>
      </c>
      <c r="BH1031" s="193">
        <f>IF(N1031="sníž. přenesená",J1031,0)</f>
        <v>0</v>
      </c>
      <c r="BI1031" s="193">
        <f>IF(N1031="nulová",J1031,0)</f>
        <v>0</v>
      </c>
      <c r="BJ1031" s="101" t="s">
        <v>163</v>
      </c>
      <c r="BK1031" s="193">
        <f>ROUND(I1031*H1031,2)</f>
        <v>0</v>
      </c>
      <c r="BL1031" s="101" t="s">
        <v>162</v>
      </c>
      <c r="BM1031" s="192" t="s">
        <v>826</v>
      </c>
    </row>
    <row r="1032" spans="2:63" s="169" customFormat="1" ht="25.9" customHeight="1">
      <c r="B1032" s="170"/>
      <c r="D1032" s="171" t="s">
        <v>68</v>
      </c>
      <c r="E1032" s="172" t="s">
        <v>827</v>
      </c>
      <c r="F1032" s="172" t="s">
        <v>828</v>
      </c>
      <c r="J1032" s="173">
        <f>BK1032</f>
        <v>0</v>
      </c>
      <c r="L1032" s="170"/>
      <c r="M1032" s="174"/>
      <c r="N1032" s="175"/>
      <c r="O1032" s="175"/>
      <c r="P1032" s="176">
        <f>SUM(P1033:P1063)</f>
        <v>0</v>
      </c>
      <c r="Q1032" s="175"/>
      <c r="R1032" s="176">
        <f>SUM(R1033:R1063)</f>
        <v>0</v>
      </c>
      <c r="S1032" s="175"/>
      <c r="T1032" s="177">
        <f>SUM(T1033:T1063)</f>
        <v>0</v>
      </c>
      <c r="AR1032" s="171" t="s">
        <v>163</v>
      </c>
      <c r="AT1032" s="178" t="s">
        <v>68</v>
      </c>
      <c r="AU1032" s="178" t="s">
        <v>69</v>
      </c>
      <c r="AY1032" s="171" t="s">
        <v>157</v>
      </c>
      <c r="BK1032" s="179">
        <f>SUM(BK1033:BK1063)</f>
        <v>0</v>
      </c>
    </row>
    <row r="1033" spans="1:65" s="113" customFormat="1" ht="33" customHeight="1">
      <c r="A1033" s="110"/>
      <c r="B1033" s="111"/>
      <c r="C1033" s="180" t="s">
        <v>569</v>
      </c>
      <c r="D1033" s="180" t="s">
        <v>158</v>
      </c>
      <c r="E1033" s="181" t="s">
        <v>829</v>
      </c>
      <c r="F1033" s="182" t="s">
        <v>830</v>
      </c>
      <c r="G1033" s="183" t="s">
        <v>161</v>
      </c>
      <c r="H1033" s="184">
        <v>16.72</v>
      </c>
      <c r="I1033" s="5"/>
      <c r="J1033" s="185">
        <f>ROUND(I1033*H1033,2)</f>
        <v>0</v>
      </c>
      <c r="K1033" s="186"/>
      <c r="L1033" s="111"/>
      <c r="M1033" s="187" t="s">
        <v>3</v>
      </c>
      <c r="N1033" s="188" t="s">
        <v>41</v>
      </c>
      <c r="O1033" s="189"/>
      <c r="P1033" s="190">
        <f>O1033*H1033</f>
        <v>0</v>
      </c>
      <c r="Q1033" s="190">
        <v>0</v>
      </c>
      <c r="R1033" s="190">
        <f>Q1033*H1033</f>
        <v>0</v>
      </c>
      <c r="S1033" s="190">
        <v>0</v>
      </c>
      <c r="T1033" s="191">
        <f>S1033*H1033</f>
        <v>0</v>
      </c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R1033" s="192" t="s">
        <v>211</v>
      </c>
      <c r="AT1033" s="192" t="s">
        <v>158</v>
      </c>
      <c r="AU1033" s="192" t="s">
        <v>77</v>
      </c>
      <c r="AY1033" s="101" t="s">
        <v>157</v>
      </c>
      <c r="BE1033" s="193">
        <f>IF(N1033="základní",J1033,0)</f>
        <v>0</v>
      </c>
      <c r="BF1033" s="193">
        <f>IF(N1033="snížená",J1033,0)</f>
        <v>0</v>
      </c>
      <c r="BG1033" s="193">
        <f>IF(N1033="zákl. přenesená",J1033,0)</f>
        <v>0</v>
      </c>
      <c r="BH1033" s="193">
        <f>IF(N1033="sníž. přenesená",J1033,0)</f>
        <v>0</v>
      </c>
      <c r="BI1033" s="193">
        <f>IF(N1033="nulová",J1033,0)</f>
        <v>0</v>
      </c>
      <c r="BJ1033" s="101" t="s">
        <v>163</v>
      </c>
      <c r="BK1033" s="193">
        <f>ROUND(I1033*H1033,2)</f>
        <v>0</v>
      </c>
      <c r="BL1033" s="101" t="s">
        <v>211</v>
      </c>
      <c r="BM1033" s="192" t="s">
        <v>831</v>
      </c>
    </row>
    <row r="1034" spans="2:51" s="205" customFormat="1" ht="11.25">
      <c r="B1034" s="206"/>
      <c r="D1034" s="194" t="s">
        <v>164</v>
      </c>
      <c r="E1034" s="207" t="s">
        <v>3</v>
      </c>
      <c r="F1034" s="208" t="s">
        <v>832</v>
      </c>
      <c r="H1034" s="207" t="s">
        <v>3</v>
      </c>
      <c r="L1034" s="206"/>
      <c r="M1034" s="209"/>
      <c r="N1034" s="210"/>
      <c r="O1034" s="210"/>
      <c r="P1034" s="210"/>
      <c r="Q1034" s="210"/>
      <c r="R1034" s="210"/>
      <c r="S1034" s="210"/>
      <c r="T1034" s="211"/>
      <c r="AT1034" s="207" t="s">
        <v>164</v>
      </c>
      <c r="AU1034" s="207" t="s">
        <v>77</v>
      </c>
      <c r="AV1034" s="205" t="s">
        <v>77</v>
      </c>
      <c r="AW1034" s="205" t="s">
        <v>31</v>
      </c>
      <c r="AX1034" s="205" t="s">
        <v>69</v>
      </c>
      <c r="AY1034" s="207" t="s">
        <v>157</v>
      </c>
    </row>
    <row r="1035" spans="2:51" s="212" customFormat="1" ht="11.25">
      <c r="B1035" s="213"/>
      <c r="D1035" s="194" t="s">
        <v>164</v>
      </c>
      <c r="E1035" s="214" t="s">
        <v>3</v>
      </c>
      <c r="F1035" s="215" t="s">
        <v>833</v>
      </c>
      <c r="H1035" s="216">
        <v>16.72</v>
      </c>
      <c r="L1035" s="213"/>
      <c r="M1035" s="217"/>
      <c r="N1035" s="218"/>
      <c r="O1035" s="218"/>
      <c r="P1035" s="218"/>
      <c r="Q1035" s="218"/>
      <c r="R1035" s="218"/>
      <c r="S1035" s="218"/>
      <c r="T1035" s="219"/>
      <c r="AT1035" s="214" t="s">
        <v>164</v>
      </c>
      <c r="AU1035" s="214" t="s">
        <v>77</v>
      </c>
      <c r="AV1035" s="212" t="s">
        <v>163</v>
      </c>
      <c r="AW1035" s="212" t="s">
        <v>31</v>
      </c>
      <c r="AX1035" s="212" t="s">
        <v>69</v>
      </c>
      <c r="AY1035" s="214" t="s">
        <v>157</v>
      </c>
    </row>
    <row r="1036" spans="2:51" s="220" customFormat="1" ht="11.25">
      <c r="B1036" s="221"/>
      <c r="D1036" s="194" t="s">
        <v>164</v>
      </c>
      <c r="E1036" s="222" t="s">
        <v>3</v>
      </c>
      <c r="F1036" s="223" t="s">
        <v>171</v>
      </c>
      <c r="H1036" s="224">
        <v>16.72</v>
      </c>
      <c r="L1036" s="221"/>
      <c r="M1036" s="225"/>
      <c r="N1036" s="226"/>
      <c r="O1036" s="226"/>
      <c r="P1036" s="226"/>
      <c r="Q1036" s="226"/>
      <c r="R1036" s="226"/>
      <c r="S1036" s="226"/>
      <c r="T1036" s="227"/>
      <c r="AT1036" s="222" t="s">
        <v>164</v>
      </c>
      <c r="AU1036" s="222" t="s">
        <v>77</v>
      </c>
      <c r="AV1036" s="220" t="s">
        <v>162</v>
      </c>
      <c r="AW1036" s="220" t="s">
        <v>31</v>
      </c>
      <c r="AX1036" s="220" t="s">
        <v>77</v>
      </c>
      <c r="AY1036" s="222" t="s">
        <v>157</v>
      </c>
    </row>
    <row r="1037" spans="1:65" s="113" customFormat="1" ht="24.2" customHeight="1">
      <c r="A1037" s="110"/>
      <c r="B1037" s="111"/>
      <c r="C1037" s="180" t="s">
        <v>834</v>
      </c>
      <c r="D1037" s="180" t="s">
        <v>158</v>
      </c>
      <c r="E1037" s="181" t="s">
        <v>835</v>
      </c>
      <c r="F1037" s="182" t="s">
        <v>836</v>
      </c>
      <c r="G1037" s="183" t="s">
        <v>161</v>
      </c>
      <c r="H1037" s="184">
        <v>214</v>
      </c>
      <c r="I1037" s="5"/>
      <c r="J1037" s="185">
        <f>ROUND(I1037*H1037,2)</f>
        <v>0</v>
      </c>
      <c r="K1037" s="186"/>
      <c r="L1037" s="111"/>
      <c r="M1037" s="187" t="s">
        <v>3</v>
      </c>
      <c r="N1037" s="188" t="s">
        <v>41</v>
      </c>
      <c r="O1037" s="189"/>
      <c r="P1037" s="190">
        <f>O1037*H1037</f>
        <v>0</v>
      </c>
      <c r="Q1037" s="190">
        <v>0</v>
      </c>
      <c r="R1037" s="190">
        <f>Q1037*H1037</f>
        <v>0</v>
      </c>
      <c r="S1037" s="190">
        <v>0</v>
      </c>
      <c r="T1037" s="191">
        <f>S1037*H1037</f>
        <v>0</v>
      </c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R1037" s="192" t="s">
        <v>211</v>
      </c>
      <c r="AT1037" s="192" t="s">
        <v>158</v>
      </c>
      <c r="AU1037" s="192" t="s">
        <v>77</v>
      </c>
      <c r="AY1037" s="101" t="s">
        <v>157</v>
      </c>
      <c r="BE1037" s="193">
        <f>IF(N1037="základní",J1037,0)</f>
        <v>0</v>
      </c>
      <c r="BF1037" s="193">
        <f>IF(N1037="snížená",J1037,0)</f>
        <v>0</v>
      </c>
      <c r="BG1037" s="193">
        <f>IF(N1037="zákl. přenesená",J1037,0)</f>
        <v>0</v>
      </c>
      <c r="BH1037" s="193">
        <f>IF(N1037="sníž. přenesená",J1037,0)</f>
        <v>0</v>
      </c>
      <c r="BI1037" s="193">
        <f>IF(N1037="nulová",J1037,0)</f>
        <v>0</v>
      </c>
      <c r="BJ1037" s="101" t="s">
        <v>163</v>
      </c>
      <c r="BK1037" s="193">
        <f>ROUND(I1037*H1037,2)</f>
        <v>0</v>
      </c>
      <c r="BL1037" s="101" t="s">
        <v>211</v>
      </c>
      <c r="BM1037" s="192" t="s">
        <v>837</v>
      </c>
    </row>
    <row r="1038" spans="2:51" s="205" customFormat="1" ht="11.25">
      <c r="B1038" s="206"/>
      <c r="D1038" s="194" t="s">
        <v>164</v>
      </c>
      <c r="E1038" s="207" t="s">
        <v>3</v>
      </c>
      <c r="F1038" s="208" t="s">
        <v>554</v>
      </c>
      <c r="H1038" s="207" t="s">
        <v>3</v>
      </c>
      <c r="L1038" s="206"/>
      <c r="M1038" s="209"/>
      <c r="N1038" s="210"/>
      <c r="O1038" s="210"/>
      <c r="P1038" s="210"/>
      <c r="Q1038" s="210"/>
      <c r="R1038" s="210"/>
      <c r="S1038" s="210"/>
      <c r="T1038" s="211"/>
      <c r="AT1038" s="207" t="s">
        <v>164</v>
      </c>
      <c r="AU1038" s="207" t="s">
        <v>77</v>
      </c>
      <c r="AV1038" s="205" t="s">
        <v>77</v>
      </c>
      <c r="AW1038" s="205" t="s">
        <v>31</v>
      </c>
      <c r="AX1038" s="205" t="s">
        <v>69</v>
      </c>
      <c r="AY1038" s="207" t="s">
        <v>157</v>
      </c>
    </row>
    <row r="1039" spans="2:51" s="205" customFormat="1" ht="11.25">
      <c r="B1039" s="206"/>
      <c r="D1039" s="194" t="s">
        <v>164</v>
      </c>
      <c r="E1039" s="207" t="s">
        <v>3</v>
      </c>
      <c r="F1039" s="208" t="s">
        <v>555</v>
      </c>
      <c r="H1039" s="207" t="s">
        <v>3</v>
      </c>
      <c r="L1039" s="206"/>
      <c r="M1039" s="209"/>
      <c r="N1039" s="210"/>
      <c r="O1039" s="210"/>
      <c r="P1039" s="210"/>
      <c r="Q1039" s="210"/>
      <c r="R1039" s="210"/>
      <c r="S1039" s="210"/>
      <c r="T1039" s="211"/>
      <c r="AT1039" s="207" t="s">
        <v>164</v>
      </c>
      <c r="AU1039" s="207" t="s">
        <v>77</v>
      </c>
      <c r="AV1039" s="205" t="s">
        <v>77</v>
      </c>
      <c r="AW1039" s="205" t="s">
        <v>31</v>
      </c>
      <c r="AX1039" s="205" t="s">
        <v>69</v>
      </c>
      <c r="AY1039" s="207" t="s">
        <v>157</v>
      </c>
    </row>
    <row r="1040" spans="2:51" s="212" customFormat="1" ht="11.25">
      <c r="B1040" s="213"/>
      <c r="D1040" s="194" t="s">
        <v>164</v>
      </c>
      <c r="E1040" s="214" t="s">
        <v>3</v>
      </c>
      <c r="F1040" s="215" t="s">
        <v>826</v>
      </c>
      <c r="H1040" s="216">
        <v>214</v>
      </c>
      <c r="L1040" s="213"/>
      <c r="M1040" s="217"/>
      <c r="N1040" s="218"/>
      <c r="O1040" s="218"/>
      <c r="P1040" s="218"/>
      <c r="Q1040" s="218"/>
      <c r="R1040" s="218"/>
      <c r="S1040" s="218"/>
      <c r="T1040" s="219"/>
      <c r="AT1040" s="214" t="s">
        <v>164</v>
      </c>
      <c r="AU1040" s="214" t="s">
        <v>77</v>
      </c>
      <c r="AV1040" s="212" t="s">
        <v>163</v>
      </c>
      <c r="AW1040" s="212" t="s">
        <v>31</v>
      </c>
      <c r="AX1040" s="212" t="s">
        <v>69</v>
      </c>
      <c r="AY1040" s="214" t="s">
        <v>157</v>
      </c>
    </row>
    <row r="1041" spans="2:51" s="220" customFormat="1" ht="11.25">
      <c r="B1041" s="221"/>
      <c r="D1041" s="194" t="s">
        <v>164</v>
      </c>
      <c r="E1041" s="222" t="s">
        <v>3</v>
      </c>
      <c r="F1041" s="223" t="s">
        <v>171</v>
      </c>
      <c r="H1041" s="224">
        <v>214</v>
      </c>
      <c r="L1041" s="221"/>
      <c r="M1041" s="225"/>
      <c r="N1041" s="226"/>
      <c r="O1041" s="226"/>
      <c r="P1041" s="226"/>
      <c r="Q1041" s="226"/>
      <c r="R1041" s="226"/>
      <c r="S1041" s="226"/>
      <c r="T1041" s="227"/>
      <c r="AT1041" s="222" t="s">
        <v>164</v>
      </c>
      <c r="AU1041" s="222" t="s">
        <v>77</v>
      </c>
      <c r="AV1041" s="220" t="s">
        <v>162</v>
      </c>
      <c r="AW1041" s="220" t="s">
        <v>31</v>
      </c>
      <c r="AX1041" s="220" t="s">
        <v>77</v>
      </c>
      <c r="AY1041" s="222" t="s">
        <v>157</v>
      </c>
    </row>
    <row r="1042" spans="1:65" s="113" customFormat="1" ht="33" customHeight="1">
      <c r="A1042" s="110"/>
      <c r="B1042" s="111"/>
      <c r="C1042" s="180" t="s">
        <v>573</v>
      </c>
      <c r="D1042" s="180" t="s">
        <v>158</v>
      </c>
      <c r="E1042" s="181" t="s">
        <v>838</v>
      </c>
      <c r="F1042" s="182" t="s">
        <v>839</v>
      </c>
      <c r="G1042" s="183" t="s">
        <v>161</v>
      </c>
      <c r="H1042" s="184">
        <v>16.72</v>
      </c>
      <c r="I1042" s="5"/>
      <c r="J1042" s="185">
        <f>ROUND(I1042*H1042,2)</f>
        <v>0</v>
      </c>
      <c r="K1042" s="186"/>
      <c r="L1042" s="111"/>
      <c r="M1042" s="187" t="s">
        <v>3</v>
      </c>
      <c r="N1042" s="188" t="s">
        <v>41</v>
      </c>
      <c r="O1042" s="189"/>
      <c r="P1042" s="190">
        <f>O1042*H1042</f>
        <v>0</v>
      </c>
      <c r="Q1042" s="190">
        <v>0</v>
      </c>
      <c r="R1042" s="190">
        <f>Q1042*H1042</f>
        <v>0</v>
      </c>
      <c r="S1042" s="190">
        <v>0</v>
      </c>
      <c r="T1042" s="191">
        <f>S1042*H1042</f>
        <v>0</v>
      </c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R1042" s="192" t="s">
        <v>211</v>
      </c>
      <c r="AT1042" s="192" t="s">
        <v>158</v>
      </c>
      <c r="AU1042" s="192" t="s">
        <v>77</v>
      </c>
      <c r="AY1042" s="101" t="s">
        <v>157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101" t="s">
        <v>163</v>
      </c>
      <c r="BK1042" s="193">
        <f>ROUND(I1042*H1042,2)</f>
        <v>0</v>
      </c>
      <c r="BL1042" s="101" t="s">
        <v>211</v>
      </c>
      <c r="BM1042" s="192" t="s">
        <v>840</v>
      </c>
    </row>
    <row r="1043" spans="2:51" s="205" customFormat="1" ht="11.25">
      <c r="B1043" s="206"/>
      <c r="D1043" s="194" t="s">
        <v>164</v>
      </c>
      <c r="E1043" s="207" t="s">
        <v>3</v>
      </c>
      <c r="F1043" s="208" t="s">
        <v>832</v>
      </c>
      <c r="H1043" s="207" t="s">
        <v>3</v>
      </c>
      <c r="L1043" s="206"/>
      <c r="M1043" s="209"/>
      <c r="N1043" s="210"/>
      <c r="O1043" s="210"/>
      <c r="P1043" s="210"/>
      <c r="Q1043" s="210"/>
      <c r="R1043" s="210"/>
      <c r="S1043" s="210"/>
      <c r="T1043" s="211"/>
      <c r="AT1043" s="207" t="s">
        <v>164</v>
      </c>
      <c r="AU1043" s="207" t="s">
        <v>77</v>
      </c>
      <c r="AV1043" s="205" t="s">
        <v>77</v>
      </c>
      <c r="AW1043" s="205" t="s">
        <v>31</v>
      </c>
      <c r="AX1043" s="205" t="s">
        <v>69</v>
      </c>
      <c r="AY1043" s="207" t="s">
        <v>157</v>
      </c>
    </row>
    <row r="1044" spans="2:51" s="212" customFormat="1" ht="11.25">
      <c r="B1044" s="213"/>
      <c r="D1044" s="194" t="s">
        <v>164</v>
      </c>
      <c r="E1044" s="214" t="s">
        <v>3</v>
      </c>
      <c r="F1044" s="215" t="s">
        <v>833</v>
      </c>
      <c r="H1044" s="216">
        <v>16.72</v>
      </c>
      <c r="L1044" s="213"/>
      <c r="M1044" s="217"/>
      <c r="N1044" s="218"/>
      <c r="O1044" s="218"/>
      <c r="P1044" s="218"/>
      <c r="Q1044" s="218"/>
      <c r="R1044" s="218"/>
      <c r="S1044" s="218"/>
      <c r="T1044" s="219"/>
      <c r="AT1044" s="214" t="s">
        <v>164</v>
      </c>
      <c r="AU1044" s="214" t="s">
        <v>77</v>
      </c>
      <c r="AV1044" s="212" t="s">
        <v>163</v>
      </c>
      <c r="AW1044" s="212" t="s">
        <v>31</v>
      </c>
      <c r="AX1044" s="212" t="s">
        <v>69</v>
      </c>
      <c r="AY1044" s="214" t="s">
        <v>157</v>
      </c>
    </row>
    <row r="1045" spans="2:51" s="220" customFormat="1" ht="11.25">
      <c r="B1045" s="221"/>
      <c r="D1045" s="194" t="s">
        <v>164</v>
      </c>
      <c r="E1045" s="222" t="s">
        <v>3</v>
      </c>
      <c r="F1045" s="223" t="s">
        <v>171</v>
      </c>
      <c r="H1045" s="224">
        <v>16.72</v>
      </c>
      <c r="L1045" s="221"/>
      <c r="M1045" s="225"/>
      <c r="N1045" s="226"/>
      <c r="O1045" s="226"/>
      <c r="P1045" s="226"/>
      <c r="Q1045" s="226"/>
      <c r="R1045" s="226"/>
      <c r="S1045" s="226"/>
      <c r="T1045" s="227"/>
      <c r="AT1045" s="222" t="s">
        <v>164</v>
      </c>
      <c r="AU1045" s="222" t="s">
        <v>77</v>
      </c>
      <c r="AV1045" s="220" t="s">
        <v>162</v>
      </c>
      <c r="AW1045" s="220" t="s">
        <v>31</v>
      </c>
      <c r="AX1045" s="220" t="s">
        <v>77</v>
      </c>
      <c r="AY1045" s="222" t="s">
        <v>157</v>
      </c>
    </row>
    <row r="1046" spans="1:65" s="113" customFormat="1" ht="24.2" customHeight="1">
      <c r="A1046" s="110"/>
      <c r="B1046" s="111"/>
      <c r="C1046" s="180" t="s">
        <v>841</v>
      </c>
      <c r="D1046" s="180" t="s">
        <v>158</v>
      </c>
      <c r="E1046" s="181" t="s">
        <v>842</v>
      </c>
      <c r="F1046" s="182" t="s">
        <v>843</v>
      </c>
      <c r="G1046" s="183" t="s">
        <v>161</v>
      </c>
      <c r="H1046" s="184">
        <v>214</v>
      </c>
      <c r="I1046" s="5"/>
      <c r="J1046" s="185">
        <f>ROUND(I1046*H1046,2)</f>
        <v>0</v>
      </c>
      <c r="K1046" s="186"/>
      <c r="L1046" s="111"/>
      <c r="M1046" s="187" t="s">
        <v>3</v>
      </c>
      <c r="N1046" s="188" t="s">
        <v>41</v>
      </c>
      <c r="O1046" s="189"/>
      <c r="P1046" s="190">
        <f>O1046*H1046</f>
        <v>0</v>
      </c>
      <c r="Q1046" s="190">
        <v>0</v>
      </c>
      <c r="R1046" s="190">
        <f>Q1046*H1046</f>
        <v>0</v>
      </c>
      <c r="S1046" s="190">
        <v>0</v>
      </c>
      <c r="T1046" s="191">
        <f>S1046*H1046</f>
        <v>0</v>
      </c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R1046" s="192" t="s">
        <v>211</v>
      </c>
      <c r="AT1046" s="192" t="s">
        <v>158</v>
      </c>
      <c r="AU1046" s="192" t="s">
        <v>77</v>
      </c>
      <c r="AY1046" s="101" t="s">
        <v>157</v>
      </c>
      <c r="BE1046" s="193">
        <f>IF(N1046="základní",J1046,0)</f>
        <v>0</v>
      </c>
      <c r="BF1046" s="193">
        <f>IF(N1046="snížená",J1046,0)</f>
        <v>0</v>
      </c>
      <c r="BG1046" s="193">
        <f>IF(N1046="zákl. přenesená",J1046,0)</f>
        <v>0</v>
      </c>
      <c r="BH1046" s="193">
        <f>IF(N1046="sníž. přenesená",J1046,0)</f>
        <v>0</v>
      </c>
      <c r="BI1046" s="193">
        <f>IF(N1046="nulová",J1046,0)</f>
        <v>0</v>
      </c>
      <c r="BJ1046" s="101" t="s">
        <v>163</v>
      </c>
      <c r="BK1046" s="193">
        <f>ROUND(I1046*H1046,2)</f>
        <v>0</v>
      </c>
      <c r="BL1046" s="101" t="s">
        <v>211</v>
      </c>
      <c r="BM1046" s="192" t="s">
        <v>844</v>
      </c>
    </row>
    <row r="1047" spans="2:51" s="205" customFormat="1" ht="11.25">
      <c r="B1047" s="206"/>
      <c r="D1047" s="194" t="s">
        <v>164</v>
      </c>
      <c r="E1047" s="207" t="s">
        <v>3</v>
      </c>
      <c r="F1047" s="208" t="s">
        <v>554</v>
      </c>
      <c r="H1047" s="207" t="s">
        <v>3</v>
      </c>
      <c r="L1047" s="206"/>
      <c r="M1047" s="209"/>
      <c r="N1047" s="210"/>
      <c r="O1047" s="210"/>
      <c r="P1047" s="210"/>
      <c r="Q1047" s="210"/>
      <c r="R1047" s="210"/>
      <c r="S1047" s="210"/>
      <c r="T1047" s="211"/>
      <c r="AT1047" s="207" t="s">
        <v>164</v>
      </c>
      <c r="AU1047" s="207" t="s">
        <v>77</v>
      </c>
      <c r="AV1047" s="205" t="s">
        <v>77</v>
      </c>
      <c r="AW1047" s="205" t="s">
        <v>31</v>
      </c>
      <c r="AX1047" s="205" t="s">
        <v>69</v>
      </c>
      <c r="AY1047" s="207" t="s">
        <v>157</v>
      </c>
    </row>
    <row r="1048" spans="2:51" s="205" customFormat="1" ht="11.25">
      <c r="B1048" s="206"/>
      <c r="D1048" s="194" t="s">
        <v>164</v>
      </c>
      <c r="E1048" s="207" t="s">
        <v>3</v>
      </c>
      <c r="F1048" s="208" t="s">
        <v>555</v>
      </c>
      <c r="H1048" s="207" t="s">
        <v>3</v>
      </c>
      <c r="L1048" s="206"/>
      <c r="M1048" s="209"/>
      <c r="N1048" s="210"/>
      <c r="O1048" s="210"/>
      <c r="P1048" s="210"/>
      <c r="Q1048" s="210"/>
      <c r="R1048" s="210"/>
      <c r="S1048" s="210"/>
      <c r="T1048" s="211"/>
      <c r="AT1048" s="207" t="s">
        <v>164</v>
      </c>
      <c r="AU1048" s="207" t="s">
        <v>77</v>
      </c>
      <c r="AV1048" s="205" t="s">
        <v>77</v>
      </c>
      <c r="AW1048" s="205" t="s">
        <v>31</v>
      </c>
      <c r="AX1048" s="205" t="s">
        <v>69</v>
      </c>
      <c r="AY1048" s="207" t="s">
        <v>157</v>
      </c>
    </row>
    <row r="1049" spans="2:51" s="212" customFormat="1" ht="11.25">
      <c r="B1049" s="213"/>
      <c r="D1049" s="194" t="s">
        <v>164</v>
      </c>
      <c r="E1049" s="214" t="s">
        <v>3</v>
      </c>
      <c r="F1049" s="215" t="s">
        <v>826</v>
      </c>
      <c r="H1049" s="216">
        <v>214</v>
      </c>
      <c r="L1049" s="213"/>
      <c r="M1049" s="217"/>
      <c r="N1049" s="218"/>
      <c r="O1049" s="218"/>
      <c r="P1049" s="218"/>
      <c r="Q1049" s="218"/>
      <c r="R1049" s="218"/>
      <c r="S1049" s="218"/>
      <c r="T1049" s="219"/>
      <c r="AT1049" s="214" t="s">
        <v>164</v>
      </c>
      <c r="AU1049" s="214" t="s">
        <v>77</v>
      </c>
      <c r="AV1049" s="212" t="s">
        <v>163</v>
      </c>
      <c r="AW1049" s="212" t="s">
        <v>31</v>
      </c>
      <c r="AX1049" s="212" t="s">
        <v>69</v>
      </c>
      <c r="AY1049" s="214" t="s">
        <v>157</v>
      </c>
    </row>
    <row r="1050" spans="2:51" s="220" customFormat="1" ht="11.25">
      <c r="B1050" s="221"/>
      <c r="D1050" s="194" t="s">
        <v>164</v>
      </c>
      <c r="E1050" s="222" t="s">
        <v>3</v>
      </c>
      <c r="F1050" s="223" t="s">
        <v>171</v>
      </c>
      <c r="H1050" s="224">
        <v>214</v>
      </c>
      <c r="L1050" s="221"/>
      <c r="M1050" s="225"/>
      <c r="N1050" s="226"/>
      <c r="O1050" s="226"/>
      <c r="P1050" s="226"/>
      <c r="Q1050" s="226"/>
      <c r="R1050" s="226"/>
      <c r="S1050" s="226"/>
      <c r="T1050" s="227"/>
      <c r="AT1050" s="222" t="s">
        <v>164</v>
      </c>
      <c r="AU1050" s="222" t="s">
        <v>77</v>
      </c>
      <c r="AV1050" s="220" t="s">
        <v>162</v>
      </c>
      <c r="AW1050" s="220" t="s">
        <v>31</v>
      </c>
      <c r="AX1050" s="220" t="s">
        <v>77</v>
      </c>
      <c r="AY1050" s="222" t="s">
        <v>157</v>
      </c>
    </row>
    <row r="1051" spans="1:65" s="113" customFormat="1" ht="24.2" customHeight="1">
      <c r="A1051" s="110"/>
      <c r="B1051" s="111"/>
      <c r="C1051" s="180" t="s">
        <v>576</v>
      </c>
      <c r="D1051" s="180" t="s">
        <v>158</v>
      </c>
      <c r="E1051" s="181" t="s">
        <v>845</v>
      </c>
      <c r="F1051" s="182" t="s">
        <v>846</v>
      </c>
      <c r="G1051" s="183" t="s">
        <v>161</v>
      </c>
      <c r="H1051" s="184">
        <v>157.8</v>
      </c>
      <c r="I1051" s="5"/>
      <c r="J1051" s="185">
        <f>ROUND(I1051*H1051,2)</f>
        <v>0</v>
      </c>
      <c r="K1051" s="186"/>
      <c r="L1051" s="111"/>
      <c r="M1051" s="187" t="s">
        <v>3</v>
      </c>
      <c r="N1051" s="188" t="s">
        <v>41</v>
      </c>
      <c r="O1051" s="189"/>
      <c r="P1051" s="190">
        <f>O1051*H1051</f>
        <v>0</v>
      </c>
      <c r="Q1051" s="190">
        <v>0</v>
      </c>
      <c r="R1051" s="190">
        <f>Q1051*H1051</f>
        <v>0</v>
      </c>
      <c r="S1051" s="190">
        <v>0</v>
      </c>
      <c r="T1051" s="191">
        <f>S1051*H1051</f>
        <v>0</v>
      </c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R1051" s="192" t="s">
        <v>211</v>
      </c>
      <c r="AT1051" s="192" t="s">
        <v>158</v>
      </c>
      <c r="AU1051" s="192" t="s">
        <v>77</v>
      </c>
      <c r="AY1051" s="101" t="s">
        <v>157</v>
      </c>
      <c r="BE1051" s="193">
        <f>IF(N1051="základní",J1051,0)</f>
        <v>0</v>
      </c>
      <c r="BF1051" s="193">
        <f>IF(N1051="snížená",J1051,0)</f>
        <v>0</v>
      </c>
      <c r="BG1051" s="193">
        <f>IF(N1051="zákl. přenesená",J1051,0)</f>
        <v>0</v>
      </c>
      <c r="BH1051" s="193">
        <f>IF(N1051="sníž. přenesená",J1051,0)</f>
        <v>0</v>
      </c>
      <c r="BI1051" s="193">
        <f>IF(N1051="nulová",J1051,0)</f>
        <v>0</v>
      </c>
      <c r="BJ1051" s="101" t="s">
        <v>163</v>
      </c>
      <c r="BK1051" s="193">
        <f>ROUND(I1051*H1051,2)</f>
        <v>0</v>
      </c>
      <c r="BL1051" s="101" t="s">
        <v>211</v>
      </c>
      <c r="BM1051" s="192" t="s">
        <v>847</v>
      </c>
    </row>
    <row r="1052" spans="2:51" s="205" customFormat="1" ht="22.5">
      <c r="B1052" s="206"/>
      <c r="D1052" s="194" t="s">
        <v>164</v>
      </c>
      <c r="E1052" s="207" t="s">
        <v>3</v>
      </c>
      <c r="F1052" s="208" t="s">
        <v>848</v>
      </c>
      <c r="H1052" s="207" t="s">
        <v>3</v>
      </c>
      <c r="L1052" s="206"/>
      <c r="M1052" s="209"/>
      <c r="N1052" s="210"/>
      <c r="O1052" s="210"/>
      <c r="P1052" s="210"/>
      <c r="Q1052" s="210"/>
      <c r="R1052" s="210"/>
      <c r="S1052" s="210"/>
      <c r="T1052" s="211"/>
      <c r="AT1052" s="207" t="s">
        <v>164</v>
      </c>
      <c r="AU1052" s="207" t="s">
        <v>77</v>
      </c>
      <c r="AV1052" s="205" t="s">
        <v>77</v>
      </c>
      <c r="AW1052" s="205" t="s">
        <v>31</v>
      </c>
      <c r="AX1052" s="205" t="s">
        <v>69</v>
      </c>
      <c r="AY1052" s="207" t="s">
        <v>157</v>
      </c>
    </row>
    <row r="1053" spans="2:51" s="212" customFormat="1" ht="11.25">
      <c r="B1053" s="213"/>
      <c r="D1053" s="194" t="s">
        <v>164</v>
      </c>
      <c r="E1053" s="214" t="s">
        <v>3</v>
      </c>
      <c r="F1053" s="215" t="s">
        <v>849</v>
      </c>
      <c r="H1053" s="216">
        <v>157.8</v>
      </c>
      <c r="L1053" s="213"/>
      <c r="M1053" s="217"/>
      <c r="N1053" s="218"/>
      <c r="O1053" s="218"/>
      <c r="P1053" s="218"/>
      <c r="Q1053" s="218"/>
      <c r="R1053" s="218"/>
      <c r="S1053" s="218"/>
      <c r="T1053" s="219"/>
      <c r="AT1053" s="214" t="s">
        <v>164</v>
      </c>
      <c r="AU1053" s="214" t="s">
        <v>77</v>
      </c>
      <c r="AV1053" s="212" t="s">
        <v>163</v>
      </c>
      <c r="AW1053" s="212" t="s">
        <v>31</v>
      </c>
      <c r="AX1053" s="212" t="s">
        <v>69</v>
      </c>
      <c r="AY1053" s="214" t="s">
        <v>157</v>
      </c>
    </row>
    <row r="1054" spans="2:51" s="220" customFormat="1" ht="11.25">
      <c r="B1054" s="221"/>
      <c r="D1054" s="194" t="s">
        <v>164</v>
      </c>
      <c r="E1054" s="222" t="s">
        <v>3</v>
      </c>
      <c r="F1054" s="223" t="s">
        <v>171</v>
      </c>
      <c r="H1054" s="224">
        <v>157.8</v>
      </c>
      <c r="L1054" s="221"/>
      <c r="M1054" s="225"/>
      <c r="N1054" s="226"/>
      <c r="O1054" s="226"/>
      <c r="P1054" s="226"/>
      <c r="Q1054" s="226"/>
      <c r="R1054" s="226"/>
      <c r="S1054" s="226"/>
      <c r="T1054" s="227"/>
      <c r="AT1054" s="222" t="s">
        <v>164</v>
      </c>
      <c r="AU1054" s="222" t="s">
        <v>77</v>
      </c>
      <c r="AV1054" s="220" t="s">
        <v>162</v>
      </c>
      <c r="AW1054" s="220" t="s">
        <v>31</v>
      </c>
      <c r="AX1054" s="220" t="s">
        <v>77</v>
      </c>
      <c r="AY1054" s="222" t="s">
        <v>157</v>
      </c>
    </row>
    <row r="1055" spans="1:65" s="113" customFormat="1" ht="24.2" customHeight="1">
      <c r="A1055" s="110"/>
      <c r="B1055" s="111"/>
      <c r="C1055" s="180" t="s">
        <v>850</v>
      </c>
      <c r="D1055" s="180" t="s">
        <v>158</v>
      </c>
      <c r="E1055" s="181" t="s">
        <v>851</v>
      </c>
      <c r="F1055" s="182" t="s">
        <v>852</v>
      </c>
      <c r="G1055" s="183" t="s">
        <v>161</v>
      </c>
      <c r="H1055" s="184">
        <v>131.5</v>
      </c>
      <c r="I1055" s="5"/>
      <c r="J1055" s="185">
        <f>ROUND(I1055*H1055,2)</f>
        <v>0</v>
      </c>
      <c r="K1055" s="186"/>
      <c r="L1055" s="111"/>
      <c r="M1055" s="187" t="s">
        <v>3</v>
      </c>
      <c r="N1055" s="188" t="s">
        <v>41</v>
      </c>
      <c r="O1055" s="189"/>
      <c r="P1055" s="190">
        <f>O1055*H1055</f>
        <v>0</v>
      </c>
      <c r="Q1055" s="190">
        <v>0</v>
      </c>
      <c r="R1055" s="190">
        <f>Q1055*H1055</f>
        <v>0</v>
      </c>
      <c r="S1055" s="190">
        <v>0</v>
      </c>
      <c r="T1055" s="191">
        <f>S1055*H1055</f>
        <v>0</v>
      </c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R1055" s="192" t="s">
        <v>211</v>
      </c>
      <c r="AT1055" s="192" t="s">
        <v>158</v>
      </c>
      <c r="AU1055" s="192" t="s">
        <v>77</v>
      </c>
      <c r="AY1055" s="101" t="s">
        <v>157</v>
      </c>
      <c r="BE1055" s="193">
        <f>IF(N1055="základní",J1055,0)</f>
        <v>0</v>
      </c>
      <c r="BF1055" s="193">
        <f>IF(N1055="snížená",J1055,0)</f>
        <v>0</v>
      </c>
      <c r="BG1055" s="193">
        <f>IF(N1055="zákl. přenesená",J1055,0)</f>
        <v>0</v>
      </c>
      <c r="BH1055" s="193">
        <f>IF(N1055="sníž. přenesená",J1055,0)</f>
        <v>0</v>
      </c>
      <c r="BI1055" s="193">
        <f>IF(N1055="nulová",J1055,0)</f>
        <v>0</v>
      </c>
      <c r="BJ1055" s="101" t="s">
        <v>163</v>
      </c>
      <c r="BK1055" s="193">
        <f>ROUND(I1055*H1055,2)</f>
        <v>0</v>
      </c>
      <c r="BL1055" s="101" t="s">
        <v>211</v>
      </c>
      <c r="BM1055" s="192" t="s">
        <v>853</v>
      </c>
    </row>
    <row r="1056" spans="2:51" s="205" customFormat="1" ht="11.25">
      <c r="B1056" s="206"/>
      <c r="D1056" s="194" t="s">
        <v>164</v>
      </c>
      <c r="E1056" s="207" t="s">
        <v>3</v>
      </c>
      <c r="F1056" s="208" t="s">
        <v>554</v>
      </c>
      <c r="H1056" s="207" t="s">
        <v>3</v>
      </c>
      <c r="L1056" s="206"/>
      <c r="M1056" s="209"/>
      <c r="N1056" s="210"/>
      <c r="O1056" s="210"/>
      <c r="P1056" s="210"/>
      <c r="Q1056" s="210"/>
      <c r="R1056" s="210"/>
      <c r="S1056" s="210"/>
      <c r="T1056" s="211"/>
      <c r="AT1056" s="207" t="s">
        <v>164</v>
      </c>
      <c r="AU1056" s="207" t="s">
        <v>77</v>
      </c>
      <c r="AV1056" s="205" t="s">
        <v>77</v>
      </c>
      <c r="AW1056" s="205" t="s">
        <v>31</v>
      </c>
      <c r="AX1056" s="205" t="s">
        <v>69</v>
      </c>
      <c r="AY1056" s="207" t="s">
        <v>157</v>
      </c>
    </row>
    <row r="1057" spans="2:51" s="212" customFormat="1" ht="11.25">
      <c r="B1057" s="213"/>
      <c r="D1057" s="194" t="s">
        <v>164</v>
      </c>
      <c r="E1057" s="214" t="s">
        <v>3</v>
      </c>
      <c r="F1057" s="215" t="s">
        <v>854</v>
      </c>
      <c r="H1057" s="216">
        <v>131.5</v>
      </c>
      <c r="L1057" s="213"/>
      <c r="M1057" s="217"/>
      <c r="N1057" s="218"/>
      <c r="O1057" s="218"/>
      <c r="P1057" s="218"/>
      <c r="Q1057" s="218"/>
      <c r="R1057" s="218"/>
      <c r="S1057" s="218"/>
      <c r="T1057" s="219"/>
      <c r="AT1057" s="214" t="s">
        <v>164</v>
      </c>
      <c r="AU1057" s="214" t="s">
        <v>77</v>
      </c>
      <c r="AV1057" s="212" t="s">
        <v>163</v>
      </c>
      <c r="AW1057" s="212" t="s">
        <v>31</v>
      </c>
      <c r="AX1057" s="212" t="s">
        <v>69</v>
      </c>
      <c r="AY1057" s="214" t="s">
        <v>157</v>
      </c>
    </row>
    <row r="1058" spans="2:51" s="220" customFormat="1" ht="11.25">
      <c r="B1058" s="221"/>
      <c r="D1058" s="194" t="s">
        <v>164</v>
      </c>
      <c r="E1058" s="222" t="s">
        <v>3</v>
      </c>
      <c r="F1058" s="223" t="s">
        <v>171</v>
      </c>
      <c r="H1058" s="224">
        <v>131.5</v>
      </c>
      <c r="L1058" s="221"/>
      <c r="M1058" s="225"/>
      <c r="N1058" s="226"/>
      <c r="O1058" s="226"/>
      <c r="P1058" s="226"/>
      <c r="Q1058" s="226"/>
      <c r="R1058" s="226"/>
      <c r="S1058" s="226"/>
      <c r="T1058" s="227"/>
      <c r="AT1058" s="222" t="s">
        <v>164</v>
      </c>
      <c r="AU1058" s="222" t="s">
        <v>77</v>
      </c>
      <c r="AV1058" s="220" t="s">
        <v>162</v>
      </c>
      <c r="AW1058" s="220" t="s">
        <v>31</v>
      </c>
      <c r="AX1058" s="220" t="s">
        <v>77</v>
      </c>
      <c r="AY1058" s="222" t="s">
        <v>157</v>
      </c>
    </row>
    <row r="1059" spans="1:65" s="113" customFormat="1" ht="24.2" customHeight="1">
      <c r="A1059" s="110"/>
      <c r="B1059" s="111"/>
      <c r="C1059" s="180" t="s">
        <v>581</v>
      </c>
      <c r="D1059" s="180" t="s">
        <v>158</v>
      </c>
      <c r="E1059" s="181" t="s">
        <v>855</v>
      </c>
      <c r="F1059" s="182" t="s">
        <v>856</v>
      </c>
      <c r="G1059" s="183" t="s">
        <v>161</v>
      </c>
      <c r="H1059" s="184">
        <v>15.2</v>
      </c>
      <c r="I1059" s="5"/>
      <c r="J1059" s="185">
        <f>ROUND(I1059*H1059,2)</f>
        <v>0</v>
      </c>
      <c r="K1059" s="186"/>
      <c r="L1059" s="111"/>
      <c r="M1059" s="187" t="s">
        <v>3</v>
      </c>
      <c r="N1059" s="188" t="s">
        <v>41</v>
      </c>
      <c r="O1059" s="189"/>
      <c r="P1059" s="190">
        <f>O1059*H1059</f>
        <v>0</v>
      </c>
      <c r="Q1059" s="190">
        <v>0</v>
      </c>
      <c r="R1059" s="190">
        <f>Q1059*H1059</f>
        <v>0</v>
      </c>
      <c r="S1059" s="190">
        <v>0</v>
      </c>
      <c r="T1059" s="191">
        <f>S1059*H1059</f>
        <v>0</v>
      </c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R1059" s="192" t="s">
        <v>211</v>
      </c>
      <c r="AT1059" s="192" t="s">
        <v>158</v>
      </c>
      <c r="AU1059" s="192" t="s">
        <v>77</v>
      </c>
      <c r="AY1059" s="101" t="s">
        <v>157</v>
      </c>
      <c r="BE1059" s="193">
        <f>IF(N1059="základní",J1059,0)</f>
        <v>0</v>
      </c>
      <c r="BF1059" s="193">
        <f>IF(N1059="snížená",J1059,0)</f>
        <v>0</v>
      </c>
      <c r="BG1059" s="193">
        <f>IF(N1059="zákl. přenesená",J1059,0)</f>
        <v>0</v>
      </c>
      <c r="BH1059" s="193">
        <f>IF(N1059="sníž. přenesená",J1059,0)</f>
        <v>0</v>
      </c>
      <c r="BI1059" s="193">
        <f>IF(N1059="nulová",J1059,0)</f>
        <v>0</v>
      </c>
      <c r="BJ1059" s="101" t="s">
        <v>163</v>
      </c>
      <c r="BK1059" s="193">
        <f>ROUND(I1059*H1059,2)</f>
        <v>0</v>
      </c>
      <c r="BL1059" s="101" t="s">
        <v>211</v>
      </c>
      <c r="BM1059" s="192" t="s">
        <v>857</v>
      </c>
    </row>
    <row r="1060" spans="2:51" s="205" customFormat="1" ht="11.25">
      <c r="B1060" s="206"/>
      <c r="D1060" s="194" t="s">
        <v>164</v>
      </c>
      <c r="E1060" s="207" t="s">
        <v>3</v>
      </c>
      <c r="F1060" s="208" t="s">
        <v>711</v>
      </c>
      <c r="H1060" s="207" t="s">
        <v>3</v>
      </c>
      <c r="L1060" s="206"/>
      <c r="M1060" s="209"/>
      <c r="N1060" s="210"/>
      <c r="O1060" s="210"/>
      <c r="P1060" s="210"/>
      <c r="Q1060" s="210"/>
      <c r="R1060" s="210"/>
      <c r="S1060" s="210"/>
      <c r="T1060" s="211"/>
      <c r="AT1060" s="207" t="s">
        <v>164</v>
      </c>
      <c r="AU1060" s="207" t="s">
        <v>77</v>
      </c>
      <c r="AV1060" s="205" t="s">
        <v>77</v>
      </c>
      <c r="AW1060" s="205" t="s">
        <v>31</v>
      </c>
      <c r="AX1060" s="205" t="s">
        <v>69</v>
      </c>
      <c r="AY1060" s="207" t="s">
        <v>157</v>
      </c>
    </row>
    <row r="1061" spans="2:51" s="212" customFormat="1" ht="11.25">
      <c r="B1061" s="213"/>
      <c r="D1061" s="194" t="s">
        <v>164</v>
      </c>
      <c r="E1061" s="214" t="s">
        <v>3</v>
      </c>
      <c r="F1061" s="215" t="s">
        <v>858</v>
      </c>
      <c r="H1061" s="216">
        <v>15.2</v>
      </c>
      <c r="L1061" s="213"/>
      <c r="M1061" s="217"/>
      <c r="N1061" s="218"/>
      <c r="O1061" s="218"/>
      <c r="P1061" s="218"/>
      <c r="Q1061" s="218"/>
      <c r="R1061" s="218"/>
      <c r="S1061" s="218"/>
      <c r="T1061" s="219"/>
      <c r="AT1061" s="214" t="s">
        <v>164</v>
      </c>
      <c r="AU1061" s="214" t="s">
        <v>77</v>
      </c>
      <c r="AV1061" s="212" t="s">
        <v>163</v>
      </c>
      <c r="AW1061" s="212" t="s">
        <v>31</v>
      </c>
      <c r="AX1061" s="212" t="s">
        <v>69</v>
      </c>
      <c r="AY1061" s="214" t="s">
        <v>157</v>
      </c>
    </row>
    <row r="1062" spans="2:51" s="220" customFormat="1" ht="11.25">
      <c r="B1062" s="221"/>
      <c r="D1062" s="194" t="s">
        <v>164</v>
      </c>
      <c r="E1062" s="222" t="s">
        <v>3</v>
      </c>
      <c r="F1062" s="223" t="s">
        <v>171</v>
      </c>
      <c r="H1062" s="224">
        <v>15.2</v>
      </c>
      <c r="L1062" s="221"/>
      <c r="M1062" s="225"/>
      <c r="N1062" s="226"/>
      <c r="O1062" s="226"/>
      <c r="P1062" s="226"/>
      <c r="Q1062" s="226"/>
      <c r="R1062" s="226"/>
      <c r="S1062" s="226"/>
      <c r="T1062" s="227"/>
      <c r="AT1062" s="222" t="s">
        <v>164</v>
      </c>
      <c r="AU1062" s="222" t="s">
        <v>77</v>
      </c>
      <c r="AV1062" s="220" t="s">
        <v>162</v>
      </c>
      <c r="AW1062" s="220" t="s">
        <v>31</v>
      </c>
      <c r="AX1062" s="220" t="s">
        <v>77</v>
      </c>
      <c r="AY1062" s="222" t="s">
        <v>157</v>
      </c>
    </row>
    <row r="1063" spans="1:65" s="113" customFormat="1" ht="21.75" customHeight="1">
      <c r="A1063" s="110"/>
      <c r="B1063" s="111"/>
      <c r="C1063" s="180" t="s">
        <v>859</v>
      </c>
      <c r="D1063" s="180" t="s">
        <v>158</v>
      </c>
      <c r="E1063" s="181" t="s">
        <v>860</v>
      </c>
      <c r="F1063" s="182" t="s">
        <v>861</v>
      </c>
      <c r="G1063" s="183" t="s">
        <v>757</v>
      </c>
      <c r="H1063" s="184">
        <v>1.636</v>
      </c>
      <c r="I1063" s="5"/>
      <c r="J1063" s="185">
        <f>ROUND(I1063*H1063,2)</f>
        <v>0</v>
      </c>
      <c r="K1063" s="186"/>
      <c r="L1063" s="111"/>
      <c r="M1063" s="187" t="s">
        <v>3</v>
      </c>
      <c r="N1063" s="188" t="s">
        <v>41</v>
      </c>
      <c r="O1063" s="189"/>
      <c r="P1063" s="190">
        <f>O1063*H1063</f>
        <v>0</v>
      </c>
      <c r="Q1063" s="190">
        <v>0</v>
      </c>
      <c r="R1063" s="190">
        <f>Q1063*H1063</f>
        <v>0</v>
      </c>
      <c r="S1063" s="190">
        <v>0</v>
      </c>
      <c r="T1063" s="191">
        <f>S1063*H1063</f>
        <v>0</v>
      </c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R1063" s="192" t="s">
        <v>211</v>
      </c>
      <c r="AT1063" s="192" t="s">
        <v>158</v>
      </c>
      <c r="AU1063" s="192" t="s">
        <v>77</v>
      </c>
      <c r="AY1063" s="101" t="s">
        <v>157</v>
      </c>
      <c r="BE1063" s="193">
        <f>IF(N1063="základní",J1063,0)</f>
        <v>0</v>
      </c>
      <c r="BF1063" s="193">
        <f>IF(N1063="snížená",J1063,0)</f>
        <v>0</v>
      </c>
      <c r="BG1063" s="193">
        <f>IF(N1063="zákl. přenesená",J1063,0)</f>
        <v>0</v>
      </c>
      <c r="BH1063" s="193">
        <f>IF(N1063="sníž. přenesená",J1063,0)</f>
        <v>0</v>
      </c>
      <c r="BI1063" s="193">
        <f>IF(N1063="nulová",J1063,0)</f>
        <v>0</v>
      </c>
      <c r="BJ1063" s="101" t="s">
        <v>163</v>
      </c>
      <c r="BK1063" s="193">
        <f>ROUND(I1063*H1063,2)</f>
        <v>0</v>
      </c>
      <c r="BL1063" s="101" t="s">
        <v>211</v>
      </c>
      <c r="BM1063" s="192" t="s">
        <v>862</v>
      </c>
    </row>
    <row r="1064" spans="2:63" s="169" customFormat="1" ht="25.9" customHeight="1">
      <c r="B1064" s="170"/>
      <c r="D1064" s="171" t="s">
        <v>68</v>
      </c>
      <c r="E1064" s="172" t="s">
        <v>863</v>
      </c>
      <c r="F1064" s="172" t="s">
        <v>864</v>
      </c>
      <c r="J1064" s="173">
        <f>BK1064</f>
        <v>0</v>
      </c>
      <c r="L1064" s="170"/>
      <c r="M1064" s="174"/>
      <c r="N1064" s="175"/>
      <c r="O1064" s="175"/>
      <c r="P1064" s="176">
        <f>SUM(P1065:P1146)</f>
        <v>0</v>
      </c>
      <c r="Q1064" s="175"/>
      <c r="R1064" s="176">
        <f>SUM(R1065:R1146)</f>
        <v>0</v>
      </c>
      <c r="S1064" s="175"/>
      <c r="T1064" s="177">
        <f>SUM(T1065:T1146)</f>
        <v>0</v>
      </c>
      <c r="AR1064" s="171" t="s">
        <v>163</v>
      </c>
      <c r="AT1064" s="178" t="s">
        <v>68</v>
      </c>
      <c r="AU1064" s="178" t="s">
        <v>69</v>
      </c>
      <c r="AY1064" s="171" t="s">
        <v>157</v>
      </c>
      <c r="BK1064" s="179">
        <f>SUM(BK1065:BK1146)</f>
        <v>0</v>
      </c>
    </row>
    <row r="1065" spans="1:65" s="113" customFormat="1" ht="16.5" customHeight="1">
      <c r="A1065" s="110"/>
      <c r="B1065" s="111"/>
      <c r="C1065" s="180" t="s">
        <v>587</v>
      </c>
      <c r="D1065" s="180" t="s">
        <v>158</v>
      </c>
      <c r="E1065" s="181" t="s">
        <v>865</v>
      </c>
      <c r="F1065" s="182" t="s">
        <v>866</v>
      </c>
      <c r="G1065" s="183" t="s">
        <v>389</v>
      </c>
      <c r="H1065" s="184">
        <v>8</v>
      </c>
      <c r="I1065" s="5"/>
      <c r="J1065" s="185">
        <f>ROUND(I1065*H1065,2)</f>
        <v>0</v>
      </c>
      <c r="K1065" s="186"/>
      <c r="L1065" s="111"/>
      <c r="M1065" s="187" t="s">
        <v>3</v>
      </c>
      <c r="N1065" s="188" t="s">
        <v>41</v>
      </c>
      <c r="O1065" s="189"/>
      <c r="P1065" s="190">
        <f>O1065*H1065</f>
        <v>0</v>
      </c>
      <c r="Q1065" s="190">
        <v>0</v>
      </c>
      <c r="R1065" s="190">
        <f>Q1065*H1065</f>
        <v>0</v>
      </c>
      <c r="S1065" s="190">
        <v>0</v>
      </c>
      <c r="T1065" s="191">
        <f>S1065*H1065</f>
        <v>0</v>
      </c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R1065" s="192" t="s">
        <v>211</v>
      </c>
      <c r="AT1065" s="192" t="s">
        <v>158</v>
      </c>
      <c r="AU1065" s="192" t="s">
        <v>77</v>
      </c>
      <c r="AY1065" s="101" t="s">
        <v>157</v>
      </c>
      <c r="BE1065" s="193">
        <f>IF(N1065="základní",J1065,0)</f>
        <v>0</v>
      </c>
      <c r="BF1065" s="193">
        <f>IF(N1065="snížená",J1065,0)</f>
        <v>0</v>
      </c>
      <c r="BG1065" s="193">
        <f>IF(N1065="zákl. přenesená",J1065,0)</f>
        <v>0</v>
      </c>
      <c r="BH1065" s="193">
        <f>IF(N1065="sníž. přenesená",J1065,0)</f>
        <v>0</v>
      </c>
      <c r="BI1065" s="193">
        <f>IF(N1065="nulová",J1065,0)</f>
        <v>0</v>
      </c>
      <c r="BJ1065" s="101" t="s">
        <v>163</v>
      </c>
      <c r="BK1065" s="193">
        <f>ROUND(I1065*H1065,2)</f>
        <v>0</v>
      </c>
      <c r="BL1065" s="101" t="s">
        <v>211</v>
      </c>
      <c r="BM1065" s="192" t="s">
        <v>867</v>
      </c>
    </row>
    <row r="1066" spans="2:51" s="205" customFormat="1" ht="11.25">
      <c r="B1066" s="206"/>
      <c r="D1066" s="194" t="s">
        <v>164</v>
      </c>
      <c r="E1066" s="207" t="s">
        <v>3</v>
      </c>
      <c r="F1066" s="208" t="s">
        <v>868</v>
      </c>
      <c r="H1066" s="207" t="s">
        <v>3</v>
      </c>
      <c r="L1066" s="206"/>
      <c r="M1066" s="209"/>
      <c r="N1066" s="210"/>
      <c r="O1066" s="210"/>
      <c r="P1066" s="210"/>
      <c r="Q1066" s="210"/>
      <c r="R1066" s="210"/>
      <c r="S1066" s="210"/>
      <c r="T1066" s="211"/>
      <c r="AT1066" s="207" t="s">
        <v>164</v>
      </c>
      <c r="AU1066" s="207" t="s">
        <v>77</v>
      </c>
      <c r="AV1066" s="205" t="s">
        <v>77</v>
      </c>
      <c r="AW1066" s="205" t="s">
        <v>31</v>
      </c>
      <c r="AX1066" s="205" t="s">
        <v>69</v>
      </c>
      <c r="AY1066" s="207" t="s">
        <v>157</v>
      </c>
    </row>
    <row r="1067" spans="2:51" s="205" customFormat="1" ht="11.25">
      <c r="B1067" s="206"/>
      <c r="D1067" s="194" t="s">
        <v>164</v>
      </c>
      <c r="E1067" s="207" t="s">
        <v>3</v>
      </c>
      <c r="F1067" s="208" t="s">
        <v>680</v>
      </c>
      <c r="H1067" s="207" t="s">
        <v>3</v>
      </c>
      <c r="L1067" s="206"/>
      <c r="M1067" s="209"/>
      <c r="N1067" s="210"/>
      <c r="O1067" s="210"/>
      <c r="P1067" s="210"/>
      <c r="Q1067" s="210"/>
      <c r="R1067" s="210"/>
      <c r="S1067" s="210"/>
      <c r="T1067" s="211"/>
      <c r="AT1067" s="207" t="s">
        <v>164</v>
      </c>
      <c r="AU1067" s="207" t="s">
        <v>77</v>
      </c>
      <c r="AV1067" s="205" t="s">
        <v>77</v>
      </c>
      <c r="AW1067" s="205" t="s">
        <v>31</v>
      </c>
      <c r="AX1067" s="205" t="s">
        <v>69</v>
      </c>
      <c r="AY1067" s="207" t="s">
        <v>157</v>
      </c>
    </row>
    <row r="1068" spans="2:51" s="205" customFormat="1" ht="11.25">
      <c r="B1068" s="206"/>
      <c r="D1068" s="194" t="s">
        <v>164</v>
      </c>
      <c r="E1068" s="207" t="s">
        <v>3</v>
      </c>
      <c r="F1068" s="208" t="s">
        <v>869</v>
      </c>
      <c r="H1068" s="207" t="s">
        <v>3</v>
      </c>
      <c r="L1068" s="206"/>
      <c r="M1068" s="209"/>
      <c r="N1068" s="210"/>
      <c r="O1068" s="210"/>
      <c r="P1068" s="210"/>
      <c r="Q1068" s="210"/>
      <c r="R1068" s="210"/>
      <c r="S1068" s="210"/>
      <c r="T1068" s="211"/>
      <c r="AT1068" s="207" t="s">
        <v>164</v>
      </c>
      <c r="AU1068" s="207" t="s">
        <v>77</v>
      </c>
      <c r="AV1068" s="205" t="s">
        <v>77</v>
      </c>
      <c r="AW1068" s="205" t="s">
        <v>31</v>
      </c>
      <c r="AX1068" s="205" t="s">
        <v>69</v>
      </c>
      <c r="AY1068" s="207" t="s">
        <v>157</v>
      </c>
    </row>
    <row r="1069" spans="2:51" s="205" customFormat="1" ht="11.25">
      <c r="B1069" s="206"/>
      <c r="D1069" s="194" t="s">
        <v>164</v>
      </c>
      <c r="E1069" s="207" t="s">
        <v>3</v>
      </c>
      <c r="F1069" s="208" t="s">
        <v>285</v>
      </c>
      <c r="H1069" s="207" t="s">
        <v>3</v>
      </c>
      <c r="L1069" s="206"/>
      <c r="M1069" s="209"/>
      <c r="N1069" s="210"/>
      <c r="O1069" s="210"/>
      <c r="P1069" s="210"/>
      <c r="Q1069" s="210"/>
      <c r="R1069" s="210"/>
      <c r="S1069" s="210"/>
      <c r="T1069" s="211"/>
      <c r="AT1069" s="207" t="s">
        <v>164</v>
      </c>
      <c r="AU1069" s="207" t="s">
        <v>77</v>
      </c>
      <c r="AV1069" s="205" t="s">
        <v>77</v>
      </c>
      <c r="AW1069" s="205" t="s">
        <v>31</v>
      </c>
      <c r="AX1069" s="205" t="s">
        <v>69</v>
      </c>
      <c r="AY1069" s="207" t="s">
        <v>157</v>
      </c>
    </row>
    <row r="1070" spans="2:51" s="212" customFormat="1" ht="11.25">
      <c r="B1070" s="213"/>
      <c r="D1070" s="194" t="s">
        <v>164</v>
      </c>
      <c r="E1070" s="214" t="s">
        <v>3</v>
      </c>
      <c r="F1070" s="215" t="s">
        <v>184</v>
      </c>
      <c r="H1070" s="216">
        <v>8</v>
      </c>
      <c r="L1070" s="213"/>
      <c r="M1070" s="217"/>
      <c r="N1070" s="218"/>
      <c r="O1070" s="218"/>
      <c r="P1070" s="218"/>
      <c r="Q1070" s="218"/>
      <c r="R1070" s="218"/>
      <c r="S1070" s="218"/>
      <c r="T1070" s="219"/>
      <c r="AT1070" s="214" t="s">
        <v>164</v>
      </c>
      <c r="AU1070" s="214" t="s">
        <v>77</v>
      </c>
      <c r="AV1070" s="212" t="s">
        <v>163</v>
      </c>
      <c r="AW1070" s="212" t="s">
        <v>31</v>
      </c>
      <c r="AX1070" s="212" t="s">
        <v>69</v>
      </c>
      <c r="AY1070" s="214" t="s">
        <v>157</v>
      </c>
    </row>
    <row r="1071" spans="2:51" s="220" customFormat="1" ht="11.25">
      <c r="B1071" s="221"/>
      <c r="D1071" s="194" t="s">
        <v>164</v>
      </c>
      <c r="E1071" s="222" t="s">
        <v>3</v>
      </c>
      <c r="F1071" s="223" t="s">
        <v>171</v>
      </c>
      <c r="H1071" s="224">
        <v>8</v>
      </c>
      <c r="L1071" s="221"/>
      <c r="M1071" s="225"/>
      <c r="N1071" s="226"/>
      <c r="O1071" s="226"/>
      <c r="P1071" s="226"/>
      <c r="Q1071" s="226"/>
      <c r="R1071" s="226"/>
      <c r="S1071" s="226"/>
      <c r="T1071" s="227"/>
      <c r="AT1071" s="222" t="s">
        <v>164</v>
      </c>
      <c r="AU1071" s="222" t="s">
        <v>77</v>
      </c>
      <c r="AV1071" s="220" t="s">
        <v>162</v>
      </c>
      <c r="AW1071" s="220" t="s">
        <v>31</v>
      </c>
      <c r="AX1071" s="220" t="s">
        <v>77</v>
      </c>
      <c r="AY1071" s="222" t="s">
        <v>157</v>
      </c>
    </row>
    <row r="1072" spans="1:65" s="113" customFormat="1" ht="24.2" customHeight="1">
      <c r="A1072" s="110"/>
      <c r="B1072" s="111"/>
      <c r="C1072" s="180" t="s">
        <v>870</v>
      </c>
      <c r="D1072" s="180" t="s">
        <v>158</v>
      </c>
      <c r="E1072" s="181" t="s">
        <v>871</v>
      </c>
      <c r="F1072" s="182" t="s">
        <v>872</v>
      </c>
      <c r="G1072" s="183" t="s">
        <v>161</v>
      </c>
      <c r="H1072" s="184">
        <v>1301</v>
      </c>
      <c r="I1072" s="5"/>
      <c r="J1072" s="185">
        <f>ROUND(I1072*H1072,2)</f>
        <v>0</v>
      </c>
      <c r="K1072" s="186"/>
      <c r="L1072" s="111"/>
      <c r="M1072" s="187" t="s">
        <v>3</v>
      </c>
      <c r="N1072" s="188" t="s">
        <v>41</v>
      </c>
      <c r="O1072" s="189"/>
      <c r="P1072" s="190">
        <f>O1072*H1072</f>
        <v>0</v>
      </c>
      <c r="Q1072" s="190">
        <v>0</v>
      </c>
      <c r="R1072" s="190">
        <f>Q1072*H1072</f>
        <v>0</v>
      </c>
      <c r="S1072" s="190">
        <v>0</v>
      </c>
      <c r="T1072" s="191">
        <f>S1072*H1072</f>
        <v>0</v>
      </c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R1072" s="192" t="s">
        <v>211</v>
      </c>
      <c r="AT1072" s="192" t="s">
        <v>158</v>
      </c>
      <c r="AU1072" s="192" t="s">
        <v>77</v>
      </c>
      <c r="AY1072" s="101" t="s">
        <v>157</v>
      </c>
      <c r="BE1072" s="193">
        <f>IF(N1072="základní",J1072,0)</f>
        <v>0</v>
      </c>
      <c r="BF1072" s="193">
        <f>IF(N1072="snížená",J1072,0)</f>
        <v>0</v>
      </c>
      <c r="BG1072" s="193">
        <f>IF(N1072="zákl. přenesená",J1072,0)</f>
        <v>0</v>
      </c>
      <c r="BH1072" s="193">
        <f>IF(N1072="sníž. přenesená",J1072,0)</f>
        <v>0</v>
      </c>
      <c r="BI1072" s="193">
        <f>IF(N1072="nulová",J1072,0)</f>
        <v>0</v>
      </c>
      <c r="BJ1072" s="101" t="s">
        <v>163</v>
      </c>
      <c r="BK1072" s="193">
        <f>ROUND(I1072*H1072,2)</f>
        <v>0</v>
      </c>
      <c r="BL1072" s="101" t="s">
        <v>211</v>
      </c>
      <c r="BM1072" s="192" t="s">
        <v>873</v>
      </c>
    </row>
    <row r="1073" spans="2:51" s="205" customFormat="1" ht="11.25">
      <c r="B1073" s="206"/>
      <c r="D1073" s="194" t="s">
        <v>164</v>
      </c>
      <c r="E1073" s="207" t="s">
        <v>3</v>
      </c>
      <c r="F1073" s="208" t="s">
        <v>165</v>
      </c>
      <c r="H1073" s="207" t="s">
        <v>3</v>
      </c>
      <c r="L1073" s="206"/>
      <c r="M1073" s="209"/>
      <c r="N1073" s="210"/>
      <c r="O1073" s="210"/>
      <c r="P1073" s="210"/>
      <c r="Q1073" s="210"/>
      <c r="R1073" s="210"/>
      <c r="S1073" s="210"/>
      <c r="T1073" s="211"/>
      <c r="AT1073" s="207" t="s">
        <v>164</v>
      </c>
      <c r="AU1073" s="207" t="s">
        <v>77</v>
      </c>
      <c r="AV1073" s="205" t="s">
        <v>77</v>
      </c>
      <c r="AW1073" s="205" t="s">
        <v>31</v>
      </c>
      <c r="AX1073" s="205" t="s">
        <v>69</v>
      </c>
      <c r="AY1073" s="207" t="s">
        <v>157</v>
      </c>
    </row>
    <row r="1074" spans="2:51" s="205" customFormat="1" ht="11.25">
      <c r="B1074" s="206"/>
      <c r="D1074" s="194" t="s">
        <v>164</v>
      </c>
      <c r="E1074" s="207" t="s">
        <v>3</v>
      </c>
      <c r="F1074" s="208" t="s">
        <v>874</v>
      </c>
      <c r="H1074" s="207" t="s">
        <v>3</v>
      </c>
      <c r="L1074" s="206"/>
      <c r="M1074" s="209"/>
      <c r="N1074" s="210"/>
      <c r="O1074" s="210"/>
      <c r="P1074" s="210"/>
      <c r="Q1074" s="210"/>
      <c r="R1074" s="210"/>
      <c r="S1074" s="210"/>
      <c r="T1074" s="211"/>
      <c r="AT1074" s="207" t="s">
        <v>164</v>
      </c>
      <c r="AU1074" s="207" t="s">
        <v>77</v>
      </c>
      <c r="AV1074" s="205" t="s">
        <v>77</v>
      </c>
      <c r="AW1074" s="205" t="s">
        <v>31</v>
      </c>
      <c r="AX1074" s="205" t="s">
        <v>69</v>
      </c>
      <c r="AY1074" s="207" t="s">
        <v>157</v>
      </c>
    </row>
    <row r="1075" spans="2:51" s="205" customFormat="1" ht="11.25">
      <c r="B1075" s="206"/>
      <c r="D1075" s="194" t="s">
        <v>164</v>
      </c>
      <c r="E1075" s="207" t="s">
        <v>3</v>
      </c>
      <c r="F1075" s="208" t="s">
        <v>875</v>
      </c>
      <c r="H1075" s="207" t="s">
        <v>3</v>
      </c>
      <c r="L1075" s="206"/>
      <c r="M1075" s="209"/>
      <c r="N1075" s="210"/>
      <c r="O1075" s="210"/>
      <c r="P1075" s="210"/>
      <c r="Q1075" s="210"/>
      <c r="R1075" s="210"/>
      <c r="S1075" s="210"/>
      <c r="T1075" s="211"/>
      <c r="AT1075" s="207" t="s">
        <v>164</v>
      </c>
      <c r="AU1075" s="207" t="s">
        <v>77</v>
      </c>
      <c r="AV1075" s="205" t="s">
        <v>77</v>
      </c>
      <c r="AW1075" s="205" t="s">
        <v>31</v>
      </c>
      <c r="AX1075" s="205" t="s">
        <v>69</v>
      </c>
      <c r="AY1075" s="207" t="s">
        <v>157</v>
      </c>
    </row>
    <row r="1076" spans="2:51" s="205" customFormat="1" ht="11.25">
      <c r="B1076" s="206"/>
      <c r="D1076" s="194" t="s">
        <v>164</v>
      </c>
      <c r="E1076" s="207" t="s">
        <v>3</v>
      </c>
      <c r="F1076" s="208" t="s">
        <v>876</v>
      </c>
      <c r="H1076" s="207" t="s">
        <v>3</v>
      </c>
      <c r="L1076" s="206"/>
      <c r="M1076" s="209"/>
      <c r="N1076" s="210"/>
      <c r="O1076" s="210"/>
      <c r="P1076" s="210"/>
      <c r="Q1076" s="210"/>
      <c r="R1076" s="210"/>
      <c r="S1076" s="210"/>
      <c r="T1076" s="211"/>
      <c r="AT1076" s="207" t="s">
        <v>164</v>
      </c>
      <c r="AU1076" s="207" t="s">
        <v>77</v>
      </c>
      <c r="AV1076" s="205" t="s">
        <v>77</v>
      </c>
      <c r="AW1076" s="205" t="s">
        <v>31</v>
      </c>
      <c r="AX1076" s="205" t="s">
        <v>69</v>
      </c>
      <c r="AY1076" s="207" t="s">
        <v>157</v>
      </c>
    </row>
    <row r="1077" spans="2:51" s="205" customFormat="1" ht="11.25">
      <c r="B1077" s="206"/>
      <c r="D1077" s="194" t="s">
        <v>164</v>
      </c>
      <c r="E1077" s="207" t="s">
        <v>3</v>
      </c>
      <c r="F1077" s="208" t="s">
        <v>877</v>
      </c>
      <c r="H1077" s="207" t="s">
        <v>3</v>
      </c>
      <c r="L1077" s="206"/>
      <c r="M1077" s="209"/>
      <c r="N1077" s="210"/>
      <c r="O1077" s="210"/>
      <c r="P1077" s="210"/>
      <c r="Q1077" s="210"/>
      <c r="R1077" s="210"/>
      <c r="S1077" s="210"/>
      <c r="T1077" s="211"/>
      <c r="AT1077" s="207" t="s">
        <v>164</v>
      </c>
      <c r="AU1077" s="207" t="s">
        <v>77</v>
      </c>
      <c r="AV1077" s="205" t="s">
        <v>77</v>
      </c>
      <c r="AW1077" s="205" t="s">
        <v>31</v>
      </c>
      <c r="AX1077" s="205" t="s">
        <v>69</v>
      </c>
      <c r="AY1077" s="207" t="s">
        <v>157</v>
      </c>
    </row>
    <row r="1078" spans="2:51" s="212" customFormat="1" ht="11.25">
      <c r="B1078" s="213"/>
      <c r="D1078" s="194" t="s">
        <v>164</v>
      </c>
      <c r="E1078" s="214" t="s">
        <v>3</v>
      </c>
      <c r="F1078" s="215" t="s">
        <v>878</v>
      </c>
      <c r="H1078" s="216">
        <v>1301</v>
      </c>
      <c r="L1078" s="213"/>
      <c r="M1078" s="217"/>
      <c r="N1078" s="218"/>
      <c r="O1078" s="218"/>
      <c r="P1078" s="218"/>
      <c r="Q1078" s="218"/>
      <c r="R1078" s="218"/>
      <c r="S1078" s="218"/>
      <c r="T1078" s="219"/>
      <c r="AT1078" s="214" t="s">
        <v>164</v>
      </c>
      <c r="AU1078" s="214" t="s">
        <v>77</v>
      </c>
      <c r="AV1078" s="212" t="s">
        <v>163</v>
      </c>
      <c r="AW1078" s="212" t="s">
        <v>31</v>
      </c>
      <c r="AX1078" s="212" t="s">
        <v>69</v>
      </c>
      <c r="AY1078" s="214" t="s">
        <v>157</v>
      </c>
    </row>
    <row r="1079" spans="2:51" s="220" customFormat="1" ht="11.25">
      <c r="B1079" s="221"/>
      <c r="D1079" s="194" t="s">
        <v>164</v>
      </c>
      <c r="E1079" s="222" t="s">
        <v>3</v>
      </c>
      <c r="F1079" s="223" t="s">
        <v>171</v>
      </c>
      <c r="H1079" s="224">
        <v>1301</v>
      </c>
      <c r="L1079" s="221"/>
      <c r="M1079" s="225"/>
      <c r="N1079" s="226"/>
      <c r="O1079" s="226"/>
      <c r="P1079" s="226"/>
      <c r="Q1079" s="226"/>
      <c r="R1079" s="226"/>
      <c r="S1079" s="226"/>
      <c r="T1079" s="227"/>
      <c r="AT1079" s="222" t="s">
        <v>164</v>
      </c>
      <c r="AU1079" s="222" t="s">
        <v>77</v>
      </c>
      <c r="AV1079" s="220" t="s">
        <v>162</v>
      </c>
      <c r="AW1079" s="220" t="s">
        <v>31</v>
      </c>
      <c r="AX1079" s="220" t="s">
        <v>77</v>
      </c>
      <c r="AY1079" s="222" t="s">
        <v>157</v>
      </c>
    </row>
    <row r="1080" spans="1:65" s="113" customFormat="1" ht="24.2" customHeight="1">
      <c r="A1080" s="110"/>
      <c r="B1080" s="111"/>
      <c r="C1080" s="180" t="s">
        <v>606</v>
      </c>
      <c r="D1080" s="180" t="s">
        <v>158</v>
      </c>
      <c r="E1080" s="181" t="s">
        <v>879</v>
      </c>
      <c r="F1080" s="182" t="s">
        <v>880</v>
      </c>
      <c r="G1080" s="183" t="s">
        <v>161</v>
      </c>
      <c r="H1080" s="184">
        <v>1301</v>
      </c>
      <c r="I1080" s="5"/>
      <c r="J1080" s="185">
        <f>ROUND(I1080*H1080,2)</f>
        <v>0</v>
      </c>
      <c r="K1080" s="186"/>
      <c r="L1080" s="111"/>
      <c r="M1080" s="187" t="s">
        <v>3</v>
      </c>
      <c r="N1080" s="188" t="s">
        <v>41</v>
      </c>
      <c r="O1080" s="189"/>
      <c r="P1080" s="190">
        <f>O1080*H1080</f>
        <v>0</v>
      </c>
      <c r="Q1080" s="190">
        <v>0</v>
      </c>
      <c r="R1080" s="190">
        <f>Q1080*H1080</f>
        <v>0</v>
      </c>
      <c r="S1080" s="190">
        <v>0</v>
      </c>
      <c r="T1080" s="191">
        <f>S1080*H1080</f>
        <v>0</v>
      </c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R1080" s="192" t="s">
        <v>211</v>
      </c>
      <c r="AT1080" s="192" t="s">
        <v>158</v>
      </c>
      <c r="AU1080" s="192" t="s">
        <v>77</v>
      </c>
      <c r="AY1080" s="101" t="s">
        <v>157</v>
      </c>
      <c r="BE1080" s="193">
        <f>IF(N1080="základní",J1080,0)</f>
        <v>0</v>
      </c>
      <c r="BF1080" s="193">
        <f>IF(N1080="snížená",J1080,0)</f>
        <v>0</v>
      </c>
      <c r="BG1080" s="193">
        <f>IF(N1080="zákl. přenesená",J1080,0)</f>
        <v>0</v>
      </c>
      <c r="BH1080" s="193">
        <f>IF(N1080="sníž. přenesená",J1080,0)</f>
        <v>0</v>
      </c>
      <c r="BI1080" s="193">
        <f>IF(N1080="nulová",J1080,0)</f>
        <v>0</v>
      </c>
      <c r="BJ1080" s="101" t="s">
        <v>163</v>
      </c>
      <c r="BK1080" s="193">
        <f>ROUND(I1080*H1080,2)</f>
        <v>0</v>
      </c>
      <c r="BL1080" s="101" t="s">
        <v>211</v>
      </c>
      <c r="BM1080" s="192" t="s">
        <v>881</v>
      </c>
    </row>
    <row r="1081" spans="2:51" s="205" customFormat="1" ht="33.75">
      <c r="B1081" s="206"/>
      <c r="D1081" s="194" t="s">
        <v>164</v>
      </c>
      <c r="E1081" s="207" t="s">
        <v>3</v>
      </c>
      <c r="F1081" s="208" t="s">
        <v>882</v>
      </c>
      <c r="H1081" s="207" t="s">
        <v>3</v>
      </c>
      <c r="L1081" s="206"/>
      <c r="M1081" s="209"/>
      <c r="N1081" s="210"/>
      <c r="O1081" s="210"/>
      <c r="P1081" s="210"/>
      <c r="Q1081" s="210"/>
      <c r="R1081" s="210"/>
      <c r="S1081" s="210"/>
      <c r="T1081" s="211"/>
      <c r="AT1081" s="207" t="s">
        <v>164</v>
      </c>
      <c r="AU1081" s="207" t="s">
        <v>77</v>
      </c>
      <c r="AV1081" s="205" t="s">
        <v>77</v>
      </c>
      <c r="AW1081" s="205" t="s">
        <v>31</v>
      </c>
      <c r="AX1081" s="205" t="s">
        <v>69</v>
      </c>
      <c r="AY1081" s="207" t="s">
        <v>157</v>
      </c>
    </row>
    <row r="1082" spans="2:51" s="205" customFormat="1" ht="11.25">
      <c r="B1082" s="206"/>
      <c r="D1082" s="194" t="s">
        <v>164</v>
      </c>
      <c r="E1082" s="207" t="s">
        <v>3</v>
      </c>
      <c r="F1082" s="208" t="s">
        <v>883</v>
      </c>
      <c r="H1082" s="207" t="s">
        <v>3</v>
      </c>
      <c r="L1082" s="206"/>
      <c r="M1082" s="209"/>
      <c r="N1082" s="210"/>
      <c r="O1082" s="210"/>
      <c r="P1082" s="210"/>
      <c r="Q1082" s="210"/>
      <c r="R1082" s="210"/>
      <c r="S1082" s="210"/>
      <c r="T1082" s="211"/>
      <c r="AT1082" s="207" t="s">
        <v>164</v>
      </c>
      <c r="AU1082" s="207" t="s">
        <v>77</v>
      </c>
      <c r="AV1082" s="205" t="s">
        <v>77</v>
      </c>
      <c r="AW1082" s="205" t="s">
        <v>31</v>
      </c>
      <c r="AX1082" s="205" t="s">
        <v>69</v>
      </c>
      <c r="AY1082" s="207" t="s">
        <v>157</v>
      </c>
    </row>
    <row r="1083" spans="2:51" s="205" customFormat="1" ht="11.25">
      <c r="B1083" s="206"/>
      <c r="D1083" s="194" t="s">
        <v>164</v>
      </c>
      <c r="E1083" s="207" t="s">
        <v>3</v>
      </c>
      <c r="F1083" s="208" t="s">
        <v>884</v>
      </c>
      <c r="H1083" s="207" t="s">
        <v>3</v>
      </c>
      <c r="L1083" s="206"/>
      <c r="M1083" s="209"/>
      <c r="N1083" s="210"/>
      <c r="O1083" s="210"/>
      <c r="P1083" s="210"/>
      <c r="Q1083" s="210"/>
      <c r="R1083" s="210"/>
      <c r="S1083" s="210"/>
      <c r="T1083" s="211"/>
      <c r="AT1083" s="207" t="s">
        <v>164</v>
      </c>
      <c r="AU1083" s="207" t="s">
        <v>77</v>
      </c>
      <c r="AV1083" s="205" t="s">
        <v>77</v>
      </c>
      <c r="AW1083" s="205" t="s">
        <v>31</v>
      </c>
      <c r="AX1083" s="205" t="s">
        <v>69</v>
      </c>
      <c r="AY1083" s="207" t="s">
        <v>157</v>
      </c>
    </row>
    <row r="1084" spans="2:51" s="205" customFormat="1" ht="11.25">
      <c r="B1084" s="206"/>
      <c r="D1084" s="194" t="s">
        <v>164</v>
      </c>
      <c r="E1084" s="207" t="s">
        <v>3</v>
      </c>
      <c r="F1084" s="208" t="s">
        <v>165</v>
      </c>
      <c r="H1084" s="207" t="s">
        <v>3</v>
      </c>
      <c r="L1084" s="206"/>
      <c r="M1084" s="209"/>
      <c r="N1084" s="210"/>
      <c r="O1084" s="210"/>
      <c r="P1084" s="210"/>
      <c r="Q1084" s="210"/>
      <c r="R1084" s="210"/>
      <c r="S1084" s="210"/>
      <c r="T1084" s="211"/>
      <c r="AT1084" s="207" t="s">
        <v>164</v>
      </c>
      <c r="AU1084" s="207" t="s">
        <v>77</v>
      </c>
      <c r="AV1084" s="205" t="s">
        <v>77</v>
      </c>
      <c r="AW1084" s="205" t="s">
        <v>31</v>
      </c>
      <c r="AX1084" s="205" t="s">
        <v>69</v>
      </c>
      <c r="AY1084" s="207" t="s">
        <v>157</v>
      </c>
    </row>
    <row r="1085" spans="2:51" s="205" customFormat="1" ht="11.25">
      <c r="B1085" s="206"/>
      <c r="D1085" s="194" t="s">
        <v>164</v>
      </c>
      <c r="E1085" s="207" t="s">
        <v>3</v>
      </c>
      <c r="F1085" s="208" t="s">
        <v>874</v>
      </c>
      <c r="H1085" s="207" t="s">
        <v>3</v>
      </c>
      <c r="L1085" s="206"/>
      <c r="M1085" s="209"/>
      <c r="N1085" s="210"/>
      <c r="O1085" s="210"/>
      <c r="P1085" s="210"/>
      <c r="Q1085" s="210"/>
      <c r="R1085" s="210"/>
      <c r="S1085" s="210"/>
      <c r="T1085" s="211"/>
      <c r="AT1085" s="207" t="s">
        <v>164</v>
      </c>
      <c r="AU1085" s="207" t="s">
        <v>77</v>
      </c>
      <c r="AV1085" s="205" t="s">
        <v>77</v>
      </c>
      <c r="AW1085" s="205" t="s">
        <v>31</v>
      </c>
      <c r="AX1085" s="205" t="s">
        <v>69</v>
      </c>
      <c r="AY1085" s="207" t="s">
        <v>157</v>
      </c>
    </row>
    <row r="1086" spans="2:51" s="205" customFormat="1" ht="11.25">
      <c r="B1086" s="206"/>
      <c r="D1086" s="194" t="s">
        <v>164</v>
      </c>
      <c r="E1086" s="207" t="s">
        <v>3</v>
      </c>
      <c r="F1086" s="208" t="s">
        <v>875</v>
      </c>
      <c r="H1086" s="207" t="s">
        <v>3</v>
      </c>
      <c r="L1086" s="206"/>
      <c r="M1086" s="209"/>
      <c r="N1086" s="210"/>
      <c r="O1086" s="210"/>
      <c r="P1086" s="210"/>
      <c r="Q1086" s="210"/>
      <c r="R1086" s="210"/>
      <c r="S1086" s="210"/>
      <c r="T1086" s="211"/>
      <c r="AT1086" s="207" t="s">
        <v>164</v>
      </c>
      <c r="AU1086" s="207" t="s">
        <v>77</v>
      </c>
      <c r="AV1086" s="205" t="s">
        <v>77</v>
      </c>
      <c r="AW1086" s="205" t="s">
        <v>31</v>
      </c>
      <c r="AX1086" s="205" t="s">
        <v>69</v>
      </c>
      <c r="AY1086" s="207" t="s">
        <v>157</v>
      </c>
    </row>
    <row r="1087" spans="2:51" s="205" customFormat="1" ht="11.25">
      <c r="B1087" s="206"/>
      <c r="D1087" s="194" t="s">
        <v>164</v>
      </c>
      <c r="E1087" s="207" t="s">
        <v>3</v>
      </c>
      <c r="F1087" s="208" t="s">
        <v>876</v>
      </c>
      <c r="H1087" s="207" t="s">
        <v>3</v>
      </c>
      <c r="L1087" s="206"/>
      <c r="M1087" s="209"/>
      <c r="N1087" s="210"/>
      <c r="O1087" s="210"/>
      <c r="P1087" s="210"/>
      <c r="Q1087" s="210"/>
      <c r="R1087" s="210"/>
      <c r="S1087" s="210"/>
      <c r="T1087" s="211"/>
      <c r="AT1087" s="207" t="s">
        <v>164</v>
      </c>
      <c r="AU1087" s="207" t="s">
        <v>77</v>
      </c>
      <c r="AV1087" s="205" t="s">
        <v>77</v>
      </c>
      <c r="AW1087" s="205" t="s">
        <v>31</v>
      </c>
      <c r="AX1087" s="205" t="s">
        <v>69</v>
      </c>
      <c r="AY1087" s="207" t="s">
        <v>157</v>
      </c>
    </row>
    <row r="1088" spans="2:51" s="205" customFormat="1" ht="11.25">
      <c r="B1088" s="206"/>
      <c r="D1088" s="194" t="s">
        <v>164</v>
      </c>
      <c r="E1088" s="207" t="s">
        <v>3</v>
      </c>
      <c r="F1088" s="208" t="s">
        <v>877</v>
      </c>
      <c r="H1088" s="207" t="s">
        <v>3</v>
      </c>
      <c r="L1088" s="206"/>
      <c r="M1088" s="209"/>
      <c r="N1088" s="210"/>
      <c r="O1088" s="210"/>
      <c r="P1088" s="210"/>
      <c r="Q1088" s="210"/>
      <c r="R1088" s="210"/>
      <c r="S1088" s="210"/>
      <c r="T1088" s="211"/>
      <c r="AT1088" s="207" t="s">
        <v>164</v>
      </c>
      <c r="AU1088" s="207" t="s">
        <v>77</v>
      </c>
      <c r="AV1088" s="205" t="s">
        <v>77</v>
      </c>
      <c r="AW1088" s="205" t="s">
        <v>31</v>
      </c>
      <c r="AX1088" s="205" t="s">
        <v>69</v>
      </c>
      <c r="AY1088" s="207" t="s">
        <v>157</v>
      </c>
    </row>
    <row r="1089" spans="2:51" s="212" customFormat="1" ht="11.25">
      <c r="B1089" s="213"/>
      <c r="D1089" s="194" t="s">
        <v>164</v>
      </c>
      <c r="E1089" s="214" t="s">
        <v>3</v>
      </c>
      <c r="F1089" s="215" t="s">
        <v>878</v>
      </c>
      <c r="H1089" s="216">
        <v>1301</v>
      </c>
      <c r="L1089" s="213"/>
      <c r="M1089" s="217"/>
      <c r="N1089" s="218"/>
      <c r="O1089" s="218"/>
      <c r="P1089" s="218"/>
      <c r="Q1089" s="218"/>
      <c r="R1089" s="218"/>
      <c r="S1089" s="218"/>
      <c r="T1089" s="219"/>
      <c r="AT1089" s="214" t="s">
        <v>164</v>
      </c>
      <c r="AU1089" s="214" t="s">
        <v>77</v>
      </c>
      <c r="AV1089" s="212" t="s">
        <v>163</v>
      </c>
      <c r="AW1089" s="212" t="s">
        <v>31</v>
      </c>
      <c r="AX1089" s="212" t="s">
        <v>69</v>
      </c>
      <c r="AY1089" s="214" t="s">
        <v>157</v>
      </c>
    </row>
    <row r="1090" spans="2:51" s="220" customFormat="1" ht="11.25">
      <c r="B1090" s="221"/>
      <c r="D1090" s="194" t="s">
        <v>164</v>
      </c>
      <c r="E1090" s="222" t="s">
        <v>3</v>
      </c>
      <c r="F1090" s="223" t="s">
        <v>171</v>
      </c>
      <c r="H1090" s="224">
        <v>1301</v>
      </c>
      <c r="L1090" s="221"/>
      <c r="M1090" s="225"/>
      <c r="N1090" s="226"/>
      <c r="O1090" s="226"/>
      <c r="P1090" s="226"/>
      <c r="Q1090" s="226"/>
      <c r="R1090" s="226"/>
      <c r="S1090" s="226"/>
      <c r="T1090" s="227"/>
      <c r="AT1090" s="222" t="s">
        <v>164</v>
      </c>
      <c r="AU1090" s="222" t="s">
        <v>77</v>
      </c>
      <c r="AV1090" s="220" t="s">
        <v>162</v>
      </c>
      <c r="AW1090" s="220" t="s">
        <v>31</v>
      </c>
      <c r="AX1090" s="220" t="s">
        <v>77</v>
      </c>
      <c r="AY1090" s="222" t="s">
        <v>157</v>
      </c>
    </row>
    <row r="1091" spans="1:65" s="113" customFormat="1" ht="24.2" customHeight="1">
      <c r="A1091" s="110"/>
      <c r="B1091" s="111"/>
      <c r="C1091" s="180" t="s">
        <v>885</v>
      </c>
      <c r="D1091" s="180" t="s">
        <v>158</v>
      </c>
      <c r="E1091" s="181" t="s">
        <v>886</v>
      </c>
      <c r="F1091" s="182" t="s">
        <v>887</v>
      </c>
      <c r="G1091" s="183" t="s">
        <v>183</v>
      </c>
      <c r="H1091" s="184">
        <v>186</v>
      </c>
      <c r="I1091" s="5"/>
      <c r="J1091" s="185">
        <f>ROUND(I1091*H1091,2)</f>
        <v>0</v>
      </c>
      <c r="K1091" s="186"/>
      <c r="L1091" s="111"/>
      <c r="M1091" s="187" t="s">
        <v>3</v>
      </c>
      <c r="N1091" s="188" t="s">
        <v>41</v>
      </c>
      <c r="O1091" s="189"/>
      <c r="P1091" s="190">
        <f>O1091*H1091</f>
        <v>0</v>
      </c>
      <c r="Q1091" s="190">
        <v>0</v>
      </c>
      <c r="R1091" s="190">
        <f>Q1091*H1091</f>
        <v>0</v>
      </c>
      <c r="S1091" s="190">
        <v>0</v>
      </c>
      <c r="T1091" s="191">
        <f>S1091*H1091</f>
        <v>0</v>
      </c>
      <c r="U1091" s="110"/>
      <c r="V1091" s="110"/>
      <c r="W1091" s="110"/>
      <c r="X1091" s="110"/>
      <c r="Y1091" s="110"/>
      <c r="Z1091" s="110"/>
      <c r="AA1091" s="110"/>
      <c r="AB1091" s="110"/>
      <c r="AC1091" s="110"/>
      <c r="AD1091" s="110"/>
      <c r="AE1091" s="110"/>
      <c r="AR1091" s="192" t="s">
        <v>211</v>
      </c>
      <c r="AT1091" s="192" t="s">
        <v>158</v>
      </c>
      <c r="AU1091" s="192" t="s">
        <v>77</v>
      </c>
      <c r="AY1091" s="101" t="s">
        <v>157</v>
      </c>
      <c r="BE1091" s="193">
        <f>IF(N1091="základní",J1091,0)</f>
        <v>0</v>
      </c>
      <c r="BF1091" s="193">
        <f>IF(N1091="snížená",J1091,0)</f>
        <v>0</v>
      </c>
      <c r="BG1091" s="193">
        <f>IF(N1091="zákl. přenesená",J1091,0)</f>
        <v>0</v>
      </c>
      <c r="BH1091" s="193">
        <f>IF(N1091="sníž. přenesená",J1091,0)</f>
        <v>0</v>
      </c>
      <c r="BI1091" s="193">
        <f>IF(N1091="nulová",J1091,0)</f>
        <v>0</v>
      </c>
      <c r="BJ1091" s="101" t="s">
        <v>163</v>
      </c>
      <c r="BK1091" s="193">
        <f>ROUND(I1091*H1091,2)</f>
        <v>0</v>
      </c>
      <c r="BL1091" s="101" t="s">
        <v>211</v>
      </c>
      <c r="BM1091" s="192" t="s">
        <v>888</v>
      </c>
    </row>
    <row r="1092" spans="2:51" s="205" customFormat="1" ht="11.25">
      <c r="B1092" s="206"/>
      <c r="D1092" s="194" t="s">
        <v>164</v>
      </c>
      <c r="E1092" s="207" t="s">
        <v>3</v>
      </c>
      <c r="F1092" s="208" t="s">
        <v>889</v>
      </c>
      <c r="H1092" s="207" t="s">
        <v>3</v>
      </c>
      <c r="L1092" s="206"/>
      <c r="M1092" s="209"/>
      <c r="N1092" s="210"/>
      <c r="O1092" s="210"/>
      <c r="P1092" s="210"/>
      <c r="Q1092" s="210"/>
      <c r="R1092" s="210"/>
      <c r="S1092" s="210"/>
      <c r="T1092" s="211"/>
      <c r="AT1092" s="207" t="s">
        <v>164</v>
      </c>
      <c r="AU1092" s="207" t="s">
        <v>77</v>
      </c>
      <c r="AV1092" s="205" t="s">
        <v>77</v>
      </c>
      <c r="AW1092" s="205" t="s">
        <v>31</v>
      </c>
      <c r="AX1092" s="205" t="s">
        <v>69</v>
      </c>
      <c r="AY1092" s="207" t="s">
        <v>157</v>
      </c>
    </row>
    <row r="1093" spans="2:51" s="205" customFormat="1" ht="11.25">
      <c r="B1093" s="206"/>
      <c r="D1093" s="194" t="s">
        <v>164</v>
      </c>
      <c r="E1093" s="207" t="s">
        <v>3</v>
      </c>
      <c r="F1093" s="208" t="s">
        <v>890</v>
      </c>
      <c r="H1093" s="207" t="s">
        <v>3</v>
      </c>
      <c r="L1093" s="206"/>
      <c r="M1093" s="209"/>
      <c r="N1093" s="210"/>
      <c r="O1093" s="210"/>
      <c r="P1093" s="210"/>
      <c r="Q1093" s="210"/>
      <c r="R1093" s="210"/>
      <c r="S1093" s="210"/>
      <c r="T1093" s="211"/>
      <c r="AT1093" s="207" t="s">
        <v>164</v>
      </c>
      <c r="AU1093" s="207" t="s">
        <v>77</v>
      </c>
      <c r="AV1093" s="205" t="s">
        <v>77</v>
      </c>
      <c r="AW1093" s="205" t="s">
        <v>31</v>
      </c>
      <c r="AX1093" s="205" t="s">
        <v>69</v>
      </c>
      <c r="AY1093" s="207" t="s">
        <v>157</v>
      </c>
    </row>
    <row r="1094" spans="2:51" s="212" customFormat="1" ht="11.25">
      <c r="B1094" s="213"/>
      <c r="D1094" s="194" t="s">
        <v>164</v>
      </c>
      <c r="E1094" s="214" t="s">
        <v>3</v>
      </c>
      <c r="F1094" s="215" t="s">
        <v>774</v>
      </c>
      <c r="H1094" s="216">
        <v>186</v>
      </c>
      <c r="L1094" s="213"/>
      <c r="M1094" s="217"/>
      <c r="N1094" s="218"/>
      <c r="O1094" s="218"/>
      <c r="P1094" s="218"/>
      <c r="Q1094" s="218"/>
      <c r="R1094" s="218"/>
      <c r="S1094" s="218"/>
      <c r="T1094" s="219"/>
      <c r="AT1094" s="214" t="s">
        <v>164</v>
      </c>
      <c r="AU1094" s="214" t="s">
        <v>77</v>
      </c>
      <c r="AV1094" s="212" t="s">
        <v>163</v>
      </c>
      <c r="AW1094" s="212" t="s">
        <v>31</v>
      </c>
      <c r="AX1094" s="212" t="s">
        <v>69</v>
      </c>
      <c r="AY1094" s="214" t="s">
        <v>157</v>
      </c>
    </row>
    <row r="1095" spans="2:51" s="220" customFormat="1" ht="11.25">
      <c r="B1095" s="221"/>
      <c r="D1095" s="194" t="s">
        <v>164</v>
      </c>
      <c r="E1095" s="222" t="s">
        <v>3</v>
      </c>
      <c r="F1095" s="223" t="s">
        <v>171</v>
      </c>
      <c r="H1095" s="224">
        <v>186</v>
      </c>
      <c r="L1095" s="221"/>
      <c r="M1095" s="225"/>
      <c r="N1095" s="226"/>
      <c r="O1095" s="226"/>
      <c r="P1095" s="226"/>
      <c r="Q1095" s="226"/>
      <c r="R1095" s="226"/>
      <c r="S1095" s="226"/>
      <c r="T1095" s="227"/>
      <c r="AT1095" s="222" t="s">
        <v>164</v>
      </c>
      <c r="AU1095" s="222" t="s">
        <v>77</v>
      </c>
      <c r="AV1095" s="220" t="s">
        <v>162</v>
      </c>
      <c r="AW1095" s="220" t="s">
        <v>31</v>
      </c>
      <c r="AX1095" s="220" t="s">
        <v>77</v>
      </c>
      <c r="AY1095" s="222" t="s">
        <v>157</v>
      </c>
    </row>
    <row r="1096" spans="1:65" s="113" customFormat="1" ht="24.2" customHeight="1">
      <c r="A1096" s="110"/>
      <c r="B1096" s="111"/>
      <c r="C1096" s="180" t="s">
        <v>611</v>
      </c>
      <c r="D1096" s="180" t="s">
        <v>158</v>
      </c>
      <c r="E1096" s="181" t="s">
        <v>891</v>
      </c>
      <c r="F1096" s="182" t="s">
        <v>892</v>
      </c>
      <c r="G1096" s="183" t="s">
        <v>183</v>
      </c>
      <c r="H1096" s="184">
        <v>128</v>
      </c>
      <c r="I1096" s="5"/>
      <c r="J1096" s="185">
        <f>ROUND(I1096*H1096,2)</f>
        <v>0</v>
      </c>
      <c r="K1096" s="186"/>
      <c r="L1096" s="111"/>
      <c r="M1096" s="187" t="s">
        <v>3</v>
      </c>
      <c r="N1096" s="188" t="s">
        <v>41</v>
      </c>
      <c r="O1096" s="189"/>
      <c r="P1096" s="190">
        <f>O1096*H1096</f>
        <v>0</v>
      </c>
      <c r="Q1096" s="190">
        <v>0</v>
      </c>
      <c r="R1096" s="190">
        <f>Q1096*H1096</f>
        <v>0</v>
      </c>
      <c r="S1096" s="190">
        <v>0</v>
      </c>
      <c r="T1096" s="191">
        <f>S1096*H1096</f>
        <v>0</v>
      </c>
      <c r="U1096" s="110"/>
      <c r="V1096" s="110"/>
      <c r="W1096" s="110"/>
      <c r="X1096" s="110"/>
      <c r="Y1096" s="110"/>
      <c r="Z1096" s="110"/>
      <c r="AA1096" s="110"/>
      <c r="AB1096" s="110"/>
      <c r="AC1096" s="110"/>
      <c r="AD1096" s="110"/>
      <c r="AE1096" s="110"/>
      <c r="AR1096" s="192" t="s">
        <v>211</v>
      </c>
      <c r="AT1096" s="192" t="s">
        <v>158</v>
      </c>
      <c r="AU1096" s="192" t="s">
        <v>77</v>
      </c>
      <c r="AY1096" s="101" t="s">
        <v>157</v>
      </c>
      <c r="BE1096" s="193">
        <f>IF(N1096="základní",J1096,0)</f>
        <v>0</v>
      </c>
      <c r="BF1096" s="193">
        <f>IF(N1096="snížená",J1096,0)</f>
        <v>0</v>
      </c>
      <c r="BG1096" s="193">
        <f>IF(N1096="zákl. přenesená",J1096,0)</f>
        <v>0</v>
      </c>
      <c r="BH1096" s="193">
        <f>IF(N1096="sníž. přenesená",J1096,0)</f>
        <v>0</v>
      </c>
      <c r="BI1096" s="193">
        <f>IF(N1096="nulová",J1096,0)</f>
        <v>0</v>
      </c>
      <c r="BJ1096" s="101" t="s">
        <v>163</v>
      </c>
      <c r="BK1096" s="193">
        <f>ROUND(I1096*H1096,2)</f>
        <v>0</v>
      </c>
      <c r="BL1096" s="101" t="s">
        <v>211</v>
      </c>
      <c r="BM1096" s="192" t="s">
        <v>893</v>
      </c>
    </row>
    <row r="1097" spans="2:51" s="205" customFormat="1" ht="11.25">
      <c r="B1097" s="206"/>
      <c r="D1097" s="194" t="s">
        <v>164</v>
      </c>
      <c r="E1097" s="207" t="s">
        <v>3</v>
      </c>
      <c r="F1097" s="208" t="s">
        <v>889</v>
      </c>
      <c r="H1097" s="207" t="s">
        <v>3</v>
      </c>
      <c r="L1097" s="206"/>
      <c r="M1097" s="209"/>
      <c r="N1097" s="210"/>
      <c r="O1097" s="210"/>
      <c r="P1097" s="210"/>
      <c r="Q1097" s="210"/>
      <c r="R1097" s="210"/>
      <c r="S1097" s="210"/>
      <c r="T1097" s="211"/>
      <c r="AT1097" s="207" t="s">
        <v>164</v>
      </c>
      <c r="AU1097" s="207" t="s">
        <v>77</v>
      </c>
      <c r="AV1097" s="205" t="s">
        <v>77</v>
      </c>
      <c r="AW1097" s="205" t="s">
        <v>31</v>
      </c>
      <c r="AX1097" s="205" t="s">
        <v>69</v>
      </c>
      <c r="AY1097" s="207" t="s">
        <v>157</v>
      </c>
    </row>
    <row r="1098" spans="2:51" s="205" customFormat="1" ht="11.25">
      <c r="B1098" s="206"/>
      <c r="D1098" s="194" t="s">
        <v>164</v>
      </c>
      <c r="E1098" s="207" t="s">
        <v>3</v>
      </c>
      <c r="F1098" s="208" t="s">
        <v>894</v>
      </c>
      <c r="H1098" s="207" t="s">
        <v>3</v>
      </c>
      <c r="L1098" s="206"/>
      <c r="M1098" s="209"/>
      <c r="N1098" s="210"/>
      <c r="O1098" s="210"/>
      <c r="P1098" s="210"/>
      <c r="Q1098" s="210"/>
      <c r="R1098" s="210"/>
      <c r="S1098" s="210"/>
      <c r="T1098" s="211"/>
      <c r="AT1098" s="207" t="s">
        <v>164</v>
      </c>
      <c r="AU1098" s="207" t="s">
        <v>77</v>
      </c>
      <c r="AV1098" s="205" t="s">
        <v>77</v>
      </c>
      <c r="AW1098" s="205" t="s">
        <v>31</v>
      </c>
      <c r="AX1098" s="205" t="s">
        <v>69</v>
      </c>
      <c r="AY1098" s="207" t="s">
        <v>157</v>
      </c>
    </row>
    <row r="1099" spans="2:51" s="212" customFormat="1" ht="11.25">
      <c r="B1099" s="213"/>
      <c r="D1099" s="194" t="s">
        <v>164</v>
      </c>
      <c r="E1099" s="214" t="s">
        <v>3</v>
      </c>
      <c r="F1099" s="215" t="s">
        <v>632</v>
      </c>
      <c r="H1099" s="216">
        <v>128</v>
      </c>
      <c r="L1099" s="213"/>
      <c r="M1099" s="217"/>
      <c r="N1099" s="218"/>
      <c r="O1099" s="218"/>
      <c r="P1099" s="218"/>
      <c r="Q1099" s="218"/>
      <c r="R1099" s="218"/>
      <c r="S1099" s="218"/>
      <c r="T1099" s="219"/>
      <c r="AT1099" s="214" t="s">
        <v>164</v>
      </c>
      <c r="AU1099" s="214" t="s">
        <v>77</v>
      </c>
      <c r="AV1099" s="212" t="s">
        <v>163</v>
      </c>
      <c r="AW1099" s="212" t="s">
        <v>31</v>
      </c>
      <c r="AX1099" s="212" t="s">
        <v>69</v>
      </c>
      <c r="AY1099" s="214" t="s">
        <v>157</v>
      </c>
    </row>
    <row r="1100" spans="2:51" s="220" customFormat="1" ht="11.25">
      <c r="B1100" s="221"/>
      <c r="D1100" s="194" t="s">
        <v>164</v>
      </c>
      <c r="E1100" s="222" t="s">
        <v>3</v>
      </c>
      <c r="F1100" s="223" t="s">
        <v>171</v>
      </c>
      <c r="H1100" s="224">
        <v>128</v>
      </c>
      <c r="L1100" s="221"/>
      <c r="M1100" s="225"/>
      <c r="N1100" s="226"/>
      <c r="O1100" s="226"/>
      <c r="P1100" s="226"/>
      <c r="Q1100" s="226"/>
      <c r="R1100" s="226"/>
      <c r="S1100" s="226"/>
      <c r="T1100" s="227"/>
      <c r="AT1100" s="222" t="s">
        <v>164</v>
      </c>
      <c r="AU1100" s="222" t="s">
        <v>77</v>
      </c>
      <c r="AV1100" s="220" t="s">
        <v>162</v>
      </c>
      <c r="AW1100" s="220" t="s">
        <v>31</v>
      </c>
      <c r="AX1100" s="220" t="s">
        <v>77</v>
      </c>
      <c r="AY1100" s="222" t="s">
        <v>157</v>
      </c>
    </row>
    <row r="1101" spans="1:65" s="113" customFormat="1" ht="24.2" customHeight="1">
      <c r="A1101" s="110"/>
      <c r="B1101" s="111"/>
      <c r="C1101" s="180" t="s">
        <v>895</v>
      </c>
      <c r="D1101" s="180" t="s">
        <v>158</v>
      </c>
      <c r="E1101" s="181" t="s">
        <v>896</v>
      </c>
      <c r="F1101" s="182" t="s">
        <v>897</v>
      </c>
      <c r="G1101" s="183" t="s">
        <v>183</v>
      </c>
      <c r="H1101" s="184">
        <v>83</v>
      </c>
      <c r="I1101" s="5"/>
      <c r="J1101" s="185">
        <f>ROUND(I1101*H1101,2)</f>
        <v>0</v>
      </c>
      <c r="K1101" s="186"/>
      <c r="L1101" s="111"/>
      <c r="M1101" s="187" t="s">
        <v>3</v>
      </c>
      <c r="N1101" s="188" t="s">
        <v>41</v>
      </c>
      <c r="O1101" s="189"/>
      <c r="P1101" s="190">
        <f>O1101*H1101</f>
        <v>0</v>
      </c>
      <c r="Q1101" s="190">
        <v>0</v>
      </c>
      <c r="R1101" s="190">
        <f>Q1101*H1101</f>
        <v>0</v>
      </c>
      <c r="S1101" s="190">
        <v>0</v>
      </c>
      <c r="T1101" s="191">
        <f>S1101*H1101</f>
        <v>0</v>
      </c>
      <c r="U1101" s="110"/>
      <c r="V1101" s="110"/>
      <c r="W1101" s="110"/>
      <c r="X1101" s="110"/>
      <c r="Y1101" s="110"/>
      <c r="Z1101" s="110"/>
      <c r="AA1101" s="110"/>
      <c r="AB1101" s="110"/>
      <c r="AC1101" s="110"/>
      <c r="AD1101" s="110"/>
      <c r="AE1101" s="110"/>
      <c r="AR1101" s="192" t="s">
        <v>211</v>
      </c>
      <c r="AT1101" s="192" t="s">
        <v>158</v>
      </c>
      <c r="AU1101" s="192" t="s">
        <v>77</v>
      </c>
      <c r="AY1101" s="101" t="s">
        <v>157</v>
      </c>
      <c r="BE1101" s="193">
        <f>IF(N1101="základní",J1101,0)</f>
        <v>0</v>
      </c>
      <c r="BF1101" s="193">
        <f>IF(N1101="snížená",J1101,0)</f>
        <v>0</v>
      </c>
      <c r="BG1101" s="193">
        <f>IF(N1101="zákl. přenesená",J1101,0)</f>
        <v>0</v>
      </c>
      <c r="BH1101" s="193">
        <f>IF(N1101="sníž. přenesená",J1101,0)</f>
        <v>0</v>
      </c>
      <c r="BI1101" s="193">
        <f>IF(N1101="nulová",J1101,0)</f>
        <v>0</v>
      </c>
      <c r="BJ1101" s="101" t="s">
        <v>163</v>
      </c>
      <c r="BK1101" s="193">
        <f>ROUND(I1101*H1101,2)</f>
        <v>0</v>
      </c>
      <c r="BL1101" s="101" t="s">
        <v>211</v>
      </c>
      <c r="BM1101" s="192" t="s">
        <v>898</v>
      </c>
    </row>
    <row r="1102" spans="2:51" s="205" customFormat="1" ht="11.25">
      <c r="B1102" s="206"/>
      <c r="D1102" s="194" t="s">
        <v>164</v>
      </c>
      <c r="E1102" s="207" t="s">
        <v>3</v>
      </c>
      <c r="F1102" s="208" t="s">
        <v>889</v>
      </c>
      <c r="H1102" s="207" t="s">
        <v>3</v>
      </c>
      <c r="L1102" s="206"/>
      <c r="M1102" s="209"/>
      <c r="N1102" s="210"/>
      <c r="O1102" s="210"/>
      <c r="P1102" s="210"/>
      <c r="Q1102" s="210"/>
      <c r="R1102" s="210"/>
      <c r="S1102" s="210"/>
      <c r="T1102" s="211"/>
      <c r="AT1102" s="207" t="s">
        <v>164</v>
      </c>
      <c r="AU1102" s="207" t="s">
        <v>77</v>
      </c>
      <c r="AV1102" s="205" t="s">
        <v>77</v>
      </c>
      <c r="AW1102" s="205" t="s">
        <v>31</v>
      </c>
      <c r="AX1102" s="205" t="s">
        <v>69</v>
      </c>
      <c r="AY1102" s="207" t="s">
        <v>157</v>
      </c>
    </row>
    <row r="1103" spans="2:51" s="205" customFormat="1" ht="11.25">
      <c r="B1103" s="206"/>
      <c r="D1103" s="194" t="s">
        <v>164</v>
      </c>
      <c r="E1103" s="207" t="s">
        <v>3</v>
      </c>
      <c r="F1103" s="208" t="s">
        <v>899</v>
      </c>
      <c r="H1103" s="207" t="s">
        <v>3</v>
      </c>
      <c r="L1103" s="206"/>
      <c r="M1103" s="209"/>
      <c r="N1103" s="210"/>
      <c r="O1103" s="210"/>
      <c r="P1103" s="210"/>
      <c r="Q1103" s="210"/>
      <c r="R1103" s="210"/>
      <c r="S1103" s="210"/>
      <c r="T1103" s="211"/>
      <c r="AT1103" s="207" t="s">
        <v>164</v>
      </c>
      <c r="AU1103" s="207" t="s">
        <v>77</v>
      </c>
      <c r="AV1103" s="205" t="s">
        <v>77</v>
      </c>
      <c r="AW1103" s="205" t="s">
        <v>31</v>
      </c>
      <c r="AX1103" s="205" t="s">
        <v>69</v>
      </c>
      <c r="AY1103" s="207" t="s">
        <v>157</v>
      </c>
    </row>
    <row r="1104" spans="2:51" s="212" customFormat="1" ht="11.25">
      <c r="B1104" s="213"/>
      <c r="D1104" s="194" t="s">
        <v>164</v>
      </c>
      <c r="E1104" s="214" t="s">
        <v>3</v>
      </c>
      <c r="F1104" s="215" t="s">
        <v>724</v>
      </c>
      <c r="H1104" s="216">
        <v>83</v>
      </c>
      <c r="L1104" s="213"/>
      <c r="M1104" s="217"/>
      <c r="N1104" s="218"/>
      <c r="O1104" s="218"/>
      <c r="P1104" s="218"/>
      <c r="Q1104" s="218"/>
      <c r="R1104" s="218"/>
      <c r="S1104" s="218"/>
      <c r="T1104" s="219"/>
      <c r="AT1104" s="214" t="s">
        <v>164</v>
      </c>
      <c r="AU1104" s="214" t="s">
        <v>77</v>
      </c>
      <c r="AV1104" s="212" t="s">
        <v>163</v>
      </c>
      <c r="AW1104" s="212" t="s">
        <v>31</v>
      </c>
      <c r="AX1104" s="212" t="s">
        <v>69</v>
      </c>
      <c r="AY1104" s="214" t="s">
        <v>157</v>
      </c>
    </row>
    <row r="1105" spans="2:51" s="220" customFormat="1" ht="11.25">
      <c r="B1105" s="221"/>
      <c r="D1105" s="194" t="s">
        <v>164</v>
      </c>
      <c r="E1105" s="222" t="s">
        <v>3</v>
      </c>
      <c r="F1105" s="223" t="s">
        <v>171</v>
      </c>
      <c r="H1105" s="224">
        <v>83</v>
      </c>
      <c r="L1105" s="221"/>
      <c r="M1105" s="225"/>
      <c r="N1105" s="226"/>
      <c r="O1105" s="226"/>
      <c r="P1105" s="226"/>
      <c r="Q1105" s="226"/>
      <c r="R1105" s="226"/>
      <c r="S1105" s="226"/>
      <c r="T1105" s="227"/>
      <c r="AT1105" s="222" t="s">
        <v>164</v>
      </c>
      <c r="AU1105" s="222" t="s">
        <v>77</v>
      </c>
      <c r="AV1105" s="220" t="s">
        <v>162</v>
      </c>
      <c r="AW1105" s="220" t="s">
        <v>31</v>
      </c>
      <c r="AX1105" s="220" t="s">
        <v>77</v>
      </c>
      <c r="AY1105" s="222" t="s">
        <v>157</v>
      </c>
    </row>
    <row r="1106" spans="1:65" s="113" customFormat="1" ht="24.2" customHeight="1">
      <c r="A1106" s="110"/>
      <c r="B1106" s="111"/>
      <c r="C1106" s="180" t="s">
        <v>616</v>
      </c>
      <c r="D1106" s="180" t="s">
        <v>158</v>
      </c>
      <c r="E1106" s="181" t="s">
        <v>900</v>
      </c>
      <c r="F1106" s="182" t="s">
        <v>901</v>
      </c>
      <c r="G1106" s="183" t="s">
        <v>183</v>
      </c>
      <c r="H1106" s="184">
        <v>114</v>
      </c>
      <c r="I1106" s="5"/>
      <c r="J1106" s="185">
        <f>ROUND(I1106*H1106,2)</f>
        <v>0</v>
      </c>
      <c r="K1106" s="186"/>
      <c r="L1106" s="111"/>
      <c r="M1106" s="187" t="s">
        <v>3</v>
      </c>
      <c r="N1106" s="188" t="s">
        <v>41</v>
      </c>
      <c r="O1106" s="189"/>
      <c r="P1106" s="190">
        <f>O1106*H1106</f>
        <v>0</v>
      </c>
      <c r="Q1106" s="190">
        <v>0</v>
      </c>
      <c r="R1106" s="190">
        <f>Q1106*H1106</f>
        <v>0</v>
      </c>
      <c r="S1106" s="190">
        <v>0</v>
      </c>
      <c r="T1106" s="191">
        <f>S1106*H1106</f>
        <v>0</v>
      </c>
      <c r="U1106" s="110"/>
      <c r="V1106" s="110"/>
      <c r="W1106" s="110"/>
      <c r="X1106" s="110"/>
      <c r="Y1106" s="110"/>
      <c r="Z1106" s="110"/>
      <c r="AA1106" s="110"/>
      <c r="AB1106" s="110"/>
      <c r="AC1106" s="110"/>
      <c r="AD1106" s="110"/>
      <c r="AE1106" s="110"/>
      <c r="AR1106" s="192" t="s">
        <v>211</v>
      </c>
      <c r="AT1106" s="192" t="s">
        <v>158</v>
      </c>
      <c r="AU1106" s="192" t="s">
        <v>77</v>
      </c>
      <c r="AY1106" s="101" t="s">
        <v>157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101" t="s">
        <v>163</v>
      </c>
      <c r="BK1106" s="193">
        <f>ROUND(I1106*H1106,2)</f>
        <v>0</v>
      </c>
      <c r="BL1106" s="101" t="s">
        <v>211</v>
      </c>
      <c r="BM1106" s="192" t="s">
        <v>902</v>
      </c>
    </row>
    <row r="1107" spans="2:51" s="205" customFormat="1" ht="11.25">
      <c r="B1107" s="206"/>
      <c r="D1107" s="194" t="s">
        <v>164</v>
      </c>
      <c r="E1107" s="207" t="s">
        <v>3</v>
      </c>
      <c r="F1107" s="208" t="s">
        <v>889</v>
      </c>
      <c r="H1107" s="207" t="s">
        <v>3</v>
      </c>
      <c r="L1107" s="206"/>
      <c r="M1107" s="209"/>
      <c r="N1107" s="210"/>
      <c r="O1107" s="210"/>
      <c r="P1107" s="210"/>
      <c r="Q1107" s="210"/>
      <c r="R1107" s="210"/>
      <c r="S1107" s="210"/>
      <c r="T1107" s="211"/>
      <c r="AT1107" s="207" t="s">
        <v>164</v>
      </c>
      <c r="AU1107" s="207" t="s">
        <v>77</v>
      </c>
      <c r="AV1107" s="205" t="s">
        <v>77</v>
      </c>
      <c r="AW1107" s="205" t="s">
        <v>31</v>
      </c>
      <c r="AX1107" s="205" t="s">
        <v>69</v>
      </c>
      <c r="AY1107" s="207" t="s">
        <v>157</v>
      </c>
    </row>
    <row r="1108" spans="2:51" s="205" customFormat="1" ht="11.25">
      <c r="B1108" s="206"/>
      <c r="D1108" s="194" t="s">
        <v>164</v>
      </c>
      <c r="E1108" s="207" t="s">
        <v>3</v>
      </c>
      <c r="F1108" s="208" t="s">
        <v>903</v>
      </c>
      <c r="H1108" s="207" t="s">
        <v>3</v>
      </c>
      <c r="L1108" s="206"/>
      <c r="M1108" s="209"/>
      <c r="N1108" s="210"/>
      <c r="O1108" s="210"/>
      <c r="P1108" s="210"/>
      <c r="Q1108" s="210"/>
      <c r="R1108" s="210"/>
      <c r="S1108" s="210"/>
      <c r="T1108" s="211"/>
      <c r="AT1108" s="207" t="s">
        <v>164</v>
      </c>
      <c r="AU1108" s="207" t="s">
        <v>77</v>
      </c>
      <c r="AV1108" s="205" t="s">
        <v>77</v>
      </c>
      <c r="AW1108" s="205" t="s">
        <v>31</v>
      </c>
      <c r="AX1108" s="205" t="s">
        <v>69</v>
      </c>
      <c r="AY1108" s="207" t="s">
        <v>157</v>
      </c>
    </row>
    <row r="1109" spans="2:51" s="212" customFormat="1" ht="11.25">
      <c r="B1109" s="213"/>
      <c r="D1109" s="194" t="s">
        <v>164</v>
      </c>
      <c r="E1109" s="214" t="s">
        <v>3</v>
      </c>
      <c r="F1109" s="215" t="s">
        <v>581</v>
      </c>
      <c r="H1109" s="216">
        <v>114</v>
      </c>
      <c r="L1109" s="213"/>
      <c r="M1109" s="217"/>
      <c r="N1109" s="218"/>
      <c r="O1109" s="218"/>
      <c r="P1109" s="218"/>
      <c r="Q1109" s="218"/>
      <c r="R1109" s="218"/>
      <c r="S1109" s="218"/>
      <c r="T1109" s="219"/>
      <c r="AT1109" s="214" t="s">
        <v>164</v>
      </c>
      <c r="AU1109" s="214" t="s">
        <v>77</v>
      </c>
      <c r="AV1109" s="212" t="s">
        <v>163</v>
      </c>
      <c r="AW1109" s="212" t="s">
        <v>31</v>
      </c>
      <c r="AX1109" s="212" t="s">
        <v>69</v>
      </c>
      <c r="AY1109" s="214" t="s">
        <v>157</v>
      </c>
    </row>
    <row r="1110" spans="2:51" s="220" customFormat="1" ht="11.25">
      <c r="B1110" s="221"/>
      <c r="D1110" s="194" t="s">
        <v>164</v>
      </c>
      <c r="E1110" s="222" t="s">
        <v>3</v>
      </c>
      <c r="F1110" s="223" t="s">
        <v>171</v>
      </c>
      <c r="H1110" s="224">
        <v>114</v>
      </c>
      <c r="L1110" s="221"/>
      <c r="M1110" s="225"/>
      <c r="N1110" s="226"/>
      <c r="O1110" s="226"/>
      <c r="P1110" s="226"/>
      <c r="Q1110" s="226"/>
      <c r="R1110" s="226"/>
      <c r="S1110" s="226"/>
      <c r="T1110" s="227"/>
      <c r="AT1110" s="222" t="s">
        <v>164</v>
      </c>
      <c r="AU1110" s="222" t="s">
        <v>77</v>
      </c>
      <c r="AV1110" s="220" t="s">
        <v>162</v>
      </c>
      <c r="AW1110" s="220" t="s">
        <v>31</v>
      </c>
      <c r="AX1110" s="220" t="s">
        <v>77</v>
      </c>
      <c r="AY1110" s="222" t="s">
        <v>157</v>
      </c>
    </row>
    <row r="1111" spans="1:65" s="113" customFormat="1" ht="24.2" customHeight="1">
      <c r="A1111" s="110"/>
      <c r="B1111" s="111"/>
      <c r="C1111" s="180" t="s">
        <v>904</v>
      </c>
      <c r="D1111" s="180" t="s">
        <v>158</v>
      </c>
      <c r="E1111" s="181" t="s">
        <v>905</v>
      </c>
      <c r="F1111" s="182" t="s">
        <v>906</v>
      </c>
      <c r="G1111" s="183" t="s">
        <v>389</v>
      </c>
      <c r="H1111" s="184">
        <v>8</v>
      </c>
      <c r="I1111" s="5"/>
      <c r="J1111" s="185">
        <f>ROUND(I1111*H1111,2)</f>
        <v>0</v>
      </c>
      <c r="K1111" s="186"/>
      <c r="L1111" s="111"/>
      <c r="M1111" s="187" t="s">
        <v>3</v>
      </c>
      <c r="N1111" s="188" t="s">
        <v>41</v>
      </c>
      <c r="O1111" s="189"/>
      <c r="P1111" s="190">
        <f>O1111*H1111</f>
        <v>0</v>
      </c>
      <c r="Q1111" s="190">
        <v>0</v>
      </c>
      <c r="R1111" s="190">
        <f>Q1111*H1111</f>
        <v>0</v>
      </c>
      <c r="S1111" s="190">
        <v>0</v>
      </c>
      <c r="T1111" s="191">
        <f>S1111*H1111</f>
        <v>0</v>
      </c>
      <c r="U1111" s="110"/>
      <c r="V1111" s="110"/>
      <c r="W1111" s="110"/>
      <c r="X1111" s="110"/>
      <c r="Y1111" s="110"/>
      <c r="Z1111" s="110"/>
      <c r="AA1111" s="110"/>
      <c r="AB1111" s="110"/>
      <c r="AC1111" s="110"/>
      <c r="AD1111" s="110"/>
      <c r="AE1111" s="110"/>
      <c r="AR1111" s="192" t="s">
        <v>211</v>
      </c>
      <c r="AT1111" s="192" t="s">
        <v>158</v>
      </c>
      <c r="AU1111" s="192" t="s">
        <v>77</v>
      </c>
      <c r="AY1111" s="101" t="s">
        <v>157</v>
      </c>
      <c r="BE1111" s="193">
        <f>IF(N1111="základní",J1111,0)</f>
        <v>0</v>
      </c>
      <c r="BF1111" s="193">
        <f>IF(N1111="snížená",J1111,0)</f>
        <v>0</v>
      </c>
      <c r="BG1111" s="193">
        <f>IF(N1111="zákl. přenesená",J1111,0)</f>
        <v>0</v>
      </c>
      <c r="BH1111" s="193">
        <f>IF(N1111="sníž. přenesená",J1111,0)</f>
        <v>0</v>
      </c>
      <c r="BI1111" s="193">
        <f>IF(N1111="nulová",J1111,0)</f>
        <v>0</v>
      </c>
      <c r="BJ1111" s="101" t="s">
        <v>163</v>
      </c>
      <c r="BK1111" s="193">
        <f>ROUND(I1111*H1111,2)</f>
        <v>0</v>
      </c>
      <c r="BL1111" s="101" t="s">
        <v>211</v>
      </c>
      <c r="BM1111" s="192" t="s">
        <v>907</v>
      </c>
    </row>
    <row r="1112" spans="2:51" s="205" customFormat="1" ht="11.25">
      <c r="B1112" s="206"/>
      <c r="D1112" s="194" t="s">
        <v>164</v>
      </c>
      <c r="E1112" s="207" t="s">
        <v>3</v>
      </c>
      <c r="F1112" s="208" t="s">
        <v>868</v>
      </c>
      <c r="H1112" s="207" t="s">
        <v>3</v>
      </c>
      <c r="L1112" s="206"/>
      <c r="M1112" s="209"/>
      <c r="N1112" s="210"/>
      <c r="O1112" s="210"/>
      <c r="P1112" s="210"/>
      <c r="Q1112" s="210"/>
      <c r="R1112" s="210"/>
      <c r="S1112" s="210"/>
      <c r="T1112" s="211"/>
      <c r="AT1112" s="207" t="s">
        <v>164</v>
      </c>
      <c r="AU1112" s="207" t="s">
        <v>77</v>
      </c>
      <c r="AV1112" s="205" t="s">
        <v>77</v>
      </c>
      <c r="AW1112" s="205" t="s">
        <v>31</v>
      </c>
      <c r="AX1112" s="205" t="s">
        <v>69</v>
      </c>
      <c r="AY1112" s="207" t="s">
        <v>157</v>
      </c>
    </row>
    <row r="1113" spans="2:51" s="205" customFormat="1" ht="11.25">
      <c r="B1113" s="206"/>
      <c r="D1113" s="194" t="s">
        <v>164</v>
      </c>
      <c r="E1113" s="207" t="s">
        <v>3</v>
      </c>
      <c r="F1113" s="208" t="s">
        <v>680</v>
      </c>
      <c r="H1113" s="207" t="s">
        <v>3</v>
      </c>
      <c r="L1113" s="206"/>
      <c r="M1113" s="209"/>
      <c r="N1113" s="210"/>
      <c r="O1113" s="210"/>
      <c r="P1113" s="210"/>
      <c r="Q1113" s="210"/>
      <c r="R1113" s="210"/>
      <c r="S1113" s="210"/>
      <c r="T1113" s="211"/>
      <c r="AT1113" s="207" t="s">
        <v>164</v>
      </c>
      <c r="AU1113" s="207" t="s">
        <v>77</v>
      </c>
      <c r="AV1113" s="205" t="s">
        <v>77</v>
      </c>
      <c r="AW1113" s="205" t="s">
        <v>31</v>
      </c>
      <c r="AX1113" s="205" t="s">
        <v>69</v>
      </c>
      <c r="AY1113" s="207" t="s">
        <v>157</v>
      </c>
    </row>
    <row r="1114" spans="2:51" s="205" customFormat="1" ht="11.25">
      <c r="B1114" s="206"/>
      <c r="D1114" s="194" t="s">
        <v>164</v>
      </c>
      <c r="E1114" s="207" t="s">
        <v>3</v>
      </c>
      <c r="F1114" s="208" t="s">
        <v>869</v>
      </c>
      <c r="H1114" s="207" t="s">
        <v>3</v>
      </c>
      <c r="L1114" s="206"/>
      <c r="M1114" s="209"/>
      <c r="N1114" s="210"/>
      <c r="O1114" s="210"/>
      <c r="P1114" s="210"/>
      <c r="Q1114" s="210"/>
      <c r="R1114" s="210"/>
      <c r="S1114" s="210"/>
      <c r="T1114" s="211"/>
      <c r="AT1114" s="207" t="s">
        <v>164</v>
      </c>
      <c r="AU1114" s="207" t="s">
        <v>77</v>
      </c>
      <c r="AV1114" s="205" t="s">
        <v>77</v>
      </c>
      <c r="AW1114" s="205" t="s">
        <v>31</v>
      </c>
      <c r="AX1114" s="205" t="s">
        <v>69</v>
      </c>
      <c r="AY1114" s="207" t="s">
        <v>157</v>
      </c>
    </row>
    <row r="1115" spans="2:51" s="205" customFormat="1" ht="11.25">
      <c r="B1115" s="206"/>
      <c r="D1115" s="194" t="s">
        <v>164</v>
      </c>
      <c r="E1115" s="207" t="s">
        <v>3</v>
      </c>
      <c r="F1115" s="208" t="s">
        <v>285</v>
      </c>
      <c r="H1115" s="207" t="s">
        <v>3</v>
      </c>
      <c r="L1115" s="206"/>
      <c r="M1115" s="209"/>
      <c r="N1115" s="210"/>
      <c r="O1115" s="210"/>
      <c r="P1115" s="210"/>
      <c r="Q1115" s="210"/>
      <c r="R1115" s="210"/>
      <c r="S1115" s="210"/>
      <c r="T1115" s="211"/>
      <c r="AT1115" s="207" t="s">
        <v>164</v>
      </c>
      <c r="AU1115" s="207" t="s">
        <v>77</v>
      </c>
      <c r="AV1115" s="205" t="s">
        <v>77</v>
      </c>
      <c r="AW1115" s="205" t="s">
        <v>31</v>
      </c>
      <c r="AX1115" s="205" t="s">
        <v>69</v>
      </c>
      <c r="AY1115" s="207" t="s">
        <v>157</v>
      </c>
    </row>
    <row r="1116" spans="2:51" s="212" customFormat="1" ht="11.25">
      <c r="B1116" s="213"/>
      <c r="D1116" s="194" t="s">
        <v>164</v>
      </c>
      <c r="E1116" s="214" t="s">
        <v>3</v>
      </c>
      <c r="F1116" s="215" t="s">
        <v>184</v>
      </c>
      <c r="H1116" s="216">
        <v>8</v>
      </c>
      <c r="L1116" s="213"/>
      <c r="M1116" s="217"/>
      <c r="N1116" s="218"/>
      <c r="O1116" s="218"/>
      <c r="P1116" s="218"/>
      <c r="Q1116" s="218"/>
      <c r="R1116" s="218"/>
      <c r="S1116" s="218"/>
      <c r="T1116" s="219"/>
      <c r="AT1116" s="214" t="s">
        <v>164</v>
      </c>
      <c r="AU1116" s="214" t="s">
        <v>77</v>
      </c>
      <c r="AV1116" s="212" t="s">
        <v>163</v>
      </c>
      <c r="AW1116" s="212" t="s">
        <v>31</v>
      </c>
      <c r="AX1116" s="212" t="s">
        <v>69</v>
      </c>
      <c r="AY1116" s="214" t="s">
        <v>157</v>
      </c>
    </row>
    <row r="1117" spans="2:51" s="220" customFormat="1" ht="11.25">
      <c r="B1117" s="221"/>
      <c r="D1117" s="194" t="s">
        <v>164</v>
      </c>
      <c r="E1117" s="222" t="s">
        <v>3</v>
      </c>
      <c r="F1117" s="223" t="s">
        <v>171</v>
      </c>
      <c r="H1117" s="224">
        <v>8</v>
      </c>
      <c r="L1117" s="221"/>
      <c r="M1117" s="225"/>
      <c r="N1117" s="226"/>
      <c r="O1117" s="226"/>
      <c r="P1117" s="226"/>
      <c r="Q1117" s="226"/>
      <c r="R1117" s="226"/>
      <c r="S1117" s="226"/>
      <c r="T1117" s="227"/>
      <c r="AT1117" s="222" t="s">
        <v>164</v>
      </c>
      <c r="AU1117" s="222" t="s">
        <v>77</v>
      </c>
      <c r="AV1117" s="220" t="s">
        <v>162</v>
      </c>
      <c r="AW1117" s="220" t="s">
        <v>31</v>
      </c>
      <c r="AX1117" s="220" t="s">
        <v>77</v>
      </c>
      <c r="AY1117" s="222" t="s">
        <v>157</v>
      </c>
    </row>
    <row r="1118" spans="1:65" s="113" customFormat="1" ht="24.2" customHeight="1">
      <c r="A1118" s="110"/>
      <c r="B1118" s="111"/>
      <c r="C1118" s="180" t="s">
        <v>620</v>
      </c>
      <c r="D1118" s="180" t="s">
        <v>158</v>
      </c>
      <c r="E1118" s="181" t="s">
        <v>908</v>
      </c>
      <c r="F1118" s="182" t="s">
        <v>909</v>
      </c>
      <c r="G1118" s="183" t="s">
        <v>389</v>
      </c>
      <c r="H1118" s="184">
        <v>6</v>
      </c>
      <c r="I1118" s="5"/>
      <c r="J1118" s="185">
        <f>ROUND(I1118*H1118,2)</f>
        <v>0</v>
      </c>
      <c r="K1118" s="186"/>
      <c r="L1118" s="111"/>
      <c r="M1118" s="187" t="s">
        <v>3</v>
      </c>
      <c r="N1118" s="188" t="s">
        <v>41</v>
      </c>
      <c r="O1118" s="189"/>
      <c r="P1118" s="190">
        <f>O1118*H1118</f>
        <v>0</v>
      </c>
      <c r="Q1118" s="190">
        <v>0</v>
      </c>
      <c r="R1118" s="190">
        <f>Q1118*H1118</f>
        <v>0</v>
      </c>
      <c r="S1118" s="190">
        <v>0</v>
      </c>
      <c r="T1118" s="191">
        <f>S1118*H1118</f>
        <v>0</v>
      </c>
      <c r="U1118" s="110"/>
      <c r="V1118" s="110"/>
      <c r="W1118" s="110"/>
      <c r="X1118" s="110"/>
      <c r="Y1118" s="110"/>
      <c r="Z1118" s="110"/>
      <c r="AA1118" s="110"/>
      <c r="AB1118" s="110"/>
      <c r="AC1118" s="110"/>
      <c r="AD1118" s="110"/>
      <c r="AE1118" s="110"/>
      <c r="AR1118" s="192" t="s">
        <v>211</v>
      </c>
      <c r="AT1118" s="192" t="s">
        <v>158</v>
      </c>
      <c r="AU1118" s="192" t="s">
        <v>77</v>
      </c>
      <c r="AY1118" s="101" t="s">
        <v>157</v>
      </c>
      <c r="BE1118" s="193">
        <f>IF(N1118="základní",J1118,0)</f>
        <v>0</v>
      </c>
      <c r="BF1118" s="193">
        <f>IF(N1118="snížená",J1118,0)</f>
        <v>0</v>
      </c>
      <c r="BG1118" s="193">
        <f>IF(N1118="zákl. přenesená",J1118,0)</f>
        <v>0</v>
      </c>
      <c r="BH1118" s="193">
        <f>IF(N1118="sníž. přenesená",J1118,0)</f>
        <v>0</v>
      </c>
      <c r="BI1118" s="193">
        <f>IF(N1118="nulová",J1118,0)</f>
        <v>0</v>
      </c>
      <c r="BJ1118" s="101" t="s">
        <v>163</v>
      </c>
      <c r="BK1118" s="193">
        <f>ROUND(I1118*H1118,2)</f>
        <v>0</v>
      </c>
      <c r="BL1118" s="101" t="s">
        <v>211</v>
      </c>
      <c r="BM1118" s="192" t="s">
        <v>910</v>
      </c>
    </row>
    <row r="1119" spans="1:65" s="113" customFormat="1" ht="24.2" customHeight="1">
      <c r="A1119" s="110"/>
      <c r="B1119" s="111"/>
      <c r="C1119" s="180" t="s">
        <v>911</v>
      </c>
      <c r="D1119" s="180" t="s">
        <v>158</v>
      </c>
      <c r="E1119" s="181" t="s">
        <v>912</v>
      </c>
      <c r="F1119" s="182" t="s">
        <v>913</v>
      </c>
      <c r="G1119" s="183" t="s">
        <v>389</v>
      </c>
      <c r="H1119" s="184">
        <v>6</v>
      </c>
      <c r="I1119" s="5"/>
      <c r="J1119" s="185">
        <f>ROUND(I1119*H1119,2)</f>
        <v>0</v>
      </c>
      <c r="K1119" s="186"/>
      <c r="L1119" s="111"/>
      <c r="M1119" s="187" t="s">
        <v>3</v>
      </c>
      <c r="N1119" s="188" t="s">
        <v>41</v>
      </c>
      <c r="O1119" s="189"/>
      <c r="P1119" s="190">
        <f>O1119*H1119</f>
        <v>0</v>
      </c>
      <c r="Q1119" s="190">
        <v>0</v>
      </c>
      <c r="R1119" s="190">
        <f>Q1119*H1119</f>
        <v>0</v>
      </c>
      <c r="S1119" s="190">
        <v>0</v>
      </c>
      <c r="T1119" s="191">
        <f>S1119*H1119</f>
        <v>0</v>
      </c>
      <c r="U1119" s="110"/>
      <c r="V1119" s="110"/>
      <c r="W1119" s="110"/>
      <c r="X1119" s="110"/>
      <c r="Y1119" s="110"/>
      <c r="Z1119" s="110"/>
      <c r="AA1119" s="110"/>
      <c r="AB1119" s="110"/>
      <c r="AC1119" s="110"/>
      <c r="AD1119" s="110"/>
      <c r="AE1119" s="110"/>
      <c r="AR1119" s="192" t="s">
        <v>211</v>
      </c>
      <c r="AT1119" s="192" t="s">
        <v>158</v>
      </c>
      <c r="AU1119" s="192" t="s">
        <v>77</v>
      </c>
      <c r="AY1119" s="101" t="s">
        <v>157</v>
      </c>
      <c r="BE1119" s="193">
        <f>IF(N1119="základní",J1119,0)</f>
        <v>0</v>
      </c>
      <c r="BF1119" s="193">
        <f>IF(N1119="snížená",J1119,0)</f>
        <v>0</v>
      </c>
      <c r="BG1119" s="193">
        <f>IF(N1119="zákl. přenesená",J1119,0)</f>
        <v>0</v>
      </c>
      <c r="BH1119" s="193">
        <f>IF(N1119="sníž. přenesená",J1119,0)</f>
        <v>0</v>
      </c>
      <c r="BI1119" s="193">
        <f>IF(N1119="nulová",J1119,0)</f>
        <v>0</v>
      </c>
      <c r="BJ1119" s="101" t="s">
        <v>163</v>
      </c>
      <c r="BK1119" s="193">
        <f>ROUND(I1119*H1119,2)</f>
        <v>0</v>
      </c>
      <c r="BL1119" s="101" t="s">
        <v>211</v>
      </c>
      <c r="BM1119" s="192" t="s">
        <v>914</v>
      </c>
    </row>
    <row r="1120" spans="1:65" s="113" customFormat="1" ht="24.2" customHeight="1">
      <c r="A1120" s="110"/>
      <c r="B1120" s="111"/>
      <c r="C1120" s="180" t="s">
        <v>624</v>
      </c>
      <c r="D1120" s="180" t="s">
        <v>158</v>
      </c>
      <c r="E1120" s="181" t="s">
        <v>915</v>
      </c>
      <c r="F1120" s="182" t="s">
        <v>916</v>
      </c>
      <c r="G1120" s="183" t="s">
        <v>161</v>
      </c>
      <c r="H1120" s="184">
        <v>1301</v>
      </c>
      <c r="I1120" s="5"/>
      <c r="J1120" s="185">
        <f>ROUND(I1120*H1120,2)</f>
        <v>0</v>
      </c>
      <c r="K1120" s="186"/>
      <c r="L1120" s="111"/>
      <c r="M1120" s="187" t="s">
        <v>3</v>
      </c>
      <c r="N1120" s="188" t="s">
        <v>41</v>
      </c>
      <c r="O1120" s="189"/>
      <c r="P1120" s="190">
        <f>O1120*H1120</f>
        <v>0</v>
      </c>
      <c r="Q1120" s="190">
        <v>0</v>
      </c>
      <c r="R1120" s="190">
        <f>Q1120*H1120</f>
        <v>0</v>
      </c>
      <c r="S1120" s="190">
        <v>0</v>
      </c>
      <c r="T1120" s="191">
        <f>S1120*H1120</f>
        <v>0</v>
      </c>
      <c r="U1120" s="110"/>
      <c r="V1120" s="110"/>
      <c r="W1120" s="110"/>
      <c r="X1120" s="110"/>
      <c r="Y1120" s="110"/>
      <c r="Z1120" s="110"/>
      <c r="AA1120" s="110"/>
      <c r="AB1120" s="110"/>
      <c r="AC1120" s="110"/>
      <c r="AD1120" s="110"/>
      <c r="AE1120" s="110"/>
      <c r="AR1120" s="192" t="s">
        <v>211</v>
      </c>
      <c r="AT1120" s="192" t="s">
        <v>158</v>
      </c>
      <c r="AU1120" s="192" t="s">
        <v>77</v>
      </c>
      <c r="AY1120" s="101" t="s">
        <v>157</v>
      </c>
      <c r="BE1120" s="193">
        <f>IF(N1120="základní",J1120,0)</f>
        <v>0</v>
      </c>
      <c r="BF1120" s="193">
        <f>IF(N1120="snížená",J1120,0)</f>
        <v>0</v>
      </c>
      <c r="BG1120" s="193">
        <f>IF(N1120="zákl. přenesená",J1120,0)</f>
        <v>0</v>
      </c>
      <c r="BH1120" s="193">
        <f>IF(N1120="sníž. přenesená",J1120,0)</f>
        <v>0</v>
      </c>
      <c r="BI1120" s="193">
        <f>IF(N1120="nulová",J1120,0)</f>
        <v>0</v>
      </c>
      <c r="BJ1120" s="101" t="s">
        <v>163</v>
      </c>
      <c r="BK1120" s="193">
        <f>ROUND(I1120*H1120,2)</f>
        <v>0</v>
      </c>
      <c r="BL1120" s="101" t="s">
        <v>211</v>
      </c>
      <c r="BM1120" s="192" t="s">
        <v>917</v>
      </c>
    </row>
    <row r="1121" spans="2:51" s="205" customFormat="1" ht="11.25">
      <c r="B1121" s="206"/>
      <c r="D1121" s="194" t="s">
        <v>164</v>
      </c>
      <c r="E1121" s="207" t="s">
        <v>3</v>
      </c>
      <c r="F1121" s="208" t="s">
        <v>165</v>
      </c>
      <c r="H1121" s="207" t="s">
        <v>3</v>
      </c>
      <c r="L1121" s="206"/>
      <c r="M1121" s="209"/>
      <c r="N1121" s="210"/>
      <c r="O1121" s="210"/>
      <c r="P1121" s="210"/>
      <c r="Q1121" s="210"/>
      <c r="R1121" s="210"/>
      <c r="S1121" s="210"/>
      <c r="T1121" s="211"/>
      <c r="AT1121" s="207" t="s">
        <v>164</v>
      </c>
      <c r="AU1121" s="207" t="s">
        <v>77</v>
      </c>
      <c r="AV1121" s="205" t="s">
        <v>77</v>
      </c>
      <c r="AW1121" s="205" t="s">
        <v>31</v>
      </c>
      <c r="AX1121" s="205" t="s">
        <v>69</v>
      </c>
      <c r="AY1121" s="207" t="s">
        <v>157</v>
      </c>
    </row>
    <row r="1122" spans="2:51" s="205" customFormat="1" ht="11.25">
      <c r="B1122" s="206"/>
      <c r="D1122" s="194" t="s">
        <v>164</v>
      </c>
      <c r="E1122" s="207" t="s">
        <v>3</v>
      </c>
      <c r="F1122" s="208" t="s">
        <v>874</v>
      </c>
      <c r="H1122" s="207" t="s">
        <v>3</v>
      </c>
      <c r="L1122" s="206"/>
      <c r="M1122" s="209"/>
      <c r="N1122" s="210"/>
      <c r="O1122" s="210"/>
      <c r="P1122" s="210"/>
      <c r="Q1122" s="210"/>
      <c r="R1122" s="210"/>
      <c r="S1122" s="210"/>
      <c r="T1122" s="211"/>
      <c r="AT1122" s="207" t="s">
        <v>164</v>
      </c>
      <c r="AU1122" s="207" t="s">
        <v>77</v>
      </c>
      <c r="AV1122" s="205" t="s">
        <v>77</v>
      </c>
      <c r="AW1122" s="205" t="s">
        <v>31</v>
      </c>
      <c r="AX1122" s="205" t="s">
        <v>69</v>
      </c>
      <c r="AY1122" s="207" t="s">
        <v>157</v>
      </c>
    </row>
    <row r="1123" spans="2:51" s="205" customFormat="1" ht="11.25">
      <c r="B1123" s="206"/>
      <c r="D1123" s="194" t="s">
        <v>164</v>
      </c>
      <c r="E1123" s="207" t="s">
        <v>3</v>
      </c>
      <c r="F1123" s="208" t="s">
        <v>875</v>
      </c>
      <c r="H1123" s="207" t="s">
        <v>3</v>
      </c>
      <c r="L1123" s="206"/>
      <c r="M1123" s="209"/>
      <c r="N1123" s="210"/>
      <c r="O1123" s="210"/>
      <c r="P1123" s="210"/>
      <c r="Q1123" s="210"/>
      <c r="R1123" s="210"/>
      <c r="S1123" s="210"/>
      <c r="T1123" s="211"/>
      <c r="AT1123" s="207" t="s">
        <v>164</v>
      </c>
      <c r="AU1123" s="207" t="s">
        <v>77</v>
      </c>
      <c r="AV1123" s="205" t="s">
        <v>77</v>
      </c>
      <c r="AW1123" s="205" t="s">
        <v>31</v>
      </c>
      <c r="AX1123" s="205" t="s">
        <v>69</v>
      </c>
      <c r="AY1123" s="207" t="s">
        <v>157</v>
      </c>
    </row>
    <row r="1124" spans="2:51" s="205" customFormat="1" ht="11.25">
      <c r="B1124" s="206"/>
      <c r="D1124" s="194" t="s">
        <v>164</v>
      </c>
      <c r="E1124" s="207" t="s">
        <v>3</v>
      </c>
      <c r="F1124" s="208" t="s">
        <v>876</v>
      </c>
      <c r="H1124" s="207" t="s">
        <v>3</v>
      </c>
      <c r="L1124" s="206"/>
      <c r="M1124" s="209"/>
      <c r="N1124" s="210"/>
      <c r="O1124" s="210"/>
      <c r="P1124" s="210"/>
      <c r="Q1124" s="210"/>
      <c r="R1124" s="210"/>
      <c r="S1124" s="210"/>
      <c r="T1124" s="211"/>
      <c r="AT1124" s="207" t="s">
        <v>164</v>
      </c>
      <c r="AU1124" s="207" t="s">
        <v>77</v>
      </c>
      <c r="AV1124" s="205" t="s">
        <v>77</v>
      </c>
      <c r="AW1124" s="205" t="s">
        <v>31</v>
      </c>
      <c r="AX1124" s="205" t="s">
        <v>69</v>
      </c>
      <c r="AY1124" s="207" t="s">
        <v>157</v>
      </c>
    </row>
    <row r="1125" spans="2:51" s="205" customFormat="1" ht="11.25">
      <c r="B1125" s="206"/>
      <c r="D1125" s="194" t="s">
        <v>164</v>
      </c>
      <c r="E1125" s="207" t="s">
        <v>3</v>
      </c>
      <c r="F1125" s="208" t="s">
        <v>877</v>
      </c>
      <c r="H1125" s="207" t="s">
        <v>3</v>
      </c>
      <c r="L1125" s="206"/>
      <c r="M1125" s="209"/>
      <c r="N1125" s="210"/>
      <c r="O1125" s="210"/>
      <c r="P1125" s="210"/>
      <c r="Q1125" s="210"/>
      <c r="R1125" s="210"/>
      <c r="S1125" s="210"/>
      <c r="T1125" s="211"/>
      <c r="AT1125" s="207" t="s">
        <v>164</v>
      </c>
      <c r="AU1125" s="207" t="s">
        <v>77</v>
      </c>
      <c r="AV1125" s="205" t="s">
        <v>77</v>
      </c>
      <c r="AW1125" s="205" t="s">
        <v>31</v>
      </c>
      <c r="AX1125" s="205" t="s">
        <v>69</v>
      </c>
      <c r="AY1125" s="207" t="s">
        <v>157</v>
      </c>
    </row>
    <row r="1126" spans="2:51" s="212" customFormat="1" ht="11.25">
      <c r="B1126" s="213"/>
      <c r="D1126" s="194" t="s">
        <v>164</v>
      </c>
      <c r="E1126" s="214" t="s">
        <v>3</v>
      </c>
      <c r="F1126" s="215" t="s">
        <v>878</v>
      </c>
      <c r="H1126" s="216">
        <v>1301</v>
      </c>
      <c r="L1126" s="213"/>
      <c r="M1126" s="217"/>
      <c r="N1126" s="218"/>
      <c r="O1126" s="218"/>
      <c r="P1126" s="218"/>
      <c r="Q1126" s="218"/>
      <c r="R1126" s="218"/>
      <c r="S1126" s="218"/>
      <c r="T1126" s="219"/>
      <c r="AT1126" s="214" t="s">
        <v>164</v>
      </c>
      <c r="AU1126" s="214" t="s">
        <v>77</v>
      </c>
      <c r="AV1126" s="212" t="s">
        <v>163</v>
      </c>
      <c r="AW1126" s="212" t="s">
        <v>31</v>
      </c>
      <c r="AX1126" s="212" t="s">
        <v>69</v>
      </c>
      <c r="AY1126" s="214" t="s">
        <v>157</v>
      </c>
    </row>
    <row r="1127" spans="2:51" s="220" customFormat="1" ht="11.25">
      <c r="B1127" s="221"/>
      <c r="D1127" s="194" t="s">
        <v>164</v>
      </c>
      <c r="E1127" s="222" t="s">
        <v>3</v>
      </c>
      <c r="F1127" s="223" t="s">
        <v>171</v>
      </c>
      <c r="H1127" s="224">
        <v>1301</v>
      </c>
      <c r="L1127" s="221"/>
      <c r="M1127" s="225"/>
      <c r="N1127" s="226"/>
      <c r="O1127" s="226"/>
      <c r="P1127" s="226"/>
      <c r="Q1127" s="226"/>
      <c r="R1127" s="226"/>
      <c r="S1127" s="226"/>
      <c r="T1127" s="227"/>
      <c r="AT1127" s="222" t="s">
        <v>164</v>
      </c>
      <c r="AU1127" s="222" t="s">
        <v>77</v>
      </c>
      <c r="AV1127" s="220" t="s">
        <v>162</v>
      </c>
      <c r="AW1127" s="220" t="s">
        <v>31</v>
      </c>
      <c r="AX1127" s="220" t="s">
        <v>77</v>
      </c>
      <c r="AY1127" s="222" t="s">
        <v>157</v>
      </c>
    </row>
    <row r="1128" spans="1:65" s="113" customFormat="1" ht="24.2" customHeight="1">
      <c r="A1128" s="110"/>
      <c r="B1128" s="111"/>
      <c r="C1128" s="180" t="s">
        <v>918</v>
      </c>
      <c r="D1128" s="180" t="s">
        <v>158</v>
      </c>
      <c r="E1128" s="181" t="s">
        <v>919</v>
      </c>
      <c r="F1128" s="182" t="s">
        <v>920</v>
      </c>
      <c r="G1128" s="183" t="s">
        <v>161</v>
      </c>
      <c r="H1128" s="184">
        <v>1301</v>
      </c>
      <c r="I1128" s="5"/>
      <c r="J1128" s="185">
        <f>ROUND(I1128*H1128,2)</f>
        <v>0</v>
      </c>
      <c r="K1128" s="186"/>
      <c r="L1128" s="111"/>
      <c r="M1128" s="187" t="s">
        <v>3</v>
      </c>
      <c r="N1128" s="188" t="s">
        <v>41</v>
      </c>
      <c r="O1128" s="189"/>
      <c r="P1128" s="190">
        <f>O1128*H1128</f>
        <v>0</v>
      </c>
      <c r="Q1128" s="190">
        <v>0</v>
      </c>
      <c r="R1128" s="190">
        <f>Q1128*H1128</f>
        <v>0</v>
      </c>
      <c r="S1128" s="190">
        <v>0</v>
      </c>
      <c r="T1128" s="191">
        <f>S1128*H1128</f>
        <v>0</v>
      </c>
      <c r="U1128" s="110"/>
      <c r="V1128" s="110"/>
      <c r="W1128" s="110"/>
      <c r="X1128" s="110"/>
      <c r="Y1128" s="110"/>
      <c r="Z1128" s="110"/>
      <c r="AA1128" s="110"/>
      <c r="AB1128" s="110"/>
      <c r="AC1128" s="110"/>
      <c r="AD1128" s="110"/>
      <c r="AE1128" s="110"/>
      <c r="AR1128" s="192" t="s">
        <v>211</v>
      </c>
      <c r="AT1128" s="192" t="s">
        <v>158</v>
      </c>
      <c r="AU1128" s="192" t="s">
        <v>77</v>
      </c>
      <c r="AY1128" s="101" t="s">
        <v>157</v>
      </c>
      <c r="BE1128" s="193">
        <f>IF(N1128="základní",J1128,0)</f>
        <v>0</v>
      </c>
      <c r="BF1128" s="193">
        <f>IF(N1128="snížená",J1128,0)</f>
        <v>0</v>
      </c>
      <c r="BG1128" s="193">
        <f>IF(N1128="zákl. přenesená",J1128,0)</f>
        <v>0</v>
      </c>
      <c r="BH1128" s="193">
        <f>IF(N1128="sníž. přenesená",J1128,0)</f>
        <v>0</v>
      </c>
      <c r="BI1128" s="193">
        <f>IF(N1128="nulová",J1128,0)</f>
        <v>0</v>
      </c>
      <c r="BJ1128" s="101" t="s">
        <v>163</v>
      </c>
      <c r="BK1128" s="193">
        <f>ROUND(I1128*H1128,2)</f>
        <v>0</v>
      </c>
      <c r="BL1128" s="101" t="s">
        <v>211</v>
      </c>
      <c r="BM1128" s="192" t="s">
        <v>921</v>
      </c>
    </row>
    <row r="1129" spans="2:51" s="205" customFormat="1" ht="11.25">
      <c r="B1129" s="206"/>
      <c r="D1129" s="194" t="s">
        <v>164</v>
      </c>
      <c r="E1129" s="207" t="s">
        <v>3</v>
      </c>
      <c r="F1129" s="208" t="s">
        <v>165</v>
      </c>
      <c r="H1129" s="207" t="s">
        <v>3</v>
      </c>
      <c r="L1129" s="206"/>
      <c r="M1129" s="209"/>
      <c r="N1129" s="210"/>
      <c r="O1129" s="210"/>
      <c r="P1129" s="210"/>
      <c r="Q1129" s="210"/>
      <c r="R1129" s="210"/>
      <c r="S1129" s="210"/>
      <c r="T1129" s="211"/>
      <c r="AT1129" s="207" t="s">
        <v>164</v>
      </c>
      <c r="AU1129" s="207" t="s">
        <v>77</v>
      </c>
      <c r="AV1129" s="205" t="s">
        <v>77</v>
      </c>
      <c r="AW1129" s="205" t="s">
        <v>31</v>
      </c>
      <c r="AX1129" s="205" t="s">
        <v>69</v>
      </c>
      <c r="AY1129" s="207" t="s">
        <v>157</v>
      </c>
    </row>
    <row r="1130" spans="2:51" s="205" customFormat="1" ht="11.25">
      <c r="B1130" s="206"/>
      <c r="D1130" s="194" t="s">
        <v>164</v>
      </c>
      <c r="E1130" s="207" t="s">
        <v>3</v>
      </c>
      <c r="F1130" s="208" t="s">
        <v>874</v>
      </c>
      <c r="H1130" s="207" t="s">
        <v>3</v>
      </c>
      <c r="L1130" s="206"/>
      <c r="M1130" s="209"/>
      <c r="N1130" s="210"/>
      <c r="O1130" s="210"/>
      <c r="P1130" s="210"/>
      <c r="Q1130" s="210"/>
      <c r="R1130" s="210"/>
      <c r="S1130" s="210"/>
      <c r="T1130" s="211"/>
      <c r="AT1130" s="207" t="s">
        <v>164</v>
      </c>
      <c r="AU1130" s="207" t="s">
        <v>77</v>
      </c>
      <c r="AV1130" s="205" t="s">
        <v>77</v>
      </c>
      <c r="AW1130" s="205" t="s">
        <v>31</v>
      </c>
      <c r="AX1130" s="205" t="s">
        <v>69</v>
      </c>
      <c r="AY1130" s="207" t="s">
        <v>157</v>
      </c>
    </row>
    <row r="1131" spans="2:51" s="205" customFormat="1" ht="11.25">
      <c r="B1131" s="206"/>
      <c r="D1131" s="194" t="s">
        <v>164</v>
      </c>
      <c r="E1131" s="207" t="s">
        <v>3</v>
      </c>
      <c r="F1131" s="208" t="s">
        <v>875</v>
      </c>
      <c r="H1131" s="207" t="s">
        <v>3</v>
      </c>
      <c r="L1131" s="206"/>
      <c r="M1131" s="209"/>
      <c r="N1131" s="210"/>
      <c r="O1131" s="210"/>
      <c r="P1131" s="210"/>
      <c r="Q1131" s="210"/>
      <c r="R1131" s="210"/>
      <c r="S1131" s="210"/>
      <c r="T1131" s="211"/>
      <c r="AT1131" s="207" t="s">
        <v>164</v>
      </c>
      <c r="AU1131" s="207" t="s">
        <v>77</v>
      </c>
      <c r="AV1131" s="205" t="s">
        <v>77</v>
      </c>
      <c r="AW1131" s="205" t="s">
        <v>31</v>
      </c>
      <c r="AX1131" s="205" t="s">
        <v>69</v>
      </c>
      <c r="AY1131" s="207" t="s">
        <v>157</v>
      </c>
    </row>
    <row r="1132" spans="2:51" s="205" customFormat="1" ht="11.25">
      <c r="B1132" s="206"/>
      <c r="D1132" s="194" t="s">
        <v>164</v>
      </c>
      <c r="E1132" s="207" t="s">
        <v>3</v>
      </c>
      <c r="F1132" s="208" t="s">
        <v>876</v>
      </c>
      <c r="H1132" s="207" t="s">
        <v>3</v>
      </c>
      <c r="L1132" s="206"/>
      <c r="M1132" s="209"/>
      <c r="N1132" s="210"/>
      <c r="O1132" s="210"/>
      <c r="P1132" s="210"/>
      <c r="Q1132" s="210"/>
      <c r="R1132" s="210"/>
      <c r="S1132" s="210"/>
      <c r="T1132" s="211"/>
      <c r="AT1132" s="207" t="s">
        <v>164</v>
      </c>
      <c r="AU1132" s="207" t="s">
        <v>77</v>
      </c>
      <c r="AV1132" s="205" t="s">
        <v>77</v>
      </c>
      <c r="AW1132" s="205" t="s">
        <v>31</v>
      </c>
      <c r="AX1132" s="205" t="s">
        <v>69</v>
      </c>
      <c r="AY1132" s="207" t="s">
        <v>157</v>
      </c>
    </row>
    <row r="1133" spans="2:51" s="205" customFormat="1" ht="11.25">
      <c r="B1133" s="206"/>
      <c r="D1133" s="194" t="s">
        <v>164</v>
      </c>
      <c r="E1133" s="207" t="s">
        <v>3</v>
      </c>
      <c r="F1133" s="208" t="s">
        <v>877</v>
      </c>
      <c r="H1133" s="207" t="s">
        <v>3</v>
      </c>
      <c r="L1133" s="206"/>
      <c r="M1133" s="209"/>
      <c r="N1133" s="210"/>
      <c r="O1133" s="210"/>
      <c r="P1133" s="210"/>
      <c r="Q1133" s="210"/>
      <c r="R1133" s="210"/>
      <c r="S1133" s="210"/>
      <c r="T1133" s="211"/>
      <c r="AT1133" s="207" t="s">
        <v>164</v>
      </c>
      <c r="AU1133" s="207" t="s">
        <v>77</v>
      </c>
      <c r="AV1133" s="205" t="s">
        <v>77</v>
      </c>
      <c r="AW1133" s="205" t="s">
        <v>31</v>
      </c>
      <c r="AX1133" s="205" t="s">
        <v>69</v>
      </c>
      <c r="AY1133" s="207" t="s">
        <v>157</v>
      </c>
    </row>
    <row r="1134" spans="2:51" s="212" customFormat="1" ht="11.25">
      <c r="B1134" s="213"/>
      <c r="D1134" s="194" t="s">
        <v>164</v>
      </c>
      <c r="E1134" s="214" t="s">
        <v>3</v>
      </c>
      <c r="F1134" s="215" t="s">
        <v>878</v>
      </c>
      <c r="H1134" s="216">
        <v>1301</v>
      </c>
      <c r="L1134" s="213"/>
      <c r="M1134" s="217"/>
      <c r="N1134" s="218"/>
      <c r="O1134" s="218"/>
      <c r="P1134" s="218"/>
      <c r="Q1134" s="218"/>
      <c r="R1134" s="218"/>
      <c r="S1134" s="218"/>
      <c r="T1134" s="219"/>
      <c r="AT1134" s="214" t="s">
        <v>164</v>
      </c>
      <c r="AU1134" s="214" t="s">
        <v>77</v>
      </c>
      <c r="AV1134" s="212" t="s">
        <v>163</v>
      </c>
      <c r="AW1134" s="212" t="s">
        <v>31</v>
      </c>
      <c r="AX1134" s="212" t="s">
        <v>69</v>
      </c>
      <c r="AY1134" s="214" t="s">
        <v>157</v>
      </c>
    </row>
    <row r="1135" spans="2:51" s="220" customFormat="1" ht="11.25">
      <c r="B1135" s="221"/>
      <c r="D1135" s="194" t="s">
        <v>164</v>
      </c>
      <c r="E1135" s="222" t="s">
        <v>3</v>
      </c>
      <c r="F1135" s="223" t="s">
        <v>171</v>
      </c>
      <c r="H1135" s="224">
        <v>1301</v>
      </c>
      <c r="L1135" s="221"/>
      <c r="M1135" s="225"/>
      <c r="N1135" s="226"/>
      <c r="O1135" s="226"/>
      <c r="P1135" s="226"/>
      <c r="Q1135" s="226"/>
      <c r="R1135" s="226"/>
      <c r="S1135" s="226"/>
      <c r="T1135" s="227"/>
      <c r="AT1135" s="222" t="s">
        <v>164</v>
      </c>
      <c r="AU1135" s="222" t="s">
        <v>77</v>
      </c>
      <c r="AV1135" s="220" t="s">
        <v>162</v>
      </c>
      <c r="AW1135" s="220" t="s">
        <v>31</v>
      </c>
      <c r="AX1135" s="220" t="s">
        <v>77</v>
      </c>
      <c r="AY1135" s="222" t="s">
        <v>157</v>
      </c>
    </row>
    <row r="1136" spans="1:65" s="113" customFormat="1" ht="21.75" customHeight="1">
      <c r="A1136" s="110"/>
      <c r="B1136" s="111"/>
      <c r="C1136" s="180" t="s">
        <v>632</v>
      </c>
      <c r="D1136" s="180" t="s">
        <v>158</v>
      </c>
      <c r="E1136" s="181" t="s">
        <v>922</v>
      </c>
      <c r="F1136" s="182" t="s">
        <v>923</v>
      </c>
      <c r="G1136" s="183" t="s">
        <v>389</v>
      </c>
      <c r="H1136" s="184">
        <v>1</v>
      </c>
      <c r="I1136" s="5"/>
      <c r="J1136" s="185">
        <f>ROUND(I1136*H1136,2)</f>
        <v>0</v>
      </c>
      <c r="K1136" s="186"/>
      <c r="L1136" s="111"/>
      <c r="M1136" s="187" t="s">
        <v>3</v>
      </c>
      <c r="N1136" s="188" t="s">
        <v>41</v>
      </c>
      <c r="O1136" s="189"/>
      <c r="P1136" s="190">
        <f>O1136*H1136</f>
        <v>0</v>
      </c>
      <c r="Q1136" s="190">
        <v>0</v>
      </c>
      <c r="R1136" s="190">
        <f>Q1136*H1136</f>
        <v>0</v>
      </c>
      <c r="S1136" s="190">
        <v>0</v>
      </c>
      <c r="T1136" s="191">
        <f>S1136*H1136</f>
        <v>0</v>
      </c>
      <c r="U1136" s="110"/>
      <c r="V1136" s="110"/>
      <c r="W1136" s="110"/>
      <c r="X1136" s="110"/>
      <c r="Y1136" s="110"/>
      <c r="Z1136" s="110"/>
      <c r="AA1136" s="110"/>
      <c r="AB1136" s="110"/>
      <c r="AC1136" s="110"/>
      <c r="AD1136" s="110"/>
      <c r="AE1136" s="110"/>
      <c r="AR1136" s="192" t="s">
        <v>211</v>
      </c>
      <c r="AT1136" s="192" t="s">
        <v>158</v>
      </c>
      <c r="AU1136" s="192" t="s">
        <v>77</v>
      </c>
      <c r="AY1136" s="101" t="s">
        <v>157</v>
      </c>
      <c r="BE1136" s="193">
        <f>IF(N1136="základní",J1136,0)</f>
        <v>0</v>
      </c>
      <c r="BF1136" s="193">
        <f>IF(N1136="snížená",J1136,0)</f>
        <v>0</v>
      </c>
      <c r="BG1136" s="193">
        <f>IF(N1136="zákl. přenesená",J1136,0)</f>
        <v>0</v>
      </c>
      <c r="BH1136" s="193">
        <f>IF(N1136="sníž. přenesená",J1136,0)</f>
        <v>0</v>
      </c>
      <c r="BI1136" s="193">
        <f>IF(N1136="nulová",J1136,0)</f>
        <v>0</v>
      </c>
      <c r="BJ1136" s="101" t="s">
        <v>163</v>
      </c>
      <c r="BK1136" s="193">
        <f>ROUND(I1136*H1136,2)</f>
        <v>0</v>
      </c>
      <c r="BL1136" s="101" t="s">
        <v>211</v>
      </c>
      <c r="BM1136" s="192" t="s">
        <v>924</v>
      </c>
    </row>
    <row r="1137" spans="1:65" s="113" customFormat="1" ht="16.5" customHeight="1">
      <c r="A1137" s="110"/>
      <c r="B1137" s="111"/>
      <c r="C1137" s="180" t="s">
        <v>925</v>
      </c>
      <c r="D1137" s="180" t="s">
        <v>158</v>
      </c>
      <c r="E1137" s="181" t="s">
        <v>926</v>
      </c>
      <c r="F1137" s="182" t="s">
        <v>927</v>
      </c>
      <c r="G1137" s="183" t="s">
        <v>161</v>
      </c>
      <c r="H1137" s="184">
        <v>1496.15</v>
      </c>
      <c r="I1137" s="5"/>
      <c r="J1137" s="185">
        <f>ROUND(I1137*H1137,2)</f>
        <v>0</v>
      </c>
      <c r="K1137" s="186"/>
      <c r="L1137" s="111"/>
      <c r="M1137" s="187" t="s">
        <v>3</v>
      </c>
      <c r="N1137" s="188" t="s">
        <v>41</v>
      </c>
      <c r="O1137" s="189"/>
      <c r="P1137" s="190">
        <f>O1137*H1137</f>
        <v>0</v>
      </c>
      <c r="Q1137" s="190">
        <v>0</v>
      </c>
      <c r="R1137" s="190">
        <f>Q1137*H1137</f>
        <v>0</v>
      </c>
      <c r="S1137" s="190">
        <v>0</v>
      </c>
      <c r="T1137" s="191">
        <f>S1137*H1137</f>
        <v>0</v>
      </c>
      <c r="U1137" s="110"/>
      <c r="V1137" s="110"/>
      <c r="W1137" s="110"/>
      <c r="X1137" s="110"/>
      <c r="Y1137" s="110"/>
      <c r="Z1137" s="110"/>
      <c r="AA1137" s="110"/>
      <c r="AB1137" s="110"/>
      <c r="AC1137" s="110"/>
      <c r="AD1137" s="110"/>
      <c r="AE1137" s="110"/>
      <c r="AR1137" s="192" t="s">
        <v>211</v>
      </c>
      <c r="AT1137" s="192" t="s">
        <v>158</v>
      </c>
      <c r="AU1137" s="192" t="s">
        <v>77</v>
      </c>
      <c r="AY1137" s="101" t="s">
        <v>157</v>
      </c>
      <c r="BE1137" s="193">
        <f>IF(N1137="základní",J1137,0)</f>
        <v>0</v>
      </c>
      <c r="BF1137" s="193">
        <f>IF(N1137="snížená",J1137,0)</f>
        <v>0</v>
      </c>
      <c r="BG1137" s="193">
        <f>IF(N1137="zákl. přenesená",J1137,0)</f>
        <v>0</v>
      </c>
      <c r="BH1137" s="193">
        <f>IF(N1137="sníž. přenesená",J1137,0)</f>
        <v>0</v>
      </c>
      <c r="BI1137" s="193">
        <f>IF(N1137="nulová",J1137,0)</f>
        <v>0</v>
      </c>
      <c r="BJ1137" s="101" t="s">
        <v>163</v>
      </c>
      <c r="BK1137" s="193">
        <f>ROUND(I1137*H1137,2)</f>
        <v>0</v>
      </c>
      <c r="BL1137" s="101" t="s">
        <v>211</v>
      </c>
      <c r="BM1137" s="192" t="s">
        <v>928</v>
      </c>
    </row>
    <row r="1138" spans="2:51" s="205" customFormat="1" ht="11.25">
      <c r="B1138" s="206"/>
      <c r="D1138" s="194" t="s">
        <v>164</v>
      </c>
      <c r="E1138" s="207" t="s">
        <v>3</v>
      </c>
      <c r="F1138" s="208" t="s">
        <v>165</v>
      </c>
      <c r="H1138" s="207" t="s">
        <v>3</v>
      </c>
      <c r="L1138" s="206"/>
      <c r="M1138" s="209"/>
      <c r="N1138" s="210"/>
      <c r="O1138" s="210"/>
      <c r="P1138" s="210"/>
      <c r="Q1138" s="210"/>
      <c r="R1138" s="210"/>
      <c r="S1138" s="210"/>
      <c r="T1138" s="211"/>
      <c r="AT1138" s="207" t="s">
        <v>164</v>
      </c>
      <c r="AU1138" s="207" t="s">
        <v>77</v>
      </c>
      <c r="AV1138" s="205" t="s">
        <v>77</v>
      </c>
      <c r="AW1138" s="205" t="s">
        <v>31</v>
      </c>
      <c r="AX1138" s="205" t="s">
        <v>69</v>
      </c>
      <c r="AY1138" s="207" t="s">
        <v>157</v>
      </c>
    </row>
    <row r="1139" spans="2:51" s="205" customFormat="1" ht="11.25">
      <c r="B1139" s="206"/>
      <c r="D1139" s="194" t="s">
        <v>164</v>
      </c>
      <c r="E1139" s="207" t="s">
        <v>3</v>
      </c>
      <c r="F1139" s="208" t="s">
        <v>874</v>
      </c>
      <c r="H1139" s="207" t="s">
        <v>3</v>
      </c>
      <c r="L1139" s="206"/>
      <c r="M1139" s="209"/>
      <c r="N1139" s="210"/>
      <c r="O1139" s="210"/>
      <c r="P1139" s="210"/>
      <c r="Q1139" s="210"/>
      <c r="R1139" s="210"/>
      <c r="S1139" s="210"/>
      <c r="T1139" s="211"/>
      <c r="AT1139" s="207" t="s">
        <v>164</v>
      </c>
      <c r="AU1139" s="207" t="s">
        <v>77</v>
      </c>
      <c r="AV1139" s="205" t="s">
        <v>77</v>
      </c>
      <c r="AW1139" s="205" t="s">
        <v>31</v>
      </c>
      <c r="AX1139" s="205" t="s">
        <v>69</v>
      </c>
      <c r="AY1139" s="207" t="s">
        <v>157</v>
      </c>
    </row>
    <row r="1140" spans="2:51" s="205" customFormat="1" ht="11.25">
      <c r="B1140" s="206"/>
      <c r="D1140" s="194" t="s">
        <v>164</v>
      </c>
      <c r="E1140" s="207" t="s">
        <v>3</v>
      </c>
      <c r="F1140" s="208" t="s">
        <v>875</v>
      </c>
      <c r="H1140" s="207" t="s">
        <v>3</v>
      </c>
      <c r="L1140" s="206"/>
      <c r="M1140" s="209"/>
      <c r="N1140" s="210"/>
      <c r="O1140" s="210"/>
      <c r="P1140" s="210"/>
      <c r="Q1140" s="210"/>
      <c r="R1140" s="210"/>
      <c r="S1140" s="210"/>
      <c r="T1140" s="211"/>
      <c r="AT1140" s="207" t="s">
        <v>164</v>
      </c>
      <c r="AU1140" s="207" t="s">
        <v>77</v>
      </c>
      <c r="AV1140" s="205" t="s">
        <v>77</v>
      </c>
      <c r="AW1140" s="205" t="s">
        <v>31</v>
      </c>
      <c r="AX1140" s="205" t="s">
        <v>69</v>
      </c>
      <c r="AY1140" s="207" t="s">
        <v>157</v>
      </c>
    </row>
    <row r="1141" spans="2:51" s="205" customFormat="1" ht="11.25">
      <c r="B1141" s="206"/>
      <c r="D1141" s="194" t="s">
        <v>164</v>
      </c>
      <c r="E1141" s="207" t="s">
        <v>3</v>
      </c>
      <c r="F1141" s="208" t="s">
        <v>876</v>
      </c>
      <c r="H1141" s="207" t="s">
        <v>3</v>
      </c>
      <c r="L1141" s="206"/>
      <c r="M1141" s="209"/>
      <c r="N1141" s="210"/>
      <c r="O1141" s="210"/>
      <c r="P1141" s="210"/>
      <c r="Q1141" s="210"/>
      <c r="R1141" s="210"/>
      <c r="S1141" s="210"/>
      <c r="T1141" s="211"/>
      <c r="AT1141" s="207" t="s">
        <v>164</v>
      </c>
      <c r="AU1141" s="207" t="s">
        <v>77</v>
      </c>
      <c r="AV1141" s="205" t="s">
        <v>77</v>
      </c>
      <c r="AW1141" s="205" t="s">
        <v>31</v>
      </c>
      <c r="AX1141" s="205" t="s">
        <v>69</v>
      </c>
      <c r="AY1141" s="207" t="s">
        <v>157</v>
      </c>
    </row>
    <row r="1142" spans="2:51" s="205" customFormat="1" ht="11.25">
      <c r="B1142" s="206"/>
      <c r="D1142" s="194" t="s">
        <v>164</v>
      </c>
      <c r="E1142" s="207" t="s">
        <v>3</v>
      </c>
      <c r="F1142" s="208" t="s">
        <v>877</v>
      </c>
      <c r="H1142" s="207" t="s">
        <v>3</v>
      </c>
      <c r="L1142" s="206"/>
      <c r="M1142" s="209"/>
      <c r="N1142" s="210"/>
      <c r="O1142" s="210"/>
      <c r="P1142" s="210"/>
      <c r="Q1142" s="210"/>
      <c r="R1142" s="210"/>
      <c r="S1142" s="210"/>
      <c r="T1142" s="211"/>
      <c r="AT1142" s="207" t="s">
        <v>164</v>
      </c>
      <c r="AU1142" s="207" t="s">
        <v>77</v>
      </c>
      <c r="AV1142" s="205" t="s">
        <v>77</v>
      </c>
      <c r="AW1142" s="205" t="s">
        <v>31</v>
      </c>
      <c r="AX1142" s="205" t="s">
        <v>69</v>
      </c>
      <c r="AY1142" s="207" t="s">
        <v>157</v>
      </c>
    </row>
    <row r="1143" spans="2:51" s="205" customFormat="1" ht="11.25">
      <c r="B1143" s="206"/>
      <c r="D1143" s="194" t="s">
        <v>164</v>
      </c>
      <c r="E1143" s="207" t="s">
        <v>3</v>
      </c>
      <c r="F1143" s="208" t="s">
        <v>929</v>
      </c>
      <c r="H1143" s="207" t="s">
        <v>3</v>
      </c>
      <c r="L1143" s="206"/>
      <c r="M1143" s="209"/>
      <c r="N1143" s="210"/>
      <c r="O1143" s="210"/>
      <c r="P1143" s="210"/>
      <c r="Q1143" s="210"/>
      <c r="R1143" s="210"/>
      <c r="S1143" s="210"/>
      <c r="T1143" s="211"/>
      <c r="AT1143" s="207" t="s">
        <v>164</v>
      </c>
      <c r="AU1143" s="207" t="s">
        <v>77</v>
      </c>
      <c r="AV1143" s="205" t="s">
        <v>77</v>
      </c>
      <c r="AW1143" s="205" t="s">
        <v>31</v>
      </c>
      <c r="AX1143" s="205" t="s">
        <v>69</v>
      </c>
      <c r="AY1143" s="207" t="s">
        <v>157</v>
      </c>
    </row>
    <row r="1144" spans="2:51" s="212" customFormat="1" ht="11.25">
      <c r="B1144" s="213"/>
      <c r="D1144" s="194" t="s">
        <v>164</v>
      </c>
      <c r="E1144" s="214" t="s">
        <v>3</v>
      </c>
      <c r="F1144" s="215" t="s">
        <v>930</v>
      </c>
      <c r="H1144" s="216">
        <v>1496.15</v>
      </c>
      <c r="L1144" s="213"/>
      <c r="M1144" s="217"/>
      <c r="N1144" s="218"/>
      <c r="O1144" s="218"/>
      <c r="P1144" s="218"/>
      <c r="Q1144" s="218"/>
      <c r="R1144" s="218"/>
      <c r="S1144" s="218"/>
      <c r="T1144" s="219"/>
      <c r="AT1144" s="214" t="s">
        <v>164</v>
      </c>
      <c r="AU1144" s="214" t="s">
        <v>77</v>
      </c>
      <c r="AV1144" s="212" t="s">
        <v>163</v>
      </c>
      <c r="AW1144" s="212" t="s">
        <v>31</v>
      </c>
      <c r="AX1144" s="212" t="s">
        <v>69</v>
      </c>
      <c r="AY1144" s="214" t="s">
        <v>157</v>
      </c>
    </row>
    <row r="1145" spans="2:51" s="220" customFormat="1" ht="11.25">
      <c r="B1145" s="221"/>
      <c r="D1145" s="194" t="s">
        <v>164</v>
      </c>
      <c r="E1145" s="222" t="s">
        <v>3</v>
      </c>
      <c r="F1145" s="223" t="s">
        <v>171</v>
      </c>
      <c r="H1145" s="224">
        <v>1496.15</v>
      </c>
      <c r="L1145" s="221"/>
      <c r="M1145" s="225"/>
      <c r="N1145" s="226"/>
      <c r="O1145" s="226"/>
      <c r="P1145" s="226"/>
      <c r="Q1145" s="226"/>
      <c r="R1145" s="226"/>
      <c r="S1145" s="226"/>
      <c r="T1145" s="227"/>
      <c r="AT1145" s="222" t="s">
        <v>164</v>
      </c>
      <c r="AU1145" s="222" t="s">
        <v>77</v>
      </c>
      <c r="AV1145" s="220" t="s">
        <v>162</v>
      </c>
      <c r="AW1145" s="220" t="s">
        <v>31</v>
      </c>
      <c r="AX1145" s="220" t="s">
        <v>77</v>
      </c>
      <c r="AY1145" s="222" t="s">
        <v>157</v>
      </c>
    </row>
    <row r="1146" spans="1:65" s="113" customFormat="1" ht="21.75" customHeight="1">
      <c r="A1146" s="110"/>
      <c r="B1146" s="111"/>
      <c r="C1146" s="180" t="s">
        <v>639</v>
      </c>
      <c r="D1146" s="180" t="s">
        <v>158</v>
      </c>
      <c r="E1146" s="181" t="s">
        <v>931</v>
      </c>
      <c r="F1146" s="182" t="s">
        <v>932</v>
      </c>
      <c r="G1146" s="183" t="s">
        <v>757</v>
      </c>
      <c r="H1146" s="184">
        <v>9.832</v>
      </c>
      <c r="I1146" s="5"/>
      <c r="J1146" s="185">
        <f>ROUND(I1146*H1146,2)</f>
        <v>0</v>
      </c>
      <c r="K1146" s="186"/>
      <c r="L1146" s="111"/>
      <c r="M1146" s="187" t="s">
        <v>3</v>
      </c>
      <c r="N1146" s="188" t="s">
        <v>41</v>
      </c>
      <c r="O1146" s="189"/>
      <c r="P1146" s="190">
        <f>O1146*H1146</f>
        <v>0</v>
      </c>
      <c r="Q1146" s="190">
        <v>0</v>
      </c>
      <c r="R1146" s="190">
        <f>Q1146*H1146</f>
        <v>0</v>
      </c>
      <c r="S1146" s="190">
        <v>0</v>
      </c>
      <c r="T1146" s="191">
        <f>S1146*H1146</f>
        <v>0</v>
      </c>
      <c r="U1146" s="110"/>
      <c r="V1146" s="110"/>
      <c r="W1146" s="110"/>
      <c r="X1146" s="110"/>
      <c r="Y1146" s="110"/>
      <c r="Z1146" s="110"/>
      <c r="AA1146" s="110"/>
      <c r="AB1146" s="110"/>
      <c r="AC1146" s="110"/>
      <c r="AD1146" s="110"/>
      <c r="AE1146" s="110"/>
      <c r="AR1146" s="192" t="s">
        <v>211</v>
      </c>
      <c r="AT1146" s="192" t="s">
        <v>158</v>
      </c>
      <c r="AU1146" s="192" t="s">
        <v>77</v>
      </c>
      <c r="AY1146" s="101" t="s">
        <v>157</v>
      </c>
      <c r="BE1146" s="193">
        <f>IF(N1146="základní",J1146,0)</f>
        <v>0</v>
      </c>
      <c r="BF1146" s="193">
        <f>IF(N1146="snížená",J1146,0)</f>
        <v>0</v>
      </c>
      <c r="BG1146" s="193">
        <f>IF(N1146="zákl. přenesená",J1146,0)</f>
        <v>0</v>
      </c>
      <c r="BH1146" s="193">
        <f>IF(N1146="sníž. přenesená",J1146,0)</f>
        <v>0</v>
      </c>
      <c r="BI1146" s="193">
        <f>IF(N1146="nulová",J1146,0)</f>
        <v>0</v>
      </c>
      <c r="BJ1146" s="101" t="s">
        <v>163</v>
      </c>
      <c r="BK1146" s="193">
        <f>ROUND(I1146*H1146,2)</f>
        <v>0</v>
      </c>
      <c r="BL1146" s="101" t="s">
        <v>211</v>
      </c>
      <c r="BM1146" s="192" t="s">
        <v>933</v>
      </c>
    </row>
    <row r="1147" spans="2:63" s="169" customFormat="1" ht="25.9" customHeight="1">
      <c r="B1147" s="170"/>
      <c r="D1147" s="171" t="s">
        <v>68</v>
      </c>
      <c r="E1147" s="172" t="s">
        <v>934</v>
      </c>
      <c r="F1147" s="172" t="s">
        <v>935</v>
      </c>
      <c r="J1147" s="173">
        <f>BK1147</f>
        <v>0</v>
      </c>
      <c r="L1147" s="170"/>
      <c r="M1147" s="174"/>
      <c r="N1147" s="175"/>
      <c r="O1147" s="175"/>
      <c r="P1147" s="176">
        <f>SUM(P1148:P1213)</f>
        <v>0</v>
      </c>
      <c r="Q1147" s="175"/>
      <c r="R1147" s="176">
        <f>SUM(R1148:R1213)</f>
        <v>0</v>
      </c>
      <c r="S1147" s="175"/>
      <c r="T1147" s="177">
        <f>SUM(T1148:T1213)</f>
        <v>0</v>
      </c>
      <c r="AR1147" s="171" t="s">
        <v>163</v>
      </c>
      <c r="AT1147" s="178" t="s">
        <v>68</v>
      </c>
      <c r="AU1147" s="178" t="s">
        <v>69</v>
      </c>
      <c r="AY1147" s="171" t="s">
        <v>157</v>
      </c>
      <c r="BK1147" s="179">
        <f>SUM(BK1148:BK1213)</f>
        <v>0</v>
      </c>
    </row>
    <row r="1148" spans="1:65" s="113" customFormat="1" ht="16.5" customHeight="1">
      <c r="A1148" s="110"/>
      <c r="B1148" s="111"/>
      <c r="C1148" s="180" t="s">
        <v>936</v>
      </c>
      <c r="D1148" s="180" t="s">
        <v>158</v>
      </c>
      <c r="E1148" s="181" t="s">
        <v>937</v>
      </c>
      <c r="F1148" s="182" t="s">
        <v>938</v>
      </c>
      <c r="G1148" s="183" t="s">
        <v>161</v>
      </c>
      <c r="H1148" s="184">
        <v>806.7</v>
      </c>
      <c r="I1148" s="5"/>
      <c r="J1148" s="185">
        <f>ROUND(I1148*H1148,2)</f>
        <v>0</v>
      </c>
      <c r="K1148" s="186"/>
      <c r="L1148" s="111"/>
      <c r="M1148" s="187" t="s">
        <v>3</v>
      </c>
      <c r="N1148" s="188" t="s">
        <v>41</v>
      </c>
      <c r="O1148" s="189"/>
      <c r="P1148" s="190">
        <f>O1148*H1148</f>
        <v>0</v>
      </c>
      <c r="Q1148" s="190">
        <v>0</v>
      </c>
      <c r="R1148" s="190">
        <f>Q1148*H1148</f>
        <v>0</v>
      </c>
      <c r="S1148" s="190">
        <v>0</v>
      </c>
      <c r="T1148" s="191">
        <f>S1148*H1148</f>
        <v>0</v>
      </c>
      <c r="U1148" s="110"/>
      <c r="V1148" s="110"/>
      <c r="W1148" s="110"/>
      <c r="X1148" s="110"/>
      <c r="Y1148" s="110"/>
      <c r="Z1148" s="110"/>
      <c r="AA1148" s="110"/>
      <c r="AB1148" s="110"/>
      <c r="AC1148" s="110"/>
      <c r="AD1148" s="110"/>
      <c r="AE1148" s="110"/>
      <c r="AR1148" s="192" t="s">
        <v>211</v>
      </c>
      <c r="AT1148" s="192" t="s">
        <v>158</v>
      </c>
      <c r="AU1148" s="192" t="s">
        <v>77</v>
      </c>
      <c r="AY1148" s="101" t="s">
        <v>157</v>
      </c>
      <c r="BE1148" s="193">
        <f>IF(N1148="základní",J1148,0)</f>
        <v>0</v>
      </c>
      <c r="BF1148" s="193">
        <f>IF(N1148="snížená",J1148,0)</f>
        <v>0</v>
      </c>
      <c r="BG1148" s="193">
        <f>IF(N1148="zákl. přenesená",J1148,0)</f>
        <v>0</v>
      </c>
      <c r="BH1148" s="193">
        <f>IF(N1148="sníž. přenesená",J1148,0)</f>
        <v>0</v>
      </c>
      <c r="BI1148" s="193">
        <f>IF(N1148="nulová",J1148,0)</f>
        <v>0</v>
      </c>
      <c r="BJ1148" s="101" t="s">
        <v>163</v>
      </c>
      <c r="BK1148" s="193">
        <f>ROUND(I1148*H1148,2)</f>
        <v>0</v>
      </c>
      <c r="BL1148" s="101" t="s">
        <v>211</v>
      </c>
      <c r="BM1148" s="192" t="s">
        <v>939</v>
      </c>
    </row>
    <row r="1149" spans="2:51" s="205" customFormat="1" ht="11.25">
      <c r="B1149" s="206"/>
      <c r="D1149" s="194" t="s">
        <v>164</v>
      </c>
      <c r="E1149" s="207" t="s">
        <v>3</v>
      </c>
      <c r="F1149" s="208" t="s">
        <v>940</v>
      </c>
      <c r="H1149" s="207" t="s">
        <v>3</v>
      </c>
      <c r="L1149" s="206"/>
      <c r="M1149" s="209"/>
      <c r="N1149" s="210"/>
      <c r="O1149" s="210"/>
      <c r="P1149" s="210"/>
      <c r="Q1149" s="210"/>
      <c r="R1149" s="210"/>
      <c r="S1149" s="210"/>
      <c r="T1149" s="211"/>
      <c r="AT1149" s="207" t="s">
        <v>164</v>
      </c>
      <c r="AU1149" s="207" t="s">
        <v>77</v>
      </c>
      <c r="AV1149" s="205" t="s">
        <v>77</v>
      </c>
      <c r="AW1149" s="205" t="s">
        <v>31</v>
      </c>
      <c r="AX1149" s="205" t="s">
        <v>69</v>
      </c>
      <c r="AY1149" s="207" t="s">
        <v>157</v>
      </c>
    </row>
    <row r="1150" spans="2:51" s="205" customFormat="1" ht="11.25">
      <c r="B1150" s="206"/>
      <c r="D1150" s="194" t="s">
        <v>164</v>
      </c>
      <c r="E1150" s="207" t="s">
        <v>3</v>
      </c>
      <c r="F1150" s="208" t="s">
        <v>165</v>
      </c>
      <c r="H1150" s="207" t="s">
        <v>3</v>
      </c>
      <c r="L1150" s="206"/>
      <c r="M1150" s="209"/>
      <c r="N1150" s="210"/>
      <c r="O1150" s="210"/>
      <c r="P1150" s="210"/>
      <c r="Q1150" s="210"/>
      <c r="R1150" s="210"/>
      <c r="S1150" s="210"/>
      <c r="T1150" s="211"/>
      <c r="AT1150" s="207" t="s">
        <v>164</v>
      </c>
      <c r="AU1150" s="207" t="s">
        <v>77</v>
      </c>
      <c r="AV1150" s="205" t="s">
        <v>77</v>
      </c>
      <c r="AW1150" s="205" t="s">
        <v>31</v>
      </c>
      <c r="AX1150" s="205" t="s">
        <v>69</v>
      </c>
      <c r="AY1150" s="207" t="s">
        <v>157</v>
      </c>
    </row>
    <row r="1151" spans="2:51" s="205" customFormat="1" ht="11.25">
      <c r="B1151" s="206"/>
      <c r="D1151" s="194" t="s">
        <v>164</v>
      </c>
      <c r="E1151" s="207" t="s">
        <v>3</v>
      </c>
      <c r="F1151" s="208" t="s">
        <v>282</v>
      </c>
      <c r="H1151" s="207" t="s">
        <v>3</v>
      </c>
      <c r="L1151" s="206"/>
      <c r="M1151" s="209"/>
      <c r="N1151" s="210"/>
      <c r="O1151" s="210"/>
      <c r="P1151" s="210"/>
      <c r="Q1151" s="210"/>
      <c r="R1151" s="210"/>
      <c r="S1151" s="210"/>
      <c r="T1151" s="211"/>
      <c r="AT1151" s="207" t="s">
        <v>164</v>
      </c>
      <c r="AU1151" s="207" t="s">
        <v>77</v>
      </c>
      <c r="AV1151" s="205" t="s">
        <v>77</v>
      </c>
      <c r="AW1151" s="205" t="s">
        <v>31</v>
      </c>
      <c r="AX1151" s="205" t="s">
        <v>69</v>
      </c>
      <c r="AY1151" s="207" t="s">
        <v>157</v>
      </c>
    </row>
    <row r="1152" spans="2:51" s="205" customFormat="1" ht="11.25">
      <c r="B1152" s="206"/>
      <c r="D1152" s="194" t="s">
        <v>164</v>
      </c>
      <c r="E1152" s="207" t="s">
        <v>3</v>
      </c>
      <c r="F1152" s="208" t="s">
        <v>283</v>
      </c>
      <c r="H1152" s="207" t="s">
        <v>3</v>
      </c>
      <c r="L1152" s="206"/>
      <c r="M1152" s="209"/>
      <c r="N1152" s="210"/>
      <c r="O1152" s="210"/>
      <c r="P1152" s="210"/>
      <c r="Q1152" s="210"/>
      <c r="R1152" s="210"/>
      <c r="S1152" s="210"/>
      <c r="T1152" s="211"/>
      <c r="AT1152" s="207" t="s">
        <v>164</v>
      </c>
      <c r="AU1152" s="207" t="s">
        <v>77</v>
      </c>
      <c r="AV1152" s="205" t="s">
        <v>77</v>
      </c>
      <c r="AW1152" s="205" t="s">
        <v>31</v>
      </c>
      <c r="AX1152" s="205" t="s">
        <v>69</v>
      </c>
      <c r="AY1152" s="207" t="s">
        <v>157</v>
      </c>
    </row>
    <row r="1153" spans="2:51" s="205" customFormat="1" ht="11.25">
      <c r="B1153" s="206"/>
      <c r="D1153" s="194" t="s">
        <v>164</v>
      </c>
      <c r="E1153" s="207" t="s">
        <v>3</v>
      </c>
      <c r="F1153" s="208" t="s">
        <v>284</v>
      </c>
      <c r="H1153" s="207" t="s">
        <v>3</v>
      </c>
      <c r="L1153" s="206"/>
      <c r="M1153" s="209"/>
      <c r="N1153" s="210"/>
      <c r="O1153" s="210"/>
      <c r="P1153" s="210"/>
      <c r="Q1153" s="210"/>
      <c r="R1153" s="210"/>
      <c r="S1153" s="210"/>
      <c r="T1153" s="211"/>
      <c r="AT1153" s="207" t="s">
        <v>164</v>
      </c>
      <c r="AU1153" s="207" t="s">
        <v>77</v>
      </c>
      <c r="AV1153" s="205" t="s">
        <v>77</v>
      </c>
      <c r="AW1153" s="205" t="s">
        <v>31</v>
      </c>
      <c r="AX1153" s="205" t="s">
        <v>69</v>
      </c>
      <c r="AY1153" s="207" t="s">
        <v>157</v>
      </c>
    </row>
    <row r="1154" spans="2:51" s="205" customFormat="1" ht="11.25">
      <c r="B1154" s="206"/>
      <c r="D1154" s="194" t="s">
        <v>164</v>
      </c>
      <c r="E1154" s="207" t="s">
        <v>3</v>
      </c>
      <c r="F1154" s="208" t="s">
        <v>285</v>
      </c>
      <c r="H1154" s="207" t="s">
        <v>3</v>
      </c>
      <c r="L1154" s="206"/>
      <c r="M1154" s="209"/>
      <c r="N1154" s="210"/>
      <c r="O1154" s="210"/>
      <c r="P1154" s="210"/>
      <c r="Q1154" s="210"/>
      <c r="R1154" s="210"/>
      <c r="S1154" s="210"/>
      <c r="T1154" s="211"/>
      <c r="AT1154" s="207" t="s">
        <v>164</v>
      </c>
      <c r="AU1154" s="207" t="s">
        <v>77</v>
      </c>
      <c r="AV1154" s="205" t="s">
        <v>77</v>
      </c>
      <c r="AW1154" s="205" t="s">
        <v>31</v>
      </c>
      <c r="AX1154" s="205" t="s">
        <v>69</v>
      </c>
      <c r="AY1154" s="207" t="s">
        <v>157</v>
      </c>
    </row>
    <row r="1155" spans="2:51" s="205" customFormat="1" ht="11.25">
      <c r="B1155" s="206"/>
      <c r="D1155" s="194" t="s">
        <v>164</v>
      </c>
      <c r="E1155" s="207" t="s">
        <v>3</v>
      </c>
      <c r="F1155" s="208" t="s">
        <v>941</v>
      </c>
      <c r="H1155" s="207" t="s">
        <v>3</v>
      </c>
      <c r="L1155" s="206"/>
      <c r="M1155" s="209"/>
      <c r="N1155" s="210"/>
      <c r="O1155" s="210"/>
      <c r="P1155" s="210"/>
      <c r="Q1155" s="210"/>
      <c r="R1155" s="210"/>
      <c r="S1155" s="210"/>
      <c r="T1155" s="211"/>
      <c r="AT1155" s="207" t="s">
        <v>164</v>
      </c>
      <c r="AU1155" s="207" t="s">
        <v>77</v>
      </c>
      <c r="AV1155" s="205" t="s">
        <v>77</v>
      </c>
      <c r="AW1155" s="205" t="s">
        <v>31</v>
      </c>
      <c r="AX1155" s="205" t="s">
        <v>69</v>
      </c>
      <c r="AY1155" s="207" t="s">
        <v>157</v>
      </c>
    </row>
    <row r="1156" spans="2:51" s="212" customFormat="1" ht="11.25">
      <c r="B1156" s="213"/>
      <c r="D1156" s="194" t="s">
        <v>164</v>
      </c>
      <c r="E1156" s="214" t="s">
        <v>3</v>
      </c>
      <c r="F1156" s="215" t="s">
        <v>942</v>
      </c>
      <c r="H1156" s="216">
        <v>806.7</v>
      </c>
      <c r="L1156" s="213"/>
      <c r="M1156" s="217"/>
      <c r="N1156" s="218"/>
      <c r="O1156" s="218"/>
      <c r="P1156" s="218"/>
      <c r="Q1156" s="218"/>
      <c r="R1156" s="218"/>
      <c r="S1156" s="218"/>
      <c r="T1156" s="219"/>
      <c r="AT1156" s="214" t="s">
        <v>164</v>
      </c>
      <c r="AU1156" s="214" t="s">
        <v>77</v>
      </c>
      <c r="AV1156" s="212" t="s">
        <v>163</v>
      </c>
      <c r="AW1156" s="212" t="s">
        <v>31</v>
      </c>
      <c r="AX1156" s="212" t="s">
        <v>69</v>
      </c>
      <c r="AY1156" s="214" t="s">
        <v>157</v>
      </c>
    </row>
    <row r="1157" spans="2:51" s="220" customFormat="1" ht="11.25">
      <c r="B1157" s="221"/>
      <c r="D1157" s="194" t="s">
        <v>164</v>
      </c>
      <c r="E1157" s="222" t="s">
        <v>3</v>
      </c>
      <c r="F1157" s="223" t="s">
        <v>171</v>
      </c>
      <c r="H1157" s="224">
        <v>806.7</v>
      </c>
      <c r="L1157" s="221"/>
      <c r="M1157" s="225"/>
      <c r="N1157" s="226"/>
      <c r="O1157" s="226"/>
      <c r="P1157" s="226"/>
      <c r="Q1157" s="226"/>
      <c r="R1157" s="226"/>
      <c r="S1157" s="226"/>
      <c r="T1157" s="227"/>
      <c r="AT1157" s="222" t="s">
        <v>164</v>
      </c>
      <c r="AU1157" s="222" t="s">
        <v>77</v>
      </c>
      <c r="AV1157" s="220" t="s">
        <v>162</v>
      </c>
      <c r="AW1157" s="220" t="s">
        <v>31</v>
      </c>
      <c r="AX1157" s="220" t="s">
        <v>77</v>
      </c>
      <c r="AY1157" s="222" t="s">
        <v>157</v>
      </c>
    </row>
    <row r="1158" spans="1:65" s="113" customFormat="1" ht="16.5" customHeight="1">
      <c r="A1158" s="110"/>
      <c r="B1158" s="111"/>
      <c r="C1158" s="180" t="s">
        <v>644</v>
      </c>
      <c r="D1158" s="180" t="s">
        <v>158</v>
      </c>
      <c r="E1158" s="181" t="s">
        <v>943</v>
      </c>
      <c r="F1158" s="182" t="s">
        <v>944</v>
      </c>
      <c r="G1158" s="183" t="s">
        <v>161</v>
      </c>
      <c r="H1158" s="184">
        <v>1301</v>
      </c>
      <c r="I1158" s="5"/>
      <c r="J1158" s="185">
        <f>ROUND(I1158*H1158,2)</f>
        <v>0</v>
      </c>
      <c r="K1158" s="186"/>
      <c r="L1158" s="111"/>
      <c r="M1158" s="187" t="s">
        <v>3</v>
      </c>
      <c r="N1158" s="188" t="s">
        <v>41</v>
      </c>
      <c r="O1158" s="189"/>
      <c r="P1158" s="190">
        <f>O1158*H1158</f>
        <v>0</v>
      </c>
      <c r="Q1158" s="190">
        <v>0</v>
      </c>
      <c r="R1158" s="190">
        <f>Q1158*H1158</f>
        <v>0</v>
      </c>
      <c r="S1158" s="190">
        <v>0</v>
      </c>
      <c r="T1158" s="191">
        <f>S1158*H1158</f>
        <v>0</v>
      </c>
      <c r="U1158" s="110"/>
      <c r="V1158" s="110"/>
      <c r="W1158" s="110"/>
      <c r="X1158" s="110"/>
      <c r="Y1158" s="110"/>
      <c r="Z1158" s="110"/>
      <c r="AA1158" s="110"/>
      <c r="AB1158" s="110"/>
      <c r="AC1158" s="110"/>
      <c r="AD1158" s="110"/>
      <c r="AE1158" s="110"/>
      <c r="AR1158" s="192" t="s">
        <v>211</v>
      </c>
      <c r="AT1158" s="192" t="s">
        <v>158</v>
      </c>
      <c r="AU1158" s="192" t="s">
        <v>77</v>
      </c>
      <c r="AY1158" s="101" t="s">
        <v>157</v>
      </c>
      <c r="BE1158" s="193">
        <f>IF(N1158="základní",J1158,0)</f>
        <v>0</v>
      </c>
      <c r="BF1158" s="193">
        <f>IF(N1158="snížená",J1158,0)</f>
        <v>0</v>
      </c>
      <c r="BG1158" s="193">
        <f>IF(N1158="zákl. přenesená",J1158,0)</f>
        <v>0</v>
      </c>
      <c r="BH1158" s="193">
        <f>IF(N1158="sníž. přenesená",J1158,0)</f>
        <v>0</v>
      </c>
      <c r="BI1158" s="193">
        <f>IF(N1158="nulová",J1158,0)</f>
        <v>0</v>
      </c>
      <c r="BJ1158" s="101" t="s">
        <v>163</v>
      </c>
      <c r="BK1158" s="193">
        <f>ROUND(I1158*H1158,2)</f>
        <v>0</v>
      </c>
      <c r="BL1158" s="101" t="s">
        <v>211</v>
      </c>
      <c r="BM1158" s="192" t="s">
        <v>945</v>
      </c>
    </row>
    <row r="1159" spans="2:51" s="205" customFormat="1" ht="11.25">
      <c r="B1159" s="206"/>
      <c r="D1159" s="194" t="s">
        <v>164</v>
      </c>
      <c r="E1159" s="207" t="s">
        <v>3</v>
      </c>
      <c r="F1159" s="208" t="s">
        <v>165</v>
      </c>
      <c r="H1159" s="207" t="s">
        <v>3</v>
      </c>
      <c r="L1159" s="206"/>
      <c r="M1159" s="209"/>
      <c r="N1159" s="210"/>
      <c r="O1159" s="210"/>
      <c r="P1159" s="210"/>
      <c r="Q1159" s="210"/>
      <c r="R1159" s="210"/>
      <c r="S1159" s="210"/>
      <c r="T1159" s="211"/>
      <c r="AT1159" s="207" t="s">
        <v>164</v>
      </c>
      <c r="AU1159" s="207" t="s">
        <v>77</v>
      </c>
      <c r="AV1159" s="205" t="s">
        <v>77</v>
      </c>
      <c r="AW1159" s="205" t="s">
        <v>31</v>
      </c>
      <c r="AX1159" s="205" t="s">
        <v>69</v>
      </c>
      <c r="AY1159" s="207" t="s">
        <v>157</v>
      </c>
    </row>
    <row r="1160" spans="2:51" s="205" customFormat="1" ht="11.25">
      <c r="B1160" s="206"/>
      <c r="D1160" s="194" t="s">
        <v>164</v>
      </c>
      <c r="E1160" s="207" t="s">
        <v>3</v>
      </c>
      <c r="F1160" s="208" t="s">
        <v>874</v>
      </c>
      <c r="H1160" s="207" t="s">
        <v>3</v>
      </c>
      <c r="L1160" s="206"/>
      <c r="M1160" s="209"/>
      <c r="N1160" s="210"/>
      <c r="O1160" s="210"/>
      <c r="P1160" s="210"/>
      <c r="Q1160" s="210"/>
      <c r="R1160" s="210"/>
      <c r="S1160" s="210"/>
      <c r="T1160" s="211"/>
      <c r="AT1160" s="207" t="s">
        <v>164</v>
      </c>
      <c r="AU1160" s="207" t="s">
        <v>77</v>
      </c>
      <c r="AV1160" s="205" t="s">
        <v>77</v>
      </c>
      <c r="AW1160" s="205" t="s">
        <v>31</v>
      </c>
      <c r="AX1160" s="205" t="s">
        <v>69</v>
      </c>
      <c r="AY1160" s="207" t="s">
        <v>157</v>
      </c>
    </row>
    <row r="1161" spans="2:51" s="205" customFormat="1" ht="11.25">
      <c r="B1161" s="206"/>
      <c r="D1161" s="194" t="s">
        <v>164</v>
      </c>
      <c r="E1161" s="207" t="s">
        <v>3</v>
      </c>
      <c r="F1161" s="208" t="s">
        <v>875</v>
      </c>
      <c r="H1161" s="207" t="s">
        <v>3</v>
      </c>
      <c r="L1161" s="206"/>
      <c r="M1161" s="209"/>
      <c r="N1161" s="210"/>
      <c r="O1161" s="210"/>
      <c r="P1161" s="210"/>
      <c r="Q1161" s="210"/>
      <c r="R1161" s="210"/>
      <c r="S1161" s="210"/>
      <c r="T1161" s="211"/>
      <c r="AT1161" s="207" t="s">
        <v>164</v>
      </c>
      <c r="AU1161" s="207" t="s">
        <v>77</v>
      </c>
      <c r="AV1161" s="205" t="s">
        <v>77</v>
      </c>
      <c r="AW1161" s="205" t="s">
        <v>31</v>
      </c>
      <c r="AX1161" s="205" t="s">
        <v>69</v>
      </c>
      <c r="AY1161" s="207" t="s">
        <v>157</v>
      </c>
    </row>
    <row r="1162" spans="2:51" s="205" customFormat="1" ht="11.25">
      <c r="B1162" s="206"/>
      <c r="D1162" s="194" t="s">
        <v>164</v>
      </c>
      <c r="E1162" s="207" t="s">
        <v>3</v>
      </c>
      <c r="F1162" s="208" t="s">
        <v>876</v>
      </c>
      <c r="H1162" s="207" t="s">
        <v>3</v>
      </c>
      <c r="L1162" s="206"/>
      <c r="M1162" s="209"/>
      <c r="N1162" s="210"/>
      <c r="O1162" s="210"/>
      <c r="P1162" s="210"/>
      <c r="Q1162" s="210"/>
      <c r="R1162" s="210"/>
      <c r="S1162" s="210"/>
      <c r="T1162" s="211"/>
      <c r="AT1162" s="207" t="s">
        <v>164</v>
      </c>
      <c r="AU1162" s="207" t="s">
        <v>77</v>
      </c>
      <c r="AV1162" s="205" t="s">
        <v>77</v>
      </c>
      <c r="AW1162" s="205" t="s">
        <v>31</v>
      </c>
      <c r="AX1162" s="205" t="s">
        <v>69</v>
      </c>
      <c r="AY1162" s="207" t="s">
        <v>157</v>
      </c>
    </row>
    <row r="1163" spans="2:51" s="205" customFormat="1" ht="11.25">
      <c r="B1163" s="206"/>
      <c r="D1163" s="194" t="s">
        <v>164</v>
      </c>
      <c r="E1163" s="207" t="s">
        <v>3</v>
      </c>
      <c r="F1163" s="208" t="s">
        <v>877</v>
      </c>
      <c r="H1163" s="207" t="s">
        <v>3</v>
      </c>
      <c r="L1163" s="206"/>
      <c r="M1163" s="209"/>
      <c r="N1163" s="210"/>
      <c r="O1163" s="210"/>
      <c r="P1163" s="210"/>
      <c r="Q1163" s="210"/>
      <c r="R1163" s="210"/>
      <c r="S1163" s="210"/>
      <c r="T1163" s="211"/>
      <c r="AT1163" s="207" t="s">
        <v>164</v>
      </c>
      <c r="AU1163" s="207" t="s">
        <v>77</v>
      </c>
      <c r="AV1163" s="205" t="s">
        <v>77</v>
      </c>
      <c r="AW1163" s="205" t="s">
        <v>31</v>
      </c>
      <c r="AX1163" s="205" t="s">
        <v>69</v>
      </c>
      <c r="AY1163" s="207" t="s">
        <v>157</v>
      </c>
    </row>
    <row r="1164" spans="2:51" s="212" customFormat="1" ht="11.25">
      <c r="B1164" s="213"/>
      <c r="D1164" s="194" t="s">
        <v>164</v>
      </c>
      <c r="E1164" s="214" t="s">
        <v>3</v>
      </c>
      <c r="F1164" s="215" t="s">
        <v>878</v>
      </c>
      <c r="H1164" s="216">
        <v>1301</v>
      </c>
      <c r="L1164" s="213"/>
      <c r="M1164" s="217"/>
      <c r="N1164" s="218"/>
      <c r="O1164" s="218"/>
      <c r="P1164" s="218"/>
      <c r="Q1164" s="218"/>
      <c r="R1164" s="218"/>
      <c r="S1164" s="218"/>
      <c r="T1164" s="219"/>
      <c r="AT1164" s="214" t="s">
        <v>164</v>
      </c>
      <c r="AU1164" s="214" t="s">
        <v>77</v>
      </c>
      <c r="AV1164" s="212" t="s">
        <v>163</v>
      </c>
      <c r="AW1164" s="212" t="s">
        <v>31</v>
      </c>
      <c r="AX1164" s="212" t="s">
        <v>69</v>
      </c>
      <c r="AY1164" s="214" t="s">
        <v>157</v>
      </c>
    </row>
    <row r="1165" spans="2:51" s="220" customFormat="1" ht="11.25">
      <c r="B1165" s="221"/>
      <c r="D1165" s="194" t="s">
        <v>164</v>
      </c>
      <c r="E1165" s="222" t="s">
        <v>3</v>
      </c>
      <c r="F1165" s="223" t="s">
        <v>171</v>
      </c>
      <c r="H1165" s="224">
        <v>1301</v>
      </c>
      <c r="L1165" s="221"/>
      <c r="M1165" s="225"/>
      <c r="N1165" s="226"/>
      <c r="O1165" s="226"/>
      <c r="P1165" s="226"/>
      <c r="Q1165" s="226"/>
      <c r="R1165" s="226"/>
      <c r="S1165" s="226"/>
      <c r="T1165" s="227"/>
      <c r="AT1165" s="222" t="s">
        <v>164</v>
      </c>
      <c r="AU1165" s="222" t="s">
        <v>77</v>
      </c>
      <c r="AV1165" s="220" t="s">
        <v>162</v>
      </c>
      <c r="AW1165" s="220" t="s">
        <v>31</v>
      </c>
      <c r="AX1165" s="220" t="s">
        <v>77</v>
      </c>
      <c r="AY1165" s="222" t="s">
        <v>157</v>
      </c>
    </row>
    <row r="1166" spans="1:65" s="113" customFormat="1" ht="16.5" customHeight="1">
      <c r="A1166" s="110"/>
      <c r="B1166" s="111"/>
      <c r="C1166" s="180" t="s">
        <v>946</v>
      </c>
      <c r="D1166" s="180" t="s">
        <v>158</v>
      </c>
      <c r="E1166" s="181" t="s">
        <v>947</v>
      </c>
      <c r="F1166" s="182" t="s">
        <v>948</v>
      </c>
      <c r="G1166" s="183" t="s">
        <v>161</v>
      </c>
      <c r="H1166" s="184">
        <v>289</v>
      </c>
      <c r="I1166" s="5"/>
      <c r="J1166" s="185">
        <f>ROUND(I1166*H1166,2)</f>
        <v>0</v>
      </c>
      <c r="K1166" s="186"/>
      <c r="L1166" s="111"/>
      <c r="M1166" s="187" t="s">
        <v>3</v>
      </c>
      <c r="N1166" s="188" t="s">
        <v>41</v>
      </c>
      <c r="O1166" s="189"/>
      <c r="P1166" s="190">
        <f>O1166*H1166</f>
        <v>0</v>
      </c>
      <c r="Q1166" s="190">
        <v>0</v>
      </c>
      <c r="R1166" s="190">
        <f>Q1166*H1166</f>
        <v>0</v>
      </c>
      <c r="S1166" s="190">
        <v>0</v>
      </c>
      <c r="T1166" s="191">
        <f>S1166*H1166</f>
        <v>0</v>
      </c>
      <c r="U1166" s="110"/>
      <c r="V1166" s="110"/>
      <c r="W1166" s="110"/>
      <c r="X1166" s="110"/>
      <c r="Y1166" s="110"/>
      <c r="Z1166" s="110"/>
      <c r="AA1166" s="110"/>
      <c r="AB1166" s="110"/>
      <c r="AC1166" s="110"/>
      <c r="AD1166" s="110"/>
      <c r="AE1166" s="110"/>
      <c r="AR1166" s="192" t="s">
        <v>211</v>
      </c>
      <c r="AT1166" s="192" t="s">
        <v>158</v>
      </c>
      <c r="AU1166" s="192" t="s">
        <v>77</v>
      </c>
      <c r="AY1166" s="101" t="s">
        <v>157</v>
      </c>
      <c r="BE1166" s="193">
        <f>IF(N1166="základní",J1166,0)</f>
        <v>0</v>
      </c>
      <c r="BF1166" s="193">
        <f>IF(N1166="snížená",J1166,0)</f>
        <v>0</v>
      </c>
      <c r="BG1166" s="193">
        <f>IF(N1166="zákl. přenesená",J1166,0)</f>
        <v>0</v>
      </c>
      <c r="BH1166" s="193">
        <f>IF(N1166="sníž. přenesená",J1166,0)</f>
        <v>0</v>
      </c>
      <c r="BI1166" s="193">
        <f>IF(N1166="nulová",J1166,0)</f>
        <v>0</v>
      </c>
      <c r="BJ1166" s="101" t="s">
        <v>163</v>
      </c>
      <c r="BK1166" s="193">
        <f>ROUND(I1166*H1166,2)</f>
        <v>0</v>
      </c>
      <c r="BL1166" s="101" t="s">
        <v>211</v>
      </c>
      <c r="BM1166" s="192" t="s">
        <v>949</v>
      </c>
    </row>
    <row r="1167" spans="2:51" s="205" customFormat="1" ht="11.25">
      <c r="B1167" s="206"/>
      <c r="D1167" s="194" t="s">
        <v>164</v>
      </c>
      <c r="E1167" s="207" t="s">
        <v>3</v>
      </c>
      <c r="F1167" s="208" t="s">
        <v>950</v>
      </c>
      <c r="H1167" s="207" t="s">
        <v>3</v>
      </c>
      <c r="L1167" s="206"/>
      <c r="M1167" s="209"/>
      <c r="N1167" s="210"/>
      <c r="O1167" s="210"/>
      <c r="P1167" s="210"/>
      <c r="Q1167" s="210"/>
      <c r="R1167" s="210"/>
      <c r="S1167" s="210"/>
      <c r="T1167" s="211"/>
      <c r="AT1167" s="207" t="s">
        <v>164</v>
      </c>
      <c r="AU1167" s="207" t="s">
        <v>77</v>
      </c>
      <c r="AV1167" s="205" t="s">
        <v>77</v>
      </c>
      <c r="AW1167" s="205" t="s">
        <v>31</v>
      </c>
      <c r="AX1167" s="205" t="s">
        <v>69</v>
      </c>
      <c r="AY1167" s="207" t="s">
        <v>157</v>
      </c>
    </row>
    <row r="1168" spans="2:51" s="205" customFormat="1" ht="11.25">
      <c r="B1168" s="206"/>
      <c r="D1168" s="194" t="s">
        <v>164</v>
      </c>
      <c r="E1168" s="207" t="s">
        <v>3</v>
      </c>
      <c r="F1168" s="208" t="s">
        <v>165</v>
      </c>
      <c r="H1168" s="207" t="s">
        <v>3</v>
      </c>
      <c r="L1168" s="206"/>
      <c r="M1168" s="209"/>
      <c r="N1168" s="210"/>
      <c r="O1168" s="210"/>
      <c r="P1168" s="210"/>
      <c r="Q1168" s="210"/>
      <c r="R1168" s="210"/>
      <c r="S1168" s="210"/>
      <c r="T1168" s="211"/>
      <c r="AT1168" s="207" t="s">
        <v>164</v>
      </c>
      <c r="AU1168" s="207" t="s">
        <v>77</v>
      </c>
      <c r="AV1168" s="205" t="s">
        <v>77</v>
      </c>
      <c r="AW1168" s="205" t="s">
        <v>31</v>
      </c>
      <c r="AX1168" s="205" t="s">
        <v>69</v>
      </c>
      <c r="AY1168" s="207" t="s">
        <v>157</v>
      </c>
    </row>
    <row r="1169" spans="2:51" s="205" customFormat="1" ht="11.25">
      <c r="B1169" s="206"/>
      <c r="D1169" s="194" t="s">
        <v>164</v>
      </c>
      <c r="E1169" s="207" t="s">
        <v>3</v>
      </c>
      <c r="F1169" s="208" t="s">
        <v>951</v>
      </c>
      <c r="H1169" s="207" t="s">
        <v>3</v>
      </c>
      <c r="L1169" s="206"/>
      <c r="M1169" s="209"/>
      <c r="N1169" s="210"/>
      <c r="O1169" s="210"/>
      <c r="P1169" s="210"/>
      <c r="Q1169" s="210"/>
      <c r="R1169" s="210"/>
      <c r="S1169" s="210"/>
      <c r="T1169" s="211"/>
      <c r="AT1169" s="207" t="s">
        <v>164</v>
      </c>
      <c r="AU1169" s="207" t="s">
        <v>77</v>
      </c>
      <c r="AV1169" s="205" t="s">
        <v>77</v>
      </c>
      <c r="AW1169" s="205" t="s">
        <v>31</v>
      </c>
      <c r="AX1169" s="205" t="s">
        <v>69</v>
      </c>
      <c r="AY1169" s="207" t="s">
        <v>157</v>
      </c>
    </row>
    <row r="1170" spans="2:51" s="205" customFormat="1" ht="11.25">
      <c r="B1170" s="206"/>
      <c r="D1170" s="194" t="s">
        <v>164</v>
      </c>
      <c r="E1170" s="207" t="s">
        <v>3</v>
      </c>
      <c r="F1170" s="208" t="s">
        <v>952</v>
      </c>
      <c r="H1170" s="207" t="s">
        <v>3</v>
      </c>
      <c r="L1170" s="206"/>
      <c r="M1170" s="209"/>
      <c r="N1170" s="210"/>
      <c r="O1170" s="210"/>
      <c r="P1170" s="210"/>
      <c r="Q1170" s="210"/>
      <c r="R1170" s="210"/>
      <c r="S1170" s="210"/>
      <c r="T1170" s="211"/>
      <c r="AT1170" s="207" t="s">
        <v>164</v>
      </c>
      <c r="AU1170" s="207" t="s">
        <v>77</v>
      </c>
      <c r="AV1170" s="205" t="s">
        <v>77</v>
      </c>
      <c r="AW1170" s="205" t="s">
        <v>31</v>
      </c>
      <c r="AX1170" s="205" t="s">
        <v>69</v>
      </c>
      <c r="AY1170" s="207" t="s">
        <v>157</v>
      </c>
    </row>
    <row r="1171" spans="2:51" s="205" customFormat="1" ht="11.25">
      <c r="B1171" s="206"/>
      <c r="D1171" s="194" t="s">
        <v>164</v>
      </c>
      <c r="E1171" s="207" t="s">
        <v>3</v>
      </c>
      <c r="F1171" s="208" t="s">
        <v>953</v>
      </c>
      <c r="H1171" s="207" t="s">
        <v>3</v>
      </c>
      <c r="L1171" s="206"/>
      <c r="M1171" s="209"/>
      <c r="N1171" s="210"/>
      <c r="O1171" s="210"/>
      <c r="P1171" s="210"/>
      <c r="Q1171" s="210"/>
      <c r="R1171" s="210"/>
      <c r="S1171" s="210"/>
      <c r="T1171" s="211"/>
      <c r="AT1171" s="207" t="s">
        <v>164</v>
      </c>
      <c r="AU1171" s="207" t="s">
        <v>77</v>
      </c>
      <c r="AV1171" s="205" t="s">
        <v>77</v>
      </c>
      <c r="AW1171" s="205" t="s">
        <v>31</v>
      </c>
      <c r="AX1171" s="205" t="s">
        <v>69</v>
      </c>
      <c r="AY1171" s="207" t="s">
        <v>157</v>
      </c>
    </row>
    <row r="1172" spans="2:51" s="205" customFormat="1" ht="11.25">
      <c r="B1172" s="206"/>
      <c r="D1172" s="194" t="s">
        <v>164</v>
      </c>
      <c r="E1172" s="207" t="s">
        <v>3</v>
      </c>
      <c r="F1172" s="208" t="s">
        <v>285</v>
      </c>
      <c r="H1172" s="207" t="s">
        <v>3</v>
      </c>
      <c r="L1172" s="206"/>
      <c r="M1172" s="209"/>
      <c r="N1172" s="210"/>
      <c r="O1172" s="210"/>
      <c r="P1172" s="210"/>
      <c r="Q1172" s="210"/>
      <c r="R1172" s="210"/>
      <c r="S1172" s="210"/>
      <c r="T1172" s="211"/>
      <c r="AT1172" s="207" t="s">
        <v>164</v>
      </c>
      <c r="AU1172" s="207" t="s">
        <v>77</v>
      </c>
      <c r="AV1172" s="205" t="s">
        <v>77</v>
      </c>
      <c r="AW1172" s="205" t="s">
        <v>31</v>
      </c>
      <c r="AX1172" s="205" t="s">
        <v>69</v>
      </c>
      <c r="AY1172" s="207" t="s">
        <v>157</v>
      </c>
    </row>
    <row r="1173" spans="2:51" s="212" customFormat="1" ht="11.25">
      <c r="B1173" s="213"/>
      <c r="D1173" s="194" t="s">
        <v>164</v>
      </c>
      <c r="E1173" s="214" t="s">
        <v>3</v>
      </c>
      <c r="F1173" s="215" t="s">
        <v>954</v>
      </c>
      <c r="H1173" s="216">
        <v>289</v>
      </c>
      <c r="L1173" s="213"/>
      <c r="M1173" s="217"/>
      <c r="N1173" s="218"/>
      <c r="O1173" s="218"/>
      <c r="P1173" s="218"/>
      <c r="Q1173" s="218"/>
      <c r="R1173" s="218"/>
      <c r="S1173" s="218"/>
      <c r="T1173" s="219"/>
      <c r="AT1173" s="214" t="s">
        <v>164</v>
      </c>
      <c r="AU1173" s="214" t="s">
        <v>77</v>
      </c>
      <c r="AV1173" s="212" t="s">
        <v>163</v>
      </c>
      <c r="AW1173" s="212" t="s">
        <v>31</v>
      </c>
      <c r="AX1173" s="212" t="s">
        <v>69</v>
      </c>
      <c r="AY1173" s="214" t="s">
        <v>157</v>
      </c>
    </row>
    <row r="1174" spans="2:51" s="220" customFormat="1" ht="11.25">
      <c r="B1174" s="221"/>
      <c r="D1174" s="194" t="s">
        <v>164</v>
      </c>
      <c r="E1174" s="222" t="s">
        <v>3</v>
      </c>
      <c r="F1174" s="223" t="s">
        <v>171</v>
      </c>
      <c r="H1174" s="224">
        <v>289</v>
      </c>
      <c r="L1174" s="221"/>
      <c r="M1174" s="225"/>
      <c r="N1174" s="226"/>
      <c r="O1174" s="226"/>
      <c r="P1174" s="226"/>
      <c r="Q1174" s="226"/>
      <c r="R1174" s="226"/>
      <c r="S1174" s="226"/>
      <c r="T1174" s="227"/>
      <c r="AT1174" s="222" t="s">
        <v>164</v>
      </c>
      <c r="AU1174" s="222" t="s">
        <v>77</v>
      </c>
      <c r="AV1174" s="220" t="s">
        <v>162</v>
      </c>
      <c r="AW1174" s="220" t="s">
        <v>31</v>
      </c>
      <c r="AX1174" s="220" t="s">
        <v>77</v>
      </c>
      <c r="AY1174" s="222" t="s">
        <v>157</v>
      </c>
    </row>
    <row r="1175" spans="1:65" s="113" customFormat="1" ht="33" customHeight="1">
      <c r="A1175" s="110"/>
      <c r="B1175" s="111"/>
      <c r="C1175" s="180" t="s">
        <v>648</v>
      </c>
      <c r="D1175" s="180" t="s">
        <v>158</v>
      </c>
      <c r="E1175" s="181" t="s">
        <v>955</v>
      </c>
      <c r="F1175" s="182" t="s">
        <v>956</v>
      </c>
      <c r="G1175" s="183" t="s">
        <v>161</v>
      </c>
      <c r="H1175" s="184">
        <v>1301</v>
      </c>
      <c r="I1175" s="5"/>
      <c r="J1175" s="185">
        <f>ROUND(I1175*H1175,2)</f>
        <v>0</v>
      </c>
      <c r="K1175" s="186"/>
      <c r="L1175" s="111"/>
      <c r="M1175" s="187" t="s">
        <v>3</v>
      </c>
      <c r="N1175" s="188" t="s">
        <v>41</v>
      </c>
      <c r="O1175" s="189"/>
      <c r="P1175" s="190">
        <f>O1175*H1175</f>
        <v>0</v>
      </c>
      <c r="Q1175" s="190">
        <v>0</v>
      </c>
      <c r="R1175" s="190">
        <f>Q1175*H1175</f>
        <v>0</v>
      </c>
      <c r="S1175" s="190">
        <v>0</v>
      </c>
      <c r="T1175" s="191">
        <f>S1175*H1175</f>
        <v>0</v>
      </c>
      <c r="U1175" s="110"/>
      <c r="V1175" s="110"/>
      <c r="W1175" s="110"/>
      <c r="X1175" s="110"/>
      <c r="Y1175" s="110"/>
      <c r="Z1175" s="110"/>
      <c r="AA1175" s="110"/>
      <c r="AB1175" s="110"/>
      <c r="AC1175" s="110"/>
      <c r="AD1175" s="110"/>
      <c r="AE1175" s="110"/>
      <c r="AR1175" s="192" t="s">
        <v>211</v>
      </c>
      <c r="AT1175" s="192" t="s">
        <v>158</v>
      </c>
      <c r="AU1175" s="192" t="s">
        <v>77</v>
      </c>
      <c r="AY1175" s="101" t="s">
        <v>157</v>
      </c>
      <c r="BE1175" s="193">
        <f>IF(N1175="základní",J1175,0)</f>
        <v>0</v>
      </c>
      <c r="BF1175" s="193">
        <f>IF(N1175="snížená",J1175,0)</f>
        <v>0</v>
      </c>
      <c r="BG1175" s="193">
        <f>IF(N1175="zákl. přenesená",J1175,0)</f>
        <v>0</v>
      </c>
      <c r="BH1175" s="193">
        <f>IF(N1175="sníž. přenesená",J1175,0)</f>
        <v>0</v>
      </c>
      <c r="BI1175" s="193">
        <f>IF(N1175="nulová",J1175,0)</f>
        <v>0</v>
      </c>
      <c r="BJ1175" s="101" t="s">
        <v>163</v>
      </c>
      <c r="BK1175" s="193">
        <f>ROUND(I1175*H1175,2)</f>
        <v>0</v>
      </c>
      <c r="BL1175" s="101" t="s">
        <v>211</v>
      </c>
      <c r="BM1175" s="192" t="s">
        <v>957</v>
      </c>
    </row>
    <row r="1176" spans="2:51" s="205" customFormat="1" ht="11.25">
      <c r="B1176" s="206"/>
      <c r="D1176" s="194" t="s">
        <v>164</v>
      </c>
      <c r="E1176" s="207" t="s">
        <v>3</v>
      </c>
      <c r="F1176" s="208" t="s">
        <v>165</v>
      </c>
      <c r="H1176" s="207" t="s">
        <v>3</v>
      </c>
      <c r="L1176" s="206"/>
      <c r="M1176" s="209"/>
      <c r="N1176" s="210"/>
      <c r="O1176" s="210"/>
      <c r="P1176" s="210"/>
      <c r="Q1176" s="210"/>
      <c r="R1176" s="210"/>
      <c r="S1176" s="210"/>
      <c r="T1176" s="211"/>
      <c r="AT1176" s="207" t="s">
        <v>164</v>
      </c>
      <c r="AU1176" s="207" t="s">
        <v>77</v>
      </c>
      <c r="AV1176" s="205" t="s">
        <v>77</v>
      </c>
      <c r="AW1176" s="205" t="s">
        <v>31</v>
      </c>
      <c r="AX1176" s="205" t="s">
        <v>69</v>
      </c>
      <c r="AY1176" s="207" t="s">
        <v>157</v>
      </c>
    </row>
    <row r="1177" spans="2:51" s="205" customFormat="1" ht="11.25">
      <c r="B1177" s="206"/>
      <c r="D1177" s="194" t="s">
        <v>164</v>
      </c>
      <c r="E1177" s="207" t="s">
        <v>3</v>
      </c>
      <c r="F1177" s="208" t="s">
        <v>874</v>
      </c>
      <c r="H1177" s="207" t="s">
        <v>3</v>
      </c>
      <c r="L1177" s="206"/>
      <c r="M1177" s="209"/>
      <c r="N1177" s="210"/>
      <c r="O1177" s="210"/>
      <c r="P1177" s="210"/>
      <c r="Q1177" s="210"/>
      <c r="R1177" s="210"/>
      <c r="S1177" s="210"/>
      <c r="T1177" s="211"/>
      <c r="AT1177" s="207" t="s">
        <v>164</v>
      </c>
      <c r="AU1177" s="207" t="s">
        <v>77</v>
      </c>
      <c r="AV1177" s="205" t="s">
        <v>77</v>
      </c>
      <c r="AW1177" s="205" t="s">
        <v>31</v>
      </c>
      <c r="AX1177" s="205" t="s">
        <v>69</v>
      </c>
      <c r="AY1177" s="207" t="s">
        <v>157</v>
      </c>
    </row>
    <row r="1178" spans="2:51" s="205" customFormat="1" ht="11.25">
      <c r="B1178" s="206"/>
      <c r="D1178" s="194" t="s">
        <v>164</v>
      </c>
      <c r="E1178" s="207" t="s">
        <v>3</v>
      </c>
      <c r="F1178" s="208" t="s">
        <v>875</v>
      </c>
      <c r="H1178" s="207" t="s">
        <v>3</v>
      </c>
      <c r="L1178" s="206"/>
      <c r="M1178" s="209"/>
      <c r="N1178" s="210"/>
      <c r="O1178" s="210"/>
      <c r="P1178" s="210"/>
      <c r="Q1178" s="210"/>
      <c r="R1178" s="210"/>
      <c r="S1178" s="210"/>
      <c r="T1178" s="211"/>
      <c r="AT1178" s="207" t="s">
        <v>164</v>
      </c>
      <c r="AU1178" s="207" t="s">
        <v>77</v>
      </c>
      <c r="AV1178" s="205" t="s">
        <v>77</v>
      </c>
      <c r="AW1178" s="205" t="s">
        <v>31</v>
      </c>
      <c r="AX1178" s="205" t="s">
        <v>69</v>
      </c>
      <c r="AY1178" s="207" t="s">
        <v>157</v>
      </c>
    </row>
    <row r="1179" spans="2:51" s="205" customFormat="1" ht="11.25">
      <c r="B1179" s="206"/>
      <c r="D1179" s="194" t="s">
        <v>164</v>
      </c>
      <c r="E1179" s="207" t="s">
        <v>3</v>
      </c>
      <c r="F1179" s="208" t="s">
        <v>876</v>
      </c>
      <c r="H1179" s="207" t="s">
        <v>3</v>
      </c>
      <c r="L1179" s="206"/>
      <c r="M1179" s="209"/>
      <c r="N1179" s="210"/>
      <c r="O1179" s="210"/>
      <c r="P1179" s="210"/>
      <c r="Q1179" s="210"/>
      <c r="R1179" s="210"/>
      <c r="S1179" s="210"/>
      <c r="T1179" s="211"/>
      <c r="AT1179" s="207" t="s">
        <v>164</v>
      </c>
      <c r="AU1179" s="207" t="s">
        <v>77</v>
      </c>
      <c r="AV1179" s="205" t="s">
        <v>77</v>
      </c>
      <c r="AW1179" s="205" t="s">
        <v>31</v>
      </c>
      <c r="AX1179" s="205" t="s">
        <v>69</v>
      </c>
      <c r="AY1179" s="207" t="s">
        <v>157</v>
      </c>
    </row>
    <row r="1180" spans="2:51" s="205" customFormat="1" ht="11.25">
      <c r="B1180" s="206"/>
      <c r="D1180" s="194" t="s">
        <v>164</v>
      </c>
      <c r="E1180" s="207" t="s">
        <v>3</v>
      </c>
      <c r="F1180" s="208" t="s">
        <v>877</v>
      </c>
      <c r="H1180" s="207" t="s">
        <v>3</v>
      </c>
      <c r="L1180" s="206"/>
      <c r="M1180" s="209"/>
      <c r="N1180" s="210"/>
      <c r="O1180" s="210"/>
      <c r="P1180" s="210"/>
      <c r="Q1180" s="210"/>
      <c r="R1180" s="210"/>
      <c r="S1180" s="210"/>
      <c r="T1180" s="211"/>
      <c r="AT1180" s="207" t="s">
        <v>164</v>
      </c>
      <c r="AU1180" s="207" t="s">
        <v>77</v>
      </c>
      <c r="AV1180" s="205" t="s">
        <v>77</v>
      </c>
      <c r="AW1180" s="205" t="s">
        <v>31</v>
      </c>
      <c r="AX1180" s="205" t="s">
        <v>69</v>
      </c>
      <c r="AY1180" s="207" t="s">
        <v>157</v>
      </c>
    </row>
    <row r="1181" spans="2:51" s="212" customFormat="1" ht="11.25">
      <c r="B1181" s="213"/>
      <c r="D1181" s="194" t="s">
        <v>164</v>
      </c>
      <c r="E1181" s="214" t="s">
        <v>3</v>
      </c>
      <c r="F1181" s="215" t="s">
        <v>878</v>
      </c>
      <c r="H1181" s="216">
        <v>1301</v>
      </c>
      <c r="L1181" s="213"/>
      <c r="M1181" s="217"/>
      <c r="N1181" s="218"/>
      <c r="O1181" s="218"/>
      <c r="P1181" s="218"/>
      <c r="Q1181" s="218"/>
      <c r="R1181" s="218"/>
      <c r="S1181" s="218"/>
      <c r="T1181" s="219"/>
      <c r="AT1181" s="214" t="s">
        <v>164</v>
      </c>
      <c r="AU1181" s="214" t="s">
        <v>77</v>
      </c>
      <c r="AV1181" s="212" t="s">
        <v>163</v>
      </c>
      <c r="AW1181" s="212" t="s">
        <v>31</v>
      </c>
      <c r="AX1181" s="212" t="s">
        <v>69</v>
      </c>
      <c r="AY1181" s="214" t="s">
        <v>157</v>
      </c>
    </row>
    <row r="1182" spans="2:51" s="220" customFormat="1" ht="11.25">
      <c r="B1182" s="221"/>
      <c r="D1182" s="194" t="s">
        <v>164</v>
      </c>
      <c r="E1182" s="222" t="s">
        <v>3</v>
      </c>
      <c r="F1182" s="223" t="s">
        <v>171</v>
      </c>
      <c r="H1182" s="224">
        <v>1301</v>
      </c>
      <c r="L1182" s="221"/>
      <c r="M1182" s="225"/>
      <c r="N1182" s="226"/>
      <c r="O1182" s="226"/>
      <c r="P1182" s="226"/>
      <c r="Q1182" s="226"/>
      <c r="R1182" s="226"/>
      <c r="S1182" s="226"/>
      <c r="T1182" s="227"/>
      <c r="AT1182" s="222" t="s">
        <v>164</v>
      </c>
      <c r="AU1182" s="222" t="s">
        <v>77</v>
      </c>
      <c r="AV1182" s="220" t="s">
        <v>162</v>
      </c>
      <c r="AW1182" s="220" t="s">
        <v>31</v>
      </c>
      <c r="AX1182" s="220" t="s">
        <v>77</v>
      </c>
      <c r="AY1182" s="222" t="s">
        <v>157</v>
      </c>
    </row>
    <row r="1183" spans="1:65" s="113" customFormat="1" ht="24.2" customHeight="1">
      <c r="A1183" s="110"/>
      <c r="B1183" s="111"/>
      <c r="C1183" s="180" t="s">
        <v>958</v>
      </c>
      <c r="D1183" s="180" t="s">
        <v>158</v>
      </c>
      <c r="E1183" s="181" t="s">
        <v>959</v>
      </c>
      <c r="F1183" s="182" t="s">
        <v>960</v>
      </c>
      <c r="G1183" s="183" t="s">
        <v>193</v>
      </c>
      <c r="H1183" s="184">
        <v>318.485</v>
      </c>
      <c r="I1183" s="5"/>
      <c r="J1183" s="185">
        <f>ROUND(I1183*H1183,2)</f>
        <v>0</v>
      </c>
      <c r="K1183" s="186"/>
      <c r="L1183" s="111"/>
      <c r="M1183" s="187" t="s">
        <v>3</v>
      </c>
      <c r="N1183" s="188" t="s">
        <v>41</v>
      </c>
      <c r="O1183" s="189"/>
      <c r="P1183" s="190">
        <f>O1183*H1183</f>
        <v>0</v>
      </c>
      <c r="Q1183" s="190">
        <v>0</v>
      </c>
      <c r="R1183" s="190">
        <f>Q1183*H1183</f>
        <v>0</v>
      </c>
      <c r="S1183" s="190">
        <v>0</v>
      </c>
      <c r="T1183" s="191">
        <f>S1183*H1183</f>
        <v>0</v>
      </c>
      <c r="U1183" s="110"/>
      <c r="V1183" s="110"/>
      <c r="W1183" s="110"/>
      <c r="X1183" s="110"/>
      <c r="Y1183" s="110"/>
      <c r="Z1183" s="110"/>
      <c r="AA1183" s="110"/>
      <c r="AB1183" s="110"/>
      <c r="AC1183" s="110"/>
      <c r="AD1183" s="110"/>
      <c r="AE1183" s="110"/>
      <c r="AR1183" s="192" t="s">
        <v>211</v>
      </c>
      <c r="AT1183" s="192" t="s">
        <v>158</v>
      </c>
      <c r="AU1183" s="192" t="s">
        <v>77</v>
      </c>
      <c r="AY1183" s="101" t="s">
        <v>157</v>
      </c>
      <c r="BE1183" s="193">
        <f>IF(N1183="základní",J1183,0)</f>
        <v>0</v>
      </c>
      <c r="BF1183" s="193">
        <f>IF(N1183="snížená",J1183,0)</f>
        <v>0</v>
      </c>
      <c r="BG1183" s="193">
        <f>IF(N1183="zákl. přenesená",J1183,0)</f>
        <v>0</v>
      </c>
      <c r="BH1183" s="193">
        <f>IF(N1183="sníž. přenesená",J1183,0)</f>
        <v>0</v>
      </c>
      <c r="BI1183" s="193">
        <f>IF(N1183="nulová",J1183,0)</f>
        <v>0</v>
      </c>
      <c r="BJ1183" s="101" t="s">
        <v>163</v>
      </c>
      <c r="BK1183" s="193">
        <f>ROUND(I1183*H1183,2)</f>
        <v>0</v>
      </c>
      <c r="BL1183" s="101" t="s">
        <v>211</v>
      </c>
      <c r="BM1183" s="192" t="s">
        <v>961</v>
      </c>
    </row>
    <row r="1184" spans="2:51" s="205" customFormat="1" ht="22.5">
      <c r="B1184" s="206"/>
      <c r="D1184" s="194" t="s">
        <v>164</v>
      </c>
      <c r="E1184" s="207" t="s">
        <v>3</v>
      </c>
      <c r="F1184" s="208" t="s">
        <v>962</v>
      </c>
      <c r="H1184" s="207" t="s">
        <v>3</v>
      </c>
      <c r="L1184" s="206"/>
      <c r="M1184" s="209"/>
      <c r="N1184" s="210"/>
      <c r="O1184" s="210"/>
      <c r="P1184" s="210"/>
      <c r="Q1184" s="210"/>
      <c r="R1184" s="210"/>
      <c r="S1184" s="210"/>
      <c r="T1184" s="211"/>
      <c r="AT1184" s="207" t="s">
        <v>164</v>
      </c>
      <c r="AU1184" s="207" t="s">
        <v>77</v>
      </c>
      <c r="AV1184" s="205" t="s">
        <v>77</v>
      </c>
      <c r="AW1184" s="205" t="s">
        <v>31</v>
      </c>
      <c r="AX1184" s="205" t="s">
        <v>69</v>
      </c>
      <c r="AY1184" s="207" t="s">
        <v>157</v>
      </c>
    </row>
    <row r="1185" spans="2:51" s="205" customFormat="1" ht="11.25">
      <c r="B1185" s="206"/>
      <c r="D1185" s="194" t="s">
        <v>164</v>
      </c>
      <c r="E1185" s="207" t="s">
        <v>3</v>
      </c>
      <c r="F1185" s="208" t="s">
        <v>165</v>
      </c>
      <c r="H1185" s="207" t="s">
        <v>3</v>
      </c>
      <c r="L1185" s="206"/>
      <c r="M1185" s="209"/>
      <c r="N1185" s="210"/>
      <c r="O1185" s="210"/>
      <c r="P1185" s="210"/>
      <c r="Q1185" s="210"/>
      <c r="R1185" s="210"/>
      <c r="S1185" s="210"/>
      <c r="T1185" s="211"/>
      <c r="AT1185" s="207" t="s">
        <v>164</v>
      </c>
      <c r="AU1185" s="207" t="s">
        <v>77</v>
      </c>
      <c r="AV1185" s="205" t="s">
        <v>77</v>
      </c>
      <c r="AW1185" s="205" t="s">
        <v>31</v>
      </c>
      <c r="AX1185" s="205" t="s">
        <v>69</v>
      </c>
      <c r="AY1185" s="207" t="s">
        <v>157</v>
      </c>
    </row>
    <row r="1186" spans="2:51" s="205" customFormat="1" ht="11.25">
      <c r="B1186" s="206"/>
      <c r="D1186" s="194" t="s">
        <v>164</v>
      </c>
      <c r="E1186" s="207" t="s">
        <v>3</v>
      </c>
      <c r="F1186" s="208" t="s">
        <v>963</v>
      </c>
      <c r="H1186" s="207" t="s">
        <v>3</v>
      </c>
      <c r="L1186" s="206"/>
      <c r="M1186" s="209"/>
      <c r="N1186" s="210"/>
      <c r="O1186" s="210"/>
      <c r="P1186" s="210"/>
      <c r="Q1186" s="210"/>
      <c r="R1186" s="210"/>
      <c r="S1186" s="210"/>
      <c r="T1186" s="211"/>
      <c r="AT1186" s="207" t="s">
        <v>164</v>
      </c>
      <c r="AU1186" s="207" t="s">
        <v>77</v>
      </c>
      <c r="AV1186" s="205" t="s">
        <v>77</v>
      </c>
      <c r="AW1186" s="205" t="s">
        <v>31</v>
      </c>
      <c r="AX1186" s="205" t="s">
        <v>69</v>
      </c>
      <c r="AY1186" s="207" t="s">
        <v>157</v>
      </c>
    </row>
    <row r="1187" spans="2:51" s="205" customFormat="1" ht="11.25">
      <c r="B1187" s="206"/>
      <c r="D1187" s="194" t="s">
        <v>164</v>
      </c>
      <c r="E1187" s="207" t="s">
        <v>3</v>
      </c>
      <c r="F1187" s="208" t="s">
        <v>964</v>
      </c>
      <c r="H1187" s="207" t="s">
        <v>3</v>
      </c>
      <c r="L1187" s="206"/>
      <c r="M1187" s="209"/>
      <c r="N1187" s="210"/>
      <c r="O1187" s="210"/>
      <c r="P1187" s="210"/>
      <c r="Q1187" s="210"/>
      <c r="R1187" s="210"/>
      <c r="S1187" s="210"/>
      <c r="T1187" s="211"/>
      <c r="AT1187" s="207" t="s">
        <v>164</v>
      </c>
      <c r="AU1187" s="207" t="s">
        <v>77</v>
      </c>
      <c r="AV1187" s="205" t="s">
        <v>77</v>
      </c>
      <c r="AW1187" s="205" t="s">
        <v>31</v>
      </c>
      <c r="AX1187" s="205" t="s">
        <v>69</v>
      </c>
      <c r="AY1187" s="207" t="s">
        <v>157</v>
      </c>
    </row>
    <row r="1188" spans="2:51" s="205" customFormat="1" ht="11.25">
      <c r="B1188" s="206"/>
      <c r="D1188" s="194" t="s">
        <v>164</v>
      </c>
      <c r="E1188" s="207" t="s">
        <v>3</v>
      </c>
      <c r="F1188" s="208" t="s">
        <v>965</v>
      </c>
      <c r="H1188" s="207" t="s">
        <v>3</v>
      </c>
      <c r="L1188" s="206"/>
      <c r="M1188" s="209"/>
      <c r="N1188" s="210"/>
      <c r="O1188" s="210"/>
      <c r="P1188" s="210"/>
      <c r="Q1188" s="210"/>
      <c r="R1188" s="210"/>
      <c r="S1188" s="210"/>
      <c r="T1188" s="211"/>
      <c r="AT1188" s="207" t="s">
        <v>164</v>
      </c>
      <c r="AU1188" s="207" t="s">
        <v>77</v>
      </c>
      <c r="AV1188" s="205" t="s">
        <v>77</v>
      </c>
      <c r="AW1188" s="205" t="s">
        <v>31</v>
      </c>
      <c r="AX1188" s="205" t="s">
        <v>69</v>
      </c>
      <c r="AY1188" s="207" t="s">
        <v>157</v>
      </c>
    </row>
    <row r="1189" spans="2:51" s="205" customFormat="1" ht="11.25">
      <c r="B1189" s="206"/>
      <c r="D1189" s="194" t="s">
        <v>164</v>
      </c>
      <c r="E1189" s="207" t="s">
        <v>3</v>
      </c>
      <c r="F1189" s="208" t="s">
        <v>966</v>
      </c>
      <c r="H1189" s="207" t="s">
        <v>3</v>
      </c>
      <c r="L1189" s="206"/>
      <c r="M1189" s="209"/>
      <c r="N1189" s="210"/>
      <c r="O1189" s="210"/>
      <c r="P1189" s="210"/>
      <c r="Q1189" s="210"/>
      <c r="R1189" s="210"/>
      <c r="S1189" s="210"/>
      <c r="T1189" s="211"/>
      <c r="AT1189" s="207" t="s">
        <v>164</v>
      </c>
      <c r="AU1189" s="207" t="s">
        <v>77</v>
      </c>
      <c r="AV1189" s="205" t="s">
        <v>77</v>
      </c>
      <c r="AW1189" s="205" t="s">
        <v>31</v>
      </c>
      <c r="AX1189" s="205" t="s">
        <v>69</v>
      </c>
      <c r="AY1189" s="207" t="s">
        <v>157</v>
      </c>
    </row>
    <row r="1190" spans="2:51" s="205" customFormat="1" ht="11.25">
      <c r="B1190" s="206"/>
      <c r="D1190" s="194" t="s">
        <v>164</v>
      </c>
      <c r="E1190" s="207" t="s">
        <v>3</v>
      </c>
      <c r="F1190" s="208" t="s">
        <v>967</v>
      </c>
      <c r="H1190" s="207" t="s">
        <v>3</v>
      </c>
      <c r="L1190" s="206"/>
      <c r="M1190" s="209"/>
      <c r="N1190" s="210"/>
      <c r="O1190" s="210"/>
      <c r="P1190" s="210"/>
      <c r="Q1190" s="210"/>
      <c r="R1190" s="210"/>
      <c r="S1190" s="210"/>
      <c r="T1190" s="211"/>
      <c r="AT1190" s="207" t="s">
        <v>164</v>
      </c>
      <c r="AU1190" s="207" t="s">
        <v>77</v>
      </c>
      <c r="AV1190" s="205" t="s">
        <v>77</v>
      </c>
      <c r="AW1190" s="205" t="s">
        <v>31</v>
      </c>
      <c r="AX1190" s="205" t="s">
        <v>69</v>
      </c>
      <c r="AY1190" s="207" t="s">
        <v>157</v>
      </c>
    </row>
    <row r="1191" spans="2:51" s="212" customFormat="1" ht="11.25">
      <c r="B1191" s="213"/>
      <c r="D1191" s="194" t="s">
        <v>164</v>
      </c>
      <c r="E1191" s="214" t="s">
        <v>3</v>
      </c>
      <c r="F1191" s="215" t="s">
        <v>968</v>
      </c>
      <c r="H1191" s="216">
        <v>318.485</v>
      </c>
      <c r="L1191" s="213"/>
      <c r="M1191" s="217"/>
      <c r="N1191" s="218"/>
      <c r="O1191" s="218"/>
      <c r="P1191" s="218"/>
      <c r="Q1191" s="218"/>
      <c r="R1191" s="218"/>
      <c r="S1191" s="218"/>
      <c r="T1191" s="219"/>
      <c r="AT1191" s="214" t="s">
        <v>164</v>
      </c>
      <c r="AU1191" s="214" t="s">
        <v>77</v>
      </c>
      <c r="AV1191" s="212" t="s">
        <v>163</v>
      </c>
      <c r="AW1191" s="212" t="s">
        <v>31</v>
      </c>
      <c r="AX1191" s="212" t="s">
        <v>69</v>
      </c>
      <c r="AY1191" s="214" t="s">
        <v>157</v>
      </c>
    </row>
    <row r="1192" spans="2:51" s="220" customFormat="1" ht="11.25">
      <c r="B1192" s="221"/>
      <c r="D1192" s="194" t="s">
        <v>164</v>
      </c>
      <c r="E1192" s="222" t="s">
        <v>3</v>
      </c>
      <c r="F1192" s="223" t="s">
        <v>171</v>
      </c>
      <c r="H1192" s="224">
        <v>318.485</v>
      </c>
      <c r="L1192" s="221"/>
      <c r="M1192" s="225"/>
      <c r="N1192" s="226"/>
      <c r="O1192" s="226"/>
      <c r="P1192" s="226"/>
      <c r="Q1192" s="226"/>
      <c r="R1192" s="226"/>
      <c r="S1192" s="226"/>
      <c r="T1192" s="227"/>
      <c r="AT1192" s="222" t="s">
        <v>164</v>
      </c>
      <c r="AU1192" s="222" t="s">
        <v>77</v>
      </c>
      <c r="AV1192" s="220" t="s">
        <v>162</v>
      </c>
      <c r="AW1192" s="220" t="s">
        <v>31</v>
      </c>
      <c r="AX1192" s="220" t="s">
        <v>77</v>
      </c>
      <c r="AY1192" s="222" t="s">
        <v>157</v>
      </c>
    </row>
    <row r="1193" spans="1:65" s="113" customFormat="1" ht="24.2" customHeight="1">
      <c r="A1193" s="110"/>
      <c r="B1193" s="111"/>
      <c r="C1193" s="180" t="s">
        <v>651</v>
      </c>
      <c r="D1193" s="180" t="s">
        <v>158</v>
      </c>
      <c r="E1193" s="181" t="s">
        <v>969</v>
      </c>
      <c r="F1193" s="182" t="s">
        <v>970</v>
      </c>
      <c r="G1193" s="183" t="s">
        <v>161</v>
      </c>
      <c r="H1193" s="184">
        <v>1122.7</v>
      </c>
      <c r="I1193" s="5"/>
      <c r="J1193" s="185">
        <f>ROUND(I1193*H1193,2)</f>
        <v>0</v>
      </c>
      <c r="K1193" s="186"/>
      <c r="L1193" s="111"/>
      <c r="M1193" s="187" t="s">
        <v>3</v>
      </c>
      <c r="N1193" s="188" t="s">
        <v>41</v>
      </c>
      <c r="O1193" s="189"/>
      <c r="P1193" s="190">
        <f>O1193*H1193</f>
        <v>0</v>
      </c>
      <c r="Q1193" s="190">
        <v>0</v>
      </c>
      <c r="R1193" s="190">
        <f>Q1193*H1193</f>
        <v>0</v>
      </c>
      <c r="S1193" s="190">
        <v>0</v>
      </c>
      <c r="T1193" s="191">
        <f>S1193*H1193</f>
        <v>0</v>
      </c>
      <c r="U1193" s="110"/>
      <c r="V1193" s="110"/>
      <c r="W1193" s="110"/>
      <c r="X1193" s="110"/>
      <c r="Y1193" s="110"/>
      <c r="Z1193" s="110"/>
      <c r="AA1193" s="110"/>
      <c r="AB1193" s="110"/>
      <c r="AC1193" s="110"/>
      <c r="AD1193" s="110"/>
      <c r="AE1193" s="110"/>
      <c r="AR1193" s="192" t="s">
        <v>211</v>
      </c>
      <c r="AT1193" s="192" t="s">
        <v>158</v>
      </c>
      <c r="AU1193" s="192" t="s">
        <v>77</v>
      </c>
      <c r="AY1193" s="101" t="s">
        <v>157</v>
      </c>
      <c r="BE1193" s="193">
        <f>IF(N1193="základní",J1193,0)</f>
        <v>0</v>
      </c>
      <c r="BF1193" s="193">
        <f>IF(N1193="snížená",J1193,0)</f>
        <v>0</v>
      </c>
      <c r="BG1193" s="193">
        <f>IF(N1193="zákl. přenesená",J1193,0)</f>
        <v>0</v>
      </c>
      <c r="BH1193" s="193">
        <f>IF(N1193="sníž. přenesená",J1193,0)</f>
        <v>0</v>
      </c>
      <c r="BI1193" s="193">
        <f>IF(N1193="nulová",J1193,0)</f>
        <v>0</v>
      </c>
      <c r="BJ1193" s="101" t="s">
        <v>163</v>
      </c>
      <c r="BK1193" s="193">
        <f>ROUND(I1193*H1193,2)</f>
        <v>0</v>
      </c>
      <c r="BL1193" s="101" t="s">
        <v>211</v>
      </c>
      <c r="BM1193" s="192" t="s">
        <v>971</v>
      </c>
    </row>
    <row r="1194" spans="2:51" s="205" customFormat="1" ht="11.25">
      <c r="B1194" s="206"/>
      <c r="D1194" s="194" t="s">
        <v>164</v>
      </c>
      <c r="E1194" s="207" t="s">
        <v>3</v>
      </c>
      <c r="F1194" s="208" t="s">
        <v>950</v>
      </c>
      <c r="H1194" s="207" t="s">
        <v>3</v>
      </c>
      <c r="L1194" s="206"/>
      <c r="M1194" s="209"/>
      <c r="N1194" s="210"/>
      <c r="O1194" s="210"/>
      <c r="P1194" s="210"/>
      <c r="Q1194" s="210"/>
      <c r="R1194" s="210"/>
      <c r="S1194" s="210"/>
      <c r="T1194" s="211"/>
      <c r="AT1194" s="207" t="s">
        <v>164</v>
      </c>
      <c r="AU1194" s="207" t="s">
        <v>77</v>
      </c>
      <c r="AV1194" s="205" t="s">
        <v>77</v>
      </c>
      <c r="AW1194" s="205" t="s">
        <v>31</v>
      </c>
      <c r="AX1194" s="205" t="s">
        <v>69</v>
      </c>
      <c r="AY1194" s="207" t="s">
        <v>157</v>
      </c>
    </row>
    <row r="1195" spans="2:51" s="205" customFormat="1" ht="11.25">
      <c r="B1195" s="206"/>
      <c r="D1195" s="194" t="s">
        <v>164</v>
      </c>
      <c r="E1195" s="207" t="s">
        <v>3</v>
      </c>
      <c r="F1195" s="208" t="s">
        <v>165</v>
      </c>
      <c r="H1195" s="207" t="s">
        <v>3</v>
      </c>
      <c r="L1195" s="206"/>
      <c r="M1195" s="209"/>
      <c r="N1195" s="210"/>
      <c r="O1195" s="210"/>
      <c r="P1195" s="210"/>
      <c r="Q1195" s="210"/>
      <c r="R1195" s="210"/>
      <c r="S1195" s="210"/>
      <c r="T1195" s="211"/>
      <c r="AT1195" s="207" t="s">
        <v>164</v>
      </c>
      <c r="AU1195" s="207" t="s">
        <v>77</v>
      </c>
      <c r="AV1195" s="205" t="s">
        <v>77</v>
      </c>
      <c r="AW1195" s="205" t="s">
        <v>31</v>
      </c>
      <c r="AX1195" s="205" t="s">
        <v>69</v>
      </c>
      <c r="AY1195" s="207" t="s">
        <v>157</v>
      </c>
    </row>
    <row r="1196" spans="2:51" s="205" customFormat="1" ht="11.25">
      <c r="B1196" s="206"/>
      <c r="D1196" s="194" t="s">
        <v>164</v>
      </c>
      <c r="E1196" s="207" t="s">
        <v>3</v>
      </c>
      <c r="F1196" s="208" t="s">
        <v>951</v>
      </c>
      <c r="H1196" s="207" t="s">
        <v>3</v>
      </c>
      <c r="L1196" s="206"/>
      <c r="M1196" s="209"/>
      <c r="N1196" s="210"/>
      <c r="O1196" s="210"/>
      <c r="P1196" s="210"/>
      <c r="Q1196" s="210"/>
      <c r="R1196" s="210"/>
      <c r="S1196" s="210"/>
      <c r="T1196" s="211"/>
      <c r="AT1196" s="207" t="s">
        <v>164</v>
      </c>
      <c r="AU1196" s="207" t="s">
        <v>77</v>
      </c>
      <c r="AV1196" s="205" t="s">
        <v>77</v>
      </c>
      <c r="AW1196" s="205" t="s">
        <v>31</v>
      </c>
      <c r="AX1196" s="205" t="s">
        <v>69</v>
      </c>
      <c r="AY1196" s="207" t="s">
        <v>157</v>
      </c>
    </row>
    <row r="1197" spans="2:51" s="205" customFormat="1" ht="11.25">
      <c r="B1197" s="206"/>
      <c r="D1197" s="194" t="s">
        <v>164</v>
      </c>
      <c r="E1197" s="207" t="s">
        <v>3</v>
      </c>
      <c r="F1197" s="208" t="s">
        <v>952</v>
      </c>
      <c r="H1197" s="207" t="s">
        <v>3</v>
      </c>
      <c r="L1197" s="206"/>
      <c r="M1197" s="209"/>
      <c r="N1197" s="210"/>
      <c r="O1197" s="210"/>
      <c r="P1197" s="210"/>
      <c r="Q1197" s="210"/>
      <c r="R1197" s="210"/>
      <c r="S1197" s="210"/>
      <c r="T1197" s="211"/>
      <c r="AT1197" s="207" t="s">
        <v>164</v>
      </c>
      <c r="AU1197" s="207" t="s">
        <v>77</v>
      </c>
      <c r="AV1197" s="205" t="s">
        <v>77</v>
      </c>
      <c r="AW1197" s="205" t="s">
        <v>31</v>
      </c>
      <c r="AX1197" s="205" t="s">
        <v>69</v>
      </c>
      <c r="AY1197" s="207" t="s">
        <v>157</v>
      </c>
    </row>
    <row r="1198" spans="2:51" s="205" customFormat="1" ht="11.25">
      <c r="B1198" s="206"/>
      <c r="D1198" s="194" t="s">
        <v>164</v>
      </c>
      <c r="E1198" s="207" t="s">
        <v>3</v>
      </c>
      <c r="F1198" s="208" t="s">
        <v>953</v>
      </c>
      <c r="H1198" s="207" t="s">
        <v>3</v>
      </c>
      <c r="L1198" s="206"/>
      <c r="M1198" s="209"/>
      <c r="N1198" s="210"/>
      <c r="O1198" s="210"/>
      <c r="P1198" s="210"/>
      <c r="Q1198" s="210"/>
      <c r="R1198" s="210"/>
      <c r="S1198" s="210"/>
      <c r="T1198" s="211"/>
      <c r="AT1198" s="207" t="s">
        <v>164</v>
      </c>
      <c r="AU1198" s="207" t="s">
        <v>77</v>
      </c>
      <c r="AV1198" s="205" t="s">
        <v>77</v>
      </c>
      <c r="AW1198" s="205" t="s">
        <v>31</v>
      </c>
      <c r="AX1198" s="205" t="s">
        <v>69</v>
      </c>
      <c r="AY1198" s="207" t="s">
        <v>157</v>
      </c>
    </row>
    <row r="1199" spans="2:51" s="205" customFormat="1" ht="11.25">
      <c r="B1199" s="206"/>
      <c r="D1199" s="194" t="s">
        <v>164</v>
      </c>
      <c r="E1199" s="207" t="s">
        <v>3</v>
      </c>
      <c r="F1199" s="208" t="s">
        <v>285</v>
      </c>
      <c r="H1199" s="207" t="s">
        <v>3</v>
      </c>
      <c r="L1199" s="206"/>
      <c r="M1199" s="209"/>
      <c r="N1199" s="210"/>
      <c r="O1199" s="210"/>
      <c r="P1199" s="210"/>
      <c r="Q1199" s="210"/>
      <c r="R1199" s="210"/>
      <c r="S1199" s="210"/>
      <c r="T1199" s="211"/>
      <c r="AT1199" s="207" t="s">
        <v>164</v>
      </c>
      <c r="AU1199" s="207" t="s">
        <v>77</v>
      </c>
      <c r="AV1199" s="205" t="s">
        <v>77</v>
      </c>
      <c r="AW1199" s="205" t="s">
        <v>31</v>
      </c>
      <c r="AX1199" s="205" t="s">
        <v>69</v>
      </c>
      <c r="AY1199" s="207" t="s">
        <v>157</v>
      </c>
    </row>
    <row r="1200" spans="2:51" s="205" customFormat="1" ht="11.25">
      <c r="B1200" s="206"/>
      <c r="D1200" s="194" t="s">
        <v>164</v>
      </c>
      <c r="E1200" s="207" t="s">
        <v>3</v>
      </c>
      <c r="F1200" s="208" t="s">
        <v>940</v>
      </c>
      <c r="H1200" s="207" t="s">
        <v>3</v>
      </c>
      <c r="L1200" s="206"/>
      <c r="M1200" s="209"/>
      <c r="N1200" s="210"/>
      <c r="O1200" s="210"/>
      <c r="P1200" s="210"/>
      <c r="Q1200" s="210"/>
      <c r="R1200" s="210"/>
      <c r="S1200" s="210"/>
      <c r="T1200" s="211"/>
      <c r="AT1200" s="207" t="s">
        <v>164</v>
      </c>
      <c r="AU1200" s="207" t="s">
        <v>77</v>
      </c>
      <c r="AV1200" s="205" t="s">
        <v>77</v>
      </c>
      <c r="AW1200" s="205" t="s">
        <v>31</v>
      </c>
      <c r="AX1200" s="205" t="s">
        <v>69</v>
      </c>
      <c r="AY1200" s="207" t="s">
        <v>157</v>
      </c>
    </row>
    <row r="1201" spans="2:51" s="205" customFormat="1" ht="11.25">
      <c r="B1201" s="206"/>
      <c r="D1201" s="194" t="s">
        <v>164</v>
      </c>
      <c r="E1201" s="207" t="s">
        <v>3</v>
      </c>
      <c r="F1201" s="208" t="s">
        <v>165</v>
      </c>
      <c r="H1201" s="207" t="s">
        <v>3</v>
      </c>
      <c r="L1201" s="206"/>
      <c r="M1201" s="209"/>
      <c r="N1201" s="210"/>
      <c r="O1201" s="210"/>
      <c r="P1201" s="210"/>
      <c r="Q1201" s="210"/>
      <c r="R1201" s="210"/>
      <c r="S1201" s="210"/>
      <c r="T1201" s="211"/>
      <c r="AT1201" s="207" t="s">
        <v>164</v>
      </c>
      <c r="AU1201" s="207" t="s">
        <v>77</v>
      </c>
      <c r="AV1201" s="205" t="s">
        <v>77</v>
      </c>
      <c r="AW1201" s="205" t="s">
        <v>31</v>
      </c>
      <c r="AX1201" s="205" t="s">
        <v>69</v>
      </c>
      <c r="AY1201" s="207" t="s">
        <v>157</v>
      </c>
    </row>
    <row r="1202" spans="2:51" s="205" customFormat="1" ht="11.25">
      <c r="B1202" s="206"/>
      <c r="D1202" s="194" t="s">
        <v>164</v>
      </c>
      <c r="E1202" s="207" t="s">
        <v>3</v>
      </c>
      <c r="F1202" s="208" t="s">
        <v>282</v>
      </c>
      <c r="H1202" s="207" t="s">
        <v>3</v>
      </c>
      <c r="L1202" s="206"/>
      <c r="M1202" s="209"/>
      <c r="N1202" s="210"/>
      <c r="O1202" s="210"/>
      <c r="P1202" s="210"/>
      <c r="Q1202" s="210"/>
      <c r="R1202" s="210"/>
      <c r="S1202" s="210"/>
      <c r="T1202" s="211"/>
      <c r="AT1202" s="207" t="s">
        <v>164</v>
      </c>
      <c r="AU1202" s="207" t="s">
        <v>77</v>
      </c>
      <c r="AV1202" s="205" t="s">
        <v>77</v>
      </c>
      <c r="AW1202" s="205" t="s">
        <v>31</v>
      </c>
      <c r="AX1202" s="205" t="s">
        <v>69</v>
      </c>
      <c r="AY1202" s="207" t="s">
        <v>157</v>
      </c>
    </row>
    <row r="1203" spans="2:51" s="205" customFormat="1" ht="11.25">
      <c r="B1203" s="206"/>
      <c r="D1203" s="194" t="s">
        <v>164</v>
      </c>
      <c r="E1203" s="207" t="s">
        <v>3</v>
      </c>
      <c r="F1203" s="208" t="s">
        <v>283</v>
      </c>
      <c r="H1203" s="207" t="s">
        <v>3</v>
      </c>
      <c r="L1203" s="206"/>
      <c r="M1203" s="209"/>
      <c r="N1203" s="210"/>
      <c r="O1203" s="210"/>
      <c r="P1203" s="210"/>
      <c r="Q1203" s="210"/>
      <c r="R1203" s="210"/>
      <c r="S1203" s="210"/>
      <c r="T1203" s="211"/>
      <c r="AT1203" s="207" t="s">
        <v>164</v>
      </c>
      <c r="AU1203" s="207" t="s">
        <v>77</v>
      </c>
      <c r="AV1203" s="205" t="s">
        <v>77</v>
      </c>
      <c r="AW1203" s="205" t="s">
        <v>31</v>
      </c>
      <c r="AX1203" s="205" t="s">
        <v>69</v>
      </c>
      <c r="AY1203" s="207" t="s">
        <v>157</v>
      </c>
    </row>
    <row r="1204" spans="2:51" s="205" customFormat="1" ht="11.25">
      <c r="B1204" s="206"/>
      <c r="D1204" s="194" t="s">
        <v>164</v>
      </c>
      <c r="E1204" s="207" t="s">
        <v>3</v>
      </c>
      <c r="F1204" s="208" t="s">
        <v>284</v>
      </c>
      <c r="H1204" s="207" t="s">
        <v>3</v>
      </c>
      <c r="L1204" s="206"/>
      <c r="M1204" s="209"/>
      <c r="N1204" s="210"/>
      <c r="O1204" s="210"/>
      <c r="P1204" s="210"/>
      <c r="Q1204" s="210"/>
      <c r="R1204" s="210"/>
      <c r="S1204" s="210"/>
      <c r="T1204" s="211"/>
      <c r="AT1204" s="207" t="s">
        <v>164</v>
      </c>
      <c r="AU1204" s="207" t="s">
        <v>77</v>
      </c>
      <c r="AV1204" s="205" t="s">
        <v>77</v>
      </c>
      <c r="AW1204" s="205" t="s">
        <v>31</v>
      </c>
      <c r="AX1204" s="205" t="s">
        <v>69</v>
      </c>
      <c r="AY1204" s="207" t="s">
        <v>157</v>
      </c>
    </row>
    <row r="1205" spans="2:51" s="205" customFormat="1" ht="11.25">
      <c r="B1205" s="206"/>
      <c r="D1205" s="194" t="s">
        <v>164</v>
      </c>
      <c r="E1205" s="207" t="s">
        <v>3</v>
      </c>
      <c r="F1205" s="208" t="s">
        <v>285</v>
      </c>
      <c r="H1205" s="207" t="s">
        <v>3</v>
      </c>
      <c r="L1205" s="206"/>
      <c r="M1205" s="209"/>
      <c r="N1205" s="210"/>
      <c r="O1205" s="210"/>
      <c r="P1205" s="210"/>
      <c r="Q1205" s="210"/>
      <c r="R1205" s="210"/>
      <c r="S1205" s="210"/>
      <c r="T1205" s="211"/>
      <c r="AT1205" s="207" t="s">
        <v>164</v>
      </c>
      <c r="AU1205" s="207" t="s">
        <v>77</v>
      </c>
      <c r="AV1205" s="205" t="s">
        <v>77</v>
      </c>
      <c r="AW1205" s="205" t="s">
        <v>31</v>
      </c>
      <c r="AX1205" s="205" t="s">
        <v>69</v>
      </c>
      <c r="AY1205" s="207" t="s">
        <v>157</v>
      </c>
    </row>
    <row r="1206" spans="2:51" s="205" customFormat="1" ht="11.25">
      <c r="B1206" s="206"/>
      <c r="D1206" s="194" t="s">
        <v>164</v>
      </c>
      <c r="E1206" s="207" t="s">
        <v>3</v>
      </c>
      <c r="F1206" s="208" t="s">
        <v>972</v>
      </c>
      <c r="H1206" s="207" t="s">
        <v>3</v>
      </c>
      <c r="L1206" s="206"/>
      <c r="M1206" s="209"/>
      <c r="N1206" s="210"/>
      <c r="O1206" s="210"/>
      <c r="P1206" s="210"/>
      <c r="Q1206" s="210"/>
      <c r="R1206" s="210"/>
      <c r="S1206" s="210"/>
      <c r="T1206" s="211"/>
      <c r="AT1206" s="207" t="s">
        <v>164</v>
      </c>
      <c r="AU1206" s="207" t="s">
        <v>77</v>
      </c>
      <c r="AV1206" s="205" t="s">
        <v>77</v>
      </c>
      <c r="AW1206" s="205" t="s">
        <v>31</v>
      </c>
      <c r="AX1206" s="205" t="s">
        <v>69</v>
      </c>
      <c r="AY1206" s="207" t="s">
        <v>157</v>
      </c>
    </row>
    <row r="1207" spans="2:51" s="212" customFormat="1" ht="11.25">
      <c r="B1207" s="213"/>
      <c r="D1207" s="194" t="s">
        <v>164</v>
      </c>
      <c r="E1207" s="214" t="s">
        <v>3</v>
      </c>
      <c r="F1207" s="215" t="s">
        <v>973</v>
      </c>
      <c r="H1207" s="216">
        <v>1122.7</v>
      </c>
      <c r="L1207" s="213"/>
      <c r="M1207" s="217"/>
      <c r="N1207" s="218"/>
      <c r="O1207" s="218"/>
      <c r="P1207" s="218"/>
      <c r="Q1207" s="218"/>
      <c r="R1207" s="218"/>
      <c r="S1207" s="218"/>
      <c r="T1207" s="219"/>
      <c r="AT1207" s="214" t="s">
        <v>164</v>
      </c>
      <c r="AU1207" s="214" t="s">
        <v>77</v>
      </c>
      <c r="AV1207" s="212" t="s">
        <v>163</v>
      </c>
      <c r="AW1207" s="212" t="s">
        <v>31</v>
      </c>
      <c r="AX1207" s="212" t="s">
        <v>69</v>
      </c>
      <c r="AY1207" s="214" t="s">
        <v>157</v>
      </c>
    </row>
    <row r="1208" spans="2:51" s="220" customFormat="1" ht="11.25">
      <c r="B1208" s="221"/>
      <c r="D1208" s="194" t="s">
        <v>164</v>
      </c>
      <c r="E1208" s="222" t="s">
        <v>3</v>
      </c>
      <c r="F1208" s="223" t="s">
        <v>171</v>
      </c>
      <c r="H1208" s="224">
        <v>1122.7</v>
      </c>
      <c r="L1208" s="221"/>
      <c r="M1208" s="225"/>
      <c r="N1208" s="226"/>
      <c r="O1208" s="226"/>
      <c r="P1208" s="226"/>
      <c r="Q1208" s="226"/>
      <c r="R1208" s="226"/>
      <c r="S1208" s="226"/>
      <c r="T1208" s="227"/>
      <c r="AT1208" s="222" t="s">
        <v>164</v>
      </c>
      <c r="AU1208" s="222" t="s">
        <v>77</v>
      </c>
      <c r="AV1208" s="220" t="s">
        <v>162</v>
      </c>
      <c r="AW1208" s="220" t="s">
        <v>31</v>
      </c>
      <c r="AX1208" s="220" t="s">
        <v>77</v>
      </c>
      <c r="AY1208" s="222" t="s">
        <v>157</v>
      </c>
    </row>
    <row r="1209" spans="1:65" s="113" customFormat="1" ht="24.2" customHeight="1">
      <c r="A1209" s="110"/>
      <c r="B1209" s="111"/>
      <c r="C1209" s="180" t="s">
        <v>974</v>
      </c>
      <c r="D1209" s="180" t="s">
        <v>158</v>
      </c>
      <c r="E1209" s="181" t="s">
        <v>975</v>
      </c>
      <c r="F1209" s="182" t="s">
        <v>976</v>
      </c>
      <c r="G1209" s="183" t="s">
        <v>161</v>
      </c>
      <c r="H1209" s="184">
        <v>5.871</v>
      </c>
      <c r="I1209" s="5"/>
      <c r="J1209" s="185">
        <f>ROUND(I1209*H1209,2)</f>
        <v>0</v>
      </c>
      <c r="K1209" s="186"/>
      <c r="L1209" s="111"/>
      <c r="M1209" s="187" t="s">
        <v>3</v>
      </c>
      <c r="N1209" s="188" t="s">
        <v>41</v>
      </c>
      <c r="O1209" s="189"/>
      <c r="P1209" s="190">
        <f>O1209*H1209</f>
        <v>0</v>
      </c>
      <c r="Q1209" s="190">
        <v>0</v>
      </c>
      <c r="R1209" s="190">
        <f>Q1209*H1209</f>
        <v>0</v>
      </c>
      <c r="S1209" s="190">
        <v>0</v>
      </c>
      <c r="T1209" s="191">
        <f>S1209*H1209</f>
        <v>0</v>
      </c>
      <c r="U1209" s="110"/>
      <c r="V1209" s="110"/>
      <c r="W1209" s="110"/>
      <c r="X1209" s="110"/>
      <c r="Y1209" s="110"/>
      <c r="Z1209" s="110"/>
      <c r="AA1209" s="110"/>
      <c r="AB1209" s="110"/>
      <c r="AC1209" s="110"/>
      <c r="AD1209" s="110"/>
      <c r="AE1209" s="110"/>
      <c r="AR1209" s="192" t="s">
        <v>211</v>
      </c>
      <c r="AT1209" s="192" t="s">
        <v>158</v>
      </c>
      <c r="AU1209" s="192" t="s">
        <v>77</v>
      </c>
      <c r="AY1209" s="101" t="s">
        <v>157</v>
      </c>
      <c r="BE1209" s="193">
        <f>IF(N1209="základní",J1209,0)</f>
        <v>0</v>
      </c>
      <c r="BF1209" s="193">
        <f>IF(N1209="snížená",J1209,0)</f>
        <v>0</v>
      </c>
      <c r="BG1209" s="193">
        <f>IF(N1209="zákl. přenesená",J1209,0)</f>
        <v>0</v>
      </c>
      <c r="BH1209" s="193">
        <f>IF(N1209="sníž. přenesená",J1209,0)</f>
        <v>0</v>
      </c>
      <c r="BI1209" s="193">
        <f>IF(N1209="nulová",J1209,0)</f>
        <v>0</v>
      </c>
      <c r="BJ1209" s="101" t="s">
        <v>163</v>
      </c>
      <c r="BK1209" s="193">
        <f>ROUND(I1209*H1209,2)</f>
        <v>0</v>
      </c>
      <c r="BL1209" s="101" t="s">
        <v>211</v>
      </c>
      <c r="BM1209" s="192" t="s">
        <v>977</v>
      </c>
    </row>
    <row r="1210" spans="2:51" s="205" customFormat="1" ht="11.25">
      <c r="B1210" s="206"/>
      <c r="D1210" s="194" t="s">
        <v>164</v>
      </c>
      <c r="E1210" s="207" t="s">
        <v>3</v>
      </c>
      <c r="F1210" s="208" t="s">
        <v>978</v>
      </c>
      <c r="H1210" s="207" t="s">
        <v>3</v>
      </c>
      <c r="L1210" s="206"/>
      <c r="M1210" s="209"/>
      <c r="N1210" s="210"/>
      <c r="O1210" s="210"/>
      <c r="P1210" s="210"/>
      <c r="Q1210" s="210"/>
      <c r="R1210" s="210"/>
      <c r="S1210" s="210"/>
      <c r="T1210" s="211"/>
      <c r="AT1210" s="207" t="s">
        <v>164</v>
      </c>
      <c r="AU1210" s="207" t="s">
        <v>77</v>
      </c>
      <c r="AV1210" s="205" t="s">
        <v>77</v>
      </c>
      <c r="AW1210" s="205" t="s">
        <v>31</v>
      </c>
      <c r="AX1210" s="205" t="s">
        <v>69</v>
      </c>
      <c r="AY1210" s="207" t="s">
        <v>157</v>
      </c>
    </row>
    <row r="1211" spans="2:51" s="212" customFormat="1" ht="11.25">
      <c r="B1211" s="213"/>
      <c r="D1211" s="194" t="s">
        <v>164</v>
      </c>
      <c r="E1211" s="214" t="s">
        <v>3</v>
      </c>
      <c r="F1211" s="215" t="s">
        <v>979</v>
      </c>
      <c r="H1211" s="216">
        <v>5.871</v>
      </c>
      <c r="L1211" s="213"/>
      <c r="M1211" s="217"/>
      <c r="N1211" s="218"/>
      <c r="O1211" s="218"/>
      <c r="P1211" s="218"/>
      <c r="Q1211" s="218"/>
      <c r="R1211" s="218"/>
      <c r="S1211" s="218"/>
      <c r="T1211" s="219"/>
      <c r="AT1211" s="214" t="s">
        <v>164</v>
      </c>
      <c r="AU1211" s="214" t="s">
        <v>77</v>
      </c>
      <c r="AV1211" s="212" t="s">
        <v>163</v>
      </c>
      <c r="AW1211" s="212" t="s">
        <v>31</v>
      </c>
      <c r="AX1211" s="212" t="s">
        <v>69</v>
      </c>
      <c r="AY1211" s="214" t="s">
        <v>157</v>
      </c>
    </row>
    <row r="1212" spans="2:51" s="220" customFormat="1" ht="11.25">
      <c r="B1212" s="221"/>
      <c r="D1212" s="194" t="s">
        <v>164</v>
      </c>
      <c r="E1212" s="222" t="s">
        <v>3</v>
      </c>
      <c r="F1212" s="223" t="s">
        <v>171</v>
      </c>
      <c r="H1212" s="224">
        <v>5.871</v>
      </c>
      <c r="L1212" s="221"/>
      <c r="M1212" s="225"/>
      <c r="N1212" s="226"/>
      <c r="O1212" s="226"/>
      <c r="P1212" s="226"/>
      <c r="Q1212" s="226"/>
      <c r="R1212" s="226"/>
      <c r="S1212" s="226"/>
      <c r="T1212" s="227"/>
      <c r="AT1212" s="222" t="s">
        <v>164</v>
      </c>
      <c r="AU1212" s="222" t="s">
        <v>77</v>
      </c>
      <c r="AV1212" s="220" t="s">
        <v>162</v>
      </c>
      <c r="AW1212" s="220" t="s">
        <v>31</v>
      </c>
      <c r="AX1212" s="220" t="s">
        <v>77</v>
      </c>
      <c r="AY1212" s="222" t="s">
        <v>157</v>
      </c>
    </row>
    <row r="1213" spans="1:65" s="113" customFormat="1" ht="21.75" customHeight="1">
      <c r="A1213" s="110"/>
      <c r="B1213" s="111"/>
      <c r="C1213" s="180" t="s">
        <v>655</v>
      </c>
      <c r="D1213" s="180" t="s">
        <v>158</v>
      </c>
      <c r="E1213" s="181" t="s">
        <v>980</v>
      </c>
      <c r="F1213" s="182" t="s">
        <v>981</v>
      </c>
      <c r="G1213" s="183" t="s">
        <v>757</v>
      </c>
      <c r="H1213" s="184">
        <v>25.774</v>
      </c>
      <c r="I1213" s="5"/>
      <c r="J1213" s="185">
        <f>ROUND(I1213*H1213,2)</f>
        <v>0</v>
      </c>
      <c r="K1213" s="186"/>
      <c r="L1213" s="111"/>
      <c r="M1213" s="187" t="s">
        <v>3</v>
      </c>
      <c r="N1213" s="188" t="s">
        <v>41</v>
      </c>
      <c r="O1213" s="189"/>
      <c r="P1213" s="190">
        <f>O1213*H1213</f>
        <v>0</v>
      </c>
      <c r="Q1213" s="190">
        <v>0</v>
      </c>
      <c r="R1213" s="190">
        <f>Q1213*H1213</f>
        <v>0</v>
      </c>
      <c r="S1213" s="190">
        <v>0</v>
      </c>
      <c r="T1213" s="191">
        <f>S1213*H1213</f>
        <v>0</v>
      </c>
      <c r="U1213" s="110"/>
      <c r="V1213" s="110"/>
      <c r="W1213" s="110"/>
      <c r="X1213" s="110"/>
      <c r="Y1213" s="110"/>
      <c r="Z1213" s="110"/>
      <c r="AA1213" s="110"/>
      <c r="AB1213" s="110"/>
      <c r="AC1213" s="110"/>
      <c r="AD1213" s="110"/>
      <c r="AE1213" s="110"/>
      <c r="AR1213" s="192" t="s">
        <v>211</v>
      </c>
      <c r="AT1213" s="192" t="s">
        <v>158</v>
      </c>
      <c r="AU1213" s="192" t="s">
        <v>77</v>
      </c>
      <c r="AY1213" s="101" t="s">
        <v>157</v>
      </c>
      <c r="BE1213" s="193">
        <f>IF(N1213="základní",J1213,0)</f>
        <v>0</v>
      </c>
      <c r="BF1213" s="193">
        <f>IF(N1213="snížená",J1213,0)</f>
        <v>0</v>
      </c>
      <c r="BG1213" s="193">
        <f>IF(N1213="zákl. přenesená",J1213,0)</f>
        <v>0</v>
      </c>
      <c r="BH1213" s="193">
        <f>IF(N1213="sníž. přenesená",J1213,0)</f>
        <v>0</v>
      </c>
      <c r="BI1213" s="193">
        <f>IF(N1213="nulová",J1213,0)</f>
        <v>0</v>
      </c>
      <c r="BJ1213" s="101" t="s">
        <v>163</v>
      </c>
      <c r="BK1213" s="193">
        <f>ROUND(I1213*H1213,2)</f>
        <v>0</v>
      </c>
      <c r="BL1213" s="101" t="s">
        <v>211</v>
      </c>
      <c r="BM1213" s="192" t="s">
        <v>982</v>
      </c>
    </row>
    <row r="1214" spans="2:63" s="169" customFormat="1" ht="25.9" customHeight="1">
      <c r="B1214" s="170"/>
      <c r="D1214" s="171" t="s">
        <v>68</v>
      </c>
      <c r="E1214" s="172" t="s">
        <v>983</v>
      </c>
      <c r="F1214" s="172" t="s">
        <v>984</v>
      </c>
      <c r="J1214" s="173">
        <f>BK1214</f>
        <v>0</v>
      </c>
      <c r="L1214" s="170"/>
      <c r="M1214" s="174"/>
      <c r="N1214" s="175"/>
      <c r="O1214" s="175"/>
      <c r="P1214" s="176">
        <f>SUM(P1215:P1391)</f>
        <v>0</v>
      </c>
      <c r="Q1214" s="175"/>
      <c r="R1214" s="176">
        <f>SUM(R1215:R1391)</f>
        <v>0</v>
      </c>
      <c r="S1214" s="175"/>
      <c r="T1214" s="177">
        <f>SUM(T1215:T1391)</f>
        <v>0</v>
      </c>
      <c r="AR1214" s="171" t="s">
        <v>163</v>
      </c>
      <c r="AT1214" s="178" t="s">
        <v>68</v>
      </c>
      <c r="AU1214" s="178" t="s">
        <v>69</v>
      </c>
      <c r="AY1214" s="171" t="s">
        <v>157</v>
      </c>
      <c r="BK1214" s="179">
        <f>SUM(BK1215:BK1391)</f>
        <v>0</v>
      </c>
    </row>
    <row r="1215" spans="1:65" s="113" customFormat="1" ht="24.2" customHeight="1">
      <c r="A1215" s="110"/>
      <c r="B1215" s="111"/>
      <c r="C1215" s="180" t="s">
        <v>985</v>
      </c>
      <c r="D1215" s="180" t="s">
        <v>158</v>
      </c>
      <c r="E1215" s="181" t="s">
        <v>986</v>
      </c>
      <c r="F1215" s="182" t="s">
        <v>987</v>
      </c>
      <c r="G1215" s="183" t="s">
        <v>183</v>
      </c>
      <c r="H1215" s="184">
        <v>70.81</v>
      </c>
      <c r="I1215" s="5"/>
      <c r="J1215" s="185">
        <f>ROUND(I1215*H1215,2)</f>
        <v>0</v>
      </c>
      <c r="K1215" s="186"/>
      <c r="L1215" s="111"/>
      <c r="M1215" s="187" t="s">
        <v>3</v>
      </c>
      <c r="N1215" s="188" t="s">
        <v>41</v>
      </c>
      <c r="O1215" s="189"/>
      <c r="P1215" s="190">
        <f>O1215*H1215</f>
        <v>0</v>
      </c>
      <c r="Q1215" s="190">
        <v>0</v>
      </c>
      <c r="R1215" s="190">
        <f>Q1215*H1215</f>
        <v>0</v>
      </c>
      <c r="S1215" s="190">
        <v>0</v>
      </c>
      <c r="T1215" s="191">
        <f>S1215*H1215</f>
        <v>0</v>
      </c>
      <c r="U1215" s="110"/>
      <c r="V1215" s="110"/>
      <c r="W1215" s="110"/>
      <c r="X1215" s="110"/>
      <c r="Y1215" s="110"/>
      <c r="Z1215" s="110"/>
      <c r="AA1215" s="110"/>
      <c r="AB1215" s="110"/>
      <c r="AC1215" s="110"/>
      <c r="AD1215" s="110"/>
      <c r="AE1215" s="110"/>
      <c r="AR1215" s="192" t="s">
        <v>211</v>
      </c>
      <c r="AT1215" s="192" t="s">
        <v>158</v>
      </c>
      <c r="AU1215" s="192" t="s">
        <v>77</v>
      </c>
      <c r="AY1215" s="101" t="s">
        <v>157</v>
      </c>
      <c r="BE1215" s="193">
        <f>IF(N1215="základní",J1215,0)</f>
        <v>0</v>
      </c>
      <c r="BF1215" s="193">
        <f>IF(N1215="snížená",J1215,0)</f>
        <v>0</v>
      </c>
      <c r="BG1215" s="193">
        <f>IF(N1215="zákl. přenesená",J1215,0)</f>
        <v>0</v>
      </c>
      <c r="BH1215" s="193">
        <f>IF(N1215="sníž. přenesená",J1215,0)</f>
        <v>0</v>
      </c>
      <c r="BI1215" s="193">
        <f>IF(N1215="nulová",J1215,0)</f>
        <v>0</v>
      </c>
      <c r="BJ1215" s="101" t="s">
        <v>163</v>
      </c>
      <c r="BK1215" s="193">
        <f>ROUND(I1215*H1215,2)</f>
        <v>0</v>
      </c>
      <c r="BL1215" s="101" t="s">
        <v>211</v>
      </c>
      <c r="BM1215" s="192" t="s">
        <v>988</v>
      </c>
    </row>
    <row r="1216" spans="2:51" s="205" customFormat="1" ht="11.25">
      <c r="B1216" s="206"/>
      <c r="D1216" s="194" t="s">
        <v>164</v>
      </c>
      <c r="E1216" s="207" t="s">
        <v>3</v>
      </c>
      <c r="F1216" s="208" t="s">
        <v>989</v>
      </c>
      <c r="H1216" s="207" t="s">
        <v>3</v>
      </c>
      <c r="L1216" s="206"/>
      <c r="M1216" s="209"/>
      <c r="N1216" s="210"/>
      <c r="O1216" s="210"/>
      <c r="P1216" s="210"/>
      <c r="Q1216" s="210"/>
      <c r="R1216" s="210"/>
      <c r="S1216" s="210"/>
      <c r="T1216" s="211"/>
      <c r="AT1216" s="207" t="s">
        <v>164</v>
      </c>
      <c r="AU1216" s="207" t="s">
        <v>77</v>
      </c>
      <c r="AV1216" s="205" t="s">
        <v>77</v>
      </c>
      <c r="AW1216" s="205" t="s">
        <v>31</v>
      </c>
      <c r="AX1216" s="205" t="s">
        <v>69</v>
      </c>
      <c r="AY1216" s="207" t="s">
        <v>157</v>
      </c>
    </row>
    <row r="1217" spans="2:51" s="205" customFormat="1" ht="11.25">
      <c r="B1217" s="206"/>
      <c r="D1217" s="194" t="s">
        <v>164</v>
      </c>
      <c r="E1217" s="207" t="s">
        <v>3</v>
      </c>
      <c r="F1217" s="208" t="s">
        <v>990</v>
      </c>
      <c r="H1217" s="207" t="s">
        <v>3</v>
      </c>
      <c r="L1217" s="206"/>
      <c r="M1217" s="209"/>
      <c r="N1217" s="210"/>
      <c r="O1217" s="210"/>
      <c r="P1217" s="210"/>
      <c r="Q1217" s="210"/>
      <c r="R1217" s="210"/>
      <c r="S1217" s="210"/>
      <c r="T1217" s="211"/>
      <c r="AT1217" s="207" t="s">
        <v>164</v>
      </c>
      <c r="AU1217" s="207" t="s">
        <v>77</v>
      </c>
      <c r="AV1217" s="205" t="s">
        <v>77</v>
      </c>
      <c r="AW1217" s="205" t="s">
        <v>31</v>
      </c>
      <c r="AX1217" s="205" t="s">
        <v>69</v>
      </c>
      <c r="AY1217" s="207" t="s">
        <v>157</v>
      </c>
    </row>
    <row r="1218" spans="2:51" s="205" customFormat="1" ht="11.25">
      <c r="B1218" s="206"/>
      <c r="D1218" s="194" t="s">
        <v>164</v>
      </c>
      <c r="E1218" s="207" t="s">
        <v>3</v>
      </c>
      <c r="F1218" s="208" t="s">
        <v>991</v>
      </c>
      <c r="H1218" s="207" t="s">
        <v>3</v>
      </c>
      <c r="L1218" s="206"/>
      <c r="M1218" s="209"/>
      <c r="N1218" s="210"/>
      <c r="O1218" s="210"/>
      <c r="P1218" s="210"/>
      <c r="Q1218" s="210"/>
      <c r="R1218" s="210"/>
      <c r="S1218" s="210"/>
      <c r="T1218" s="211"/>
      <c r="AT1218" s="207" t="s">
        <v>164</v>
      </c>
      <c r="AU1218" s="207" t="s">
        <v>77</v>
      </c>
      <c r="AV1218" s="205" t="s">
        <v>77</v>
      </c>
      <c r="AW1218" s="205" t="s">
        <v>31</v>
      </c>
      <c r="AX1218" s="205" t="s">
        <v>69</v>
      </c>
      <c r="AY1218" s="207" t="s">
        <v>157</v>
      </c>
    </row>
    <row r="1219" spans="2:51" s="205" customFormat="1" ht="11.25">
      <c r="B1219" s="206"/>
      <c r="D1219" s="194" t="s">
        <v>164</v>
      </c>
      <c r="E1219" s="207" t="s">
        <v>3</v>
      </c>
      <c r="F1219" s="208" t="s">
        <v>992</v>
      </c>
      <c r="H1219" s="207" t="s">
        <v>3</v>
      </c>
      <c r="L1219" s="206"/>
      <c r="M1219" s="209"/>
      <c r="N1219" s="210"/>
      <c r="O1219" s="210"/>
      <c r="P1219" s="210"/>
      <c r="Q1219" s="210"/>
      <c r="R1219" s="210"/>
      <c r="S1219" s="210"/>
      <c r="T1219" s="211"/>
      <c r="AT1219" s="207" t="s">
        <v>164</v>
      </c>
      <c r="AU1219" s="207" t="s">
        <v>77</v>
      </c>
      <c r="AV1219" s="205" t="s">
        <v>77</v>
      </c>
      <c r="AW1219" s="205" t="s">
        <v>31</v>
      </c>
      <c r="AX1219" s="205" t="s">
        <v>69</v>
      </c>
      <c r="AY1219" s="207" t="s">
        <v>157</v>
      </c>
    </row>
    <row r="1220" spans="2:51" s="205" customFormat="1" ht="22.5">
      <c r="B1220" s="206"/>
      <c r="D1220" s="194" t="s">
        <v>164</v>
      </c>
      <c r="E1220" s="207" t="s">
        <v>3</v>
      </c>
      <c r="F1220" s="208" t="s">
        <v>993</v>
      </c>
      <c r="H1220" s="207" t="s">
        <v>3</v>
      </c>
      <c r="L1220" s="206"/>
      <c r="M1220" s="209"/>
      <c r="N1220" s="210"/>
      <c r="O1220" s="210"/>
      <c r="P1220" s="210"/>
      <c r="Q1220" s="210"/>
      <c r="R1220" s="210"/>
      <c r="S1220" s="210"/>
      <c r="T1220" s="211"/>
      <c r="AT1220" s="207" t="s">
        <v>164</v>
      </c>
      <c r="AU1220" s="207" t="s">
        <v>77</v>
      </c>
      <c r="AV1220" s="205" t="s">
        <v>77</v>
      </c>
      <c r="AW1220" s="205" t="s">
        <v>31</v>
      </c>
      <c r="AX1220" s="205" t="s">
        <v>69</v>
      </c>
      <c r="AY1220" s="207" t="s">
        <v>157</v>
      </c>
    </row>
    <row r="1221" spans="2:51" s="212" customFormat="1" ht="11.25">
      <c r="B1221" s="213"/>
      <c r="D1221" s="194" t="s">
        <v>164</v>
      </c>
      <c r="E1221" s="214" t="s">
        <v>3</v>
      </c>
      <c r="F1221" s="215" t="s">
        <v>994</v>
      </c>
      <c r="H1221" s="216">
        <v>70.81</v>
      </c>
      <c r="L1221" s="213"/>
      <c r="M1221" s="217"/>
      <c r="N1221" s="218"/>
      <c r="O1221" s="218"/>
      <c r="P1221" s="218"/>
      <c r="Q1221" s="218"/>
      <c r="R1221" s="218"/>
      <c r="S1221" s="218"/>
      <c r="T1221" s="219"/>
      <c r="AT1221" s="214" t="s">
        <v>164</v>
      </c>
      <c r="AU1221" s="214" t="s">
        <v>77</v>
      </c>
      <c r="AV1221" s="212" t="s">
        <v>163</v>
      </c>
      <c r="AW1221" s="212" t="s">
        <v>31</v>
      </c>
      <c r="AX1221" s="212" t="s">
        <v>69</v>
      </c>
      <c r="AY1221" s="214" t="s">
        <v>157</v>
      </c>
    </row>
    <row r="1222" spans="2:51" s="220" customFormat="1" ht="11.25">
      <c r="B1222" s="221"/>
      <c r="D1222" s="194" t="s">
        <v>164</v>
      </c>
      <c r="E1222" s="222" t="s">
        <v>3</v>
      </c>
      <c r="F1222" s="223" t="s">
        <v>171</v>
      </c>
      <c r="H1222" s="224">
        <v>70.81</v>
      </c>
      <c r="L1222" s="221"/>
      <c r="M1222" s="225"/>
      <c r="N1222" s="226"/>
      <c r="O1222" s="226"/>
      <c r="P1222" s="226"/>
      <c r="Q1222" s="226"/>
      <c r="R1222" s="226"/>
      <c r="S1222" s="226"/>
      <c r="T1222" s="227"/>
      <c r="AT1222" s="222" t="s">
        <v>164</v>
      </c>
      <c r="AU1222" s="222" t="s">
        <v>77</v>
      </c>
      <c r="AV1222" s="220" t="s">
        <v>162</v>
      </c>
      <c r="AW1222" s="220" t="s">
        <v>31</v>
      </c>
      <c r="AX1222" s="220" t="s">
        <v>77</v>
      </c>
      <c r="AY1222" s="222" t="s">
        <v>157</v>
      </c>
    </row>
    <row r="1223" spans="1:65" s="113" customFormat="1" ht="24.2" customHeight="1">
      <c r="A1223" s="110"/>
      <c r="B1223" s="111"/>
      <c r="C1223" s="180" t="s">
        <v>658</v>
      </c>
      <c r="D1223" s="180" t="s">
        <v>158</v>
      </c>
      <c r="E1223" s="181" t="s">
        <v>995</v>
      </c>
      <c r="F1223" s="182" t="s">
        <v>996</v>
      </c>
      <c r="G1223" s="183" t="s">
        <v>183</v>
      </c>
      <c r="H1223" s="184">
        <v>190.49</v>
      </c>
      <c r="I1223" s="5"/>
      <c r="J1223" s="185">
        <f>ROUND(I1223*H1223,2)</f>
        <v>0</v>
      </c>
      <c r="K1223" s="186"/>
      <c r="L1223" s="111"/>
      <c r="M1223" s="187" t="s">
        <v>3</v>
      </c>
      <c r="N1223" s="188" t="s">
        <v>41</v>
      </c>
      <c r="O1223" s="189"/>
      <c r="P1223" s="190">
        <f>O1223*H1223</f>
        <v>0</v>
      </c>
      <c r="Q1223" s="190">
        <v>0</v>
      </c>
      <c r="R1223" s="190">
        <f>Q1223*H1223</f>
        <v>0</v>
      </c>
      <c r="S1223" s="190">
        <v>0</v>
      </c>
      <c r="T1223" s="191">
        <f>S1223*H1223</f>
        <v>0</v>
      </c>
      <c r="U1223" s="110"/>
      <c r="V1223" s="110"/>
      <c r="W1223" s="110"/>
      <c r="X1223" s="110"/>
      <c r="Y1223" s="110"/>
      <c r="Z1223" s="110"/>
      <c r="AA1223" s="110"/>
      <c r="AB1223" s="110"/>
      <c r="AC1223" s="110"/>
      <c r="AD1223" s="110"/>
      <c r="AE1223" s="110"/>
      <c r="AR1223" s="192" t="s">
        <v>211</v>
      </c>
      <c r="AT1223" s="192" t="s">
        <v>158</v>
      </c>
      <c r="AU1223" s="192" t="s">
        <v>77</v>
      </c>
      <c r="AY1223" s="101" t="s">
        <v>157</v>
      </c>
      <c r="BE1223" s="193">
        <f>IF(N1223="základní",J1223,0)</f>
        <v>0</v>
      </c>
      <c r="BF1223" s="193">
        <f>IF(N1223="snížená",J1223,0)</f>
        <v>0</v>
      </c>
      <c r="BG1223" s="193">
        <f>IF(N1223="zákl. přenesená",J1223,0)</f>
        <v>0</v>
      </c>
      <c r="BH1223" s="193">
        <f>IF(N1223="sníž. přenesená",J1223,0)</f>
        <v>0</v>
      </c>
      <c r="BI1223" s="193">
        <f>IF(N1223="nulová",J1223,0)</f>
        <v>0</v>
      </c>
      <c r="BJ1223" s="101" t="s">
        <v>163</v>
      </c>
      <c r="BK1223" s="193">
        <f>ROUND(I1223*H1223,2)</f>
        <v>0</v>
      </c>
      <c r="BL1223" s="101" t="s">
        <v>211</v>
      </c>
      <c r="BM1223" s="192" t="s">
        <v>997</v>
      </c>
    </row>
    <row r="1224" spans="2:51" s="205" customFormat="1" ht="11.25">
      <c r="B1224" s="206"/>
      <c r="D1224" s="194" t="s">
        <v>164</v>
      </c>
      <c r="E1224" s="207" t="s">
        <v>3</v>
      </c>
      <c r="F1224" s="208" t="s">
        <v>998</v>
      </c>
      <c r="H1224" s="207" t="s">
        <v>3</v>
      </c>
      <c r="L1224" s="206"/>
      <c r="M1224" s="209"/>
      <c r="N1224" s="210"/>
      <c r="O1224" s="210"/>
      <c r="P1224" s="210"/>
      <c r="Q1224" s="210"/>
      <c r="R1224" s="210"/>
      <c r="S1224" s="210"/>
      <c r="T1224" s="211"/>
      <c r="AT1224" s="207" t="s">
        <v>164</v>
      </c>
      <c r="AU1224" s="207" t="s">
        <v>77</v>
      </c>
      <c r="AV1224" s="205" t="s">
        <v>77</v>
      </c>
      <c r="AW1224" s="205" t="s">
        <v>31</v>
      </c>
      <c r="AX1224" s="205" t="s">
        <v>69</v>
      </c>
      <c r="AY1224" s="207" t="s">
        <v>157</v>
      </c>
    </row>
    <row r="1225" spans="2:51" s="205" customFormat="1" ht="11.25">
      <c r="B1225" s="206"/>
      <c r="D1225" s="194" t="s">
        <v>164</v>
      </c>
      <c r="E1225" s="207" t="s">
        <v>3</v>
      </c>
      <c r="F1225" s="208" t="s">
        <v>999</v>
      </c>
      <c r="H1225" s="207" t="s">
        <v>3</v>
      </c>
      <c r="L1225" s="206"/>
      <c r="M1225" s="209"/>
      <c r="N1225" s="210"/>
      <c r="O1225" s="210"/>
      <c r="P1225" s="210"/>
      <c r="Q1225" s="210"/>
      <c r="R1225" s="210"/>
      <c r="S1225" s="210"/>
      <c r="T1225" s="211"/>
      <c r="AT1225" s="207" t="s">
        <v>164</v>
      </c>
      <c r="AU1225" s="207" t="s">
        <v>77</v>
      </c>
      <c r="AV1225" s="205" t="s">
        <v>77</v>
      </c>
      <c r="AW1225" s="205" t="s">
        <v>31</v>
      </c>
      <c r="AX1225" s="205" t="s">
        <v>69</v>
      </c>
      <c r="AY1225" s="207" t="s">
        <v>157</v>
      </c>
    </row>
    <row r="1226" spans="2:51" s="205" customFormat="1" ht="11.25">
      <c r="B1226" s="206"/>
      <c r="D1226" s="194" t="s">
        <v>164</v>
      </c>
      <c r="E1226" s="207" t="s">
        <v>3</v>
      </c>
      <c r="F1226" s="208" t="s">
        <v>1000</v>
      </c>
      <c r="H1226" s="207" t="s">
        <v>3</v>
      </c>
      <c r="L1226" s="206"/>
      <c r="M1226" s="209"/>
      <c r="N1226" s="210"/>
      <c r="O1226" s="210"/>
      <c r="P1226" s="210"/>
      <c r="Q1226" s="210"/>
      <c r="R1226" s="210"/>
      <c r="S1226" s="210"/>
      <c r="T1226" s="211"/>
      <c r="AT1226" s="207" t="s">
        <v>164</v>
      </c>
      <c r="AU1226" s="207" t="s">
        <v>77</v>
      </c>
      <c r="AV1226" s="205" t="s">
        <v>77</v>
      </c>
      <c r="AW1226" s="205" t="s">
        <v>31</v>
      </c>
      <c r="AX1226" s="205" t="s">
        <v>69</v>
      </c>
      <c r="AY1226" s="207" t="s">
        <v>157</v>
      </c>
    </row>
    <row r="1227" spans="2:51" s="205" customFormat="1" ht="11.25">
      <c r="B1227" s="206"/>
      <c r="D1227" s="194" t="s">
        <v>164</v>
      </c>
      <c r="E1227" s="207" t="s">
        <v>3</v>
      </c>
      <c r="F1227" s="208" t="s">
        <v>1000</v>
      </c>
      <c r="H1227" s="207" t="s">
        <v>3</v>
      </c>
      <c r="L1227" s="206"/>
      <c r="M1227" s="209"/>
      <c r="N1227" s="210"/>
      <c r="O1227" s="210"/>
      <c r="P1227" s="210"/>
      <c r="Q1227" s="210"/>
      <c r="R1227" s="210"/>
      <c r="S1227" s="210"/>
      <c r="T1227" s="211"/>
      <c r="AT1227" s="207" t="s">
        <v>164</v>
      </c>
      <c r="AU1227" s="207" t="s">
        <v>77</v>
      </c>
      <c r="AV1227" s="205" t="s">
        <v>77</v>
      </c>
      <c r="AW1227" s="205" t="s">
        <v>31</v>
      </c>
      <c r="AX1227" s="205" t="s">
        <v>69</v>
      </c>
      <c r="AY1227" s="207" t="s">
        <v>157</v>
      </c>
    </row>
    <row r="1228" spans="2:51" s="205" customFormat="1" ht="11.25">
      <c r="B1228" s="206"/>
      <c r="D1228" s="194" t="s">
        <v>164</v>
      </c>
      <c r="E1228" s="207" t="s">
        <v>3</v>
      </c>
      <c r="F1228" s="208" t="s">
        <v>1001</v>
      </c>
      <c r="H1228" s="207" t="s">
        <v>3</v>
      </c>
      <c r="L1228" s="206"/>
      <c r="M1228" s="209"/>
      <c r="N1228" s="210"/>
      <c r="O1228" s="210"/>
      <c r="P1228" s="210"/>
      <c r="Q1228" s="210"/>
      <c r="R1228" s="210"/>
      <c r="S1228" s="210"/>
      <c r="T1228" s="211"/>
      <c r="AT1228" s="207" t="s">
        <v>164</v>
      </c>
      <c r="AU1228" s="207" t="s">
        <v>77</v>
      </c>
      <c r="AV1228" s="205" t="s">
        <v>77</v>
      </c>
      <c r="AW1228" s="205" t="s">
        <v>31</v>
      </c>
      <c r="AX1228" s="205" t="s">
        <v>69</v>
      </c>
      <c r="AY1228" s="207" t="s">
        <v>157</v>
      </c>
    </row>
    <row r="1229" spans="2:51" s="205" customFormat="1" ht="11.25">
      <c r="B1229" s="206"/>
      <c r="D1229" s="194" t="s">
        <v>164</v>
      </c>
      <c r="E1229" s="207" t="s">
        <v>3</v>
      </c>
      <c r="F1229" s="208" t="s">
        <v>1002</v>
      </c>
      <c r="H1229" s="207" t="s">
        <v>3</v>
      </c>
      <c r="L1229" s="206"/>
      <c r="M1229" s="209"/>
      <c r="N1229" s="210"/>
      <c r="O1229" s="210"/>
      <c r="P1229" s="210"/>
      <c r="Q1229" s="210"/>
      <c r="R1229" s="210"/>
      <c r="S1229" s="210"/>
      <c r="T1229" s="211"/>
      <c r="AT1229" s="207" t="s">
        <v>164</v>
      </c>
      <c r="AU1229" s="207" t="s">
        <v>77</v>
      </c>
      <c r="AV1229" s="205" t="s">
        <v>77</v>
      </c>
      <c r="AW1229" s="205" t="s">
        <v>31</v>
      </c>
      <c r="AX1229" s="205" t="s">
        <v>69</v>
      </c>
      <c r="AY1229" s="207" t="s">
        <v>157</v>
      </c>
    </row>
    <row r="1230" spans="2:51" s="205" customFormat="1" ht="11.25">
      <c r="B1230" s="206"/>
      <c r="D1230" s="194" t="s">
        <v>164</v>
      </c>
      <c r="E1230" s="207" t="s">
        <v>3</v>
      </c>
      <c r="F1230" s="208" t="s">
        <v>1003</v>
      </c>
      <c r="H1230" s="207" t="s">
        <v>3</v>
      </c>
      <c r="L1230" s="206"/>
      <c r="M1230" s="209"/>
      <c r="N1230" s="210"/>
      <c r="O1230" s="210"/>
      <c r="P1230" s="210"/>
      <c r="Q1230" s="210"/>
      <c r="R1230" s="210"/>
      <c r="S1230" s="210"/>
      <c r="T1230" s="211"/>
      <c r="AT1230" s="207" t="s">
        <v>164</v>
      </c>
      <c r="AU1230" s="207" t="s">
        <v>77</v>
      </c>
      <c r="AV1230" s="205" t="s">
        <v>77</v>
      </c>
      <c r="AW1230" s="205" t="s">
        <v>31</v>
      </c>
      <c r="AX1230" s="205" t="s">
        <v>69</v>
      </c>
      <c r="AY1230" s="207" t="s">
        <v>157</v>
      </c>
    </row>
    <row r="1231" spans="2:51" s="212" customFormat="1" ht="11.25">
      <c r="B1231" s="213"/>
      <c r="D1231" s="194" t="s">
        <v>164</v>
      </c>
      <c r="E1231" s="214" t="s">
        <v>3</v>
      </c>
      <c r="F1231" s="215" t="s">
        <v>1004</v>
      </c>
      <c r="H1231" s="216">
        <v>190.49</v>
      </c>
      <c r="L1231" s="213"/>
      <c r="M1231" s="217"/>
      <c r="N1231" s="218"/>
      <c r="O1231" s="218"/>
      <c r="P1231" s="218"/>
      <c r="Q1231" s="218"/>
      <c r="R1231" s="218"/>
      <c r="S1231" s="218"/>
      <c r="T1231" s="219"/>
      <c r="AT1231" s="214" t="s">
        <v>164</v>
      </c>
      <c r="AU1231" s="214" t="s">
        <v>77</v>
      </c>
      <c r="AV1231" s="212" t="s">
        <v>163</v>
      </c>
      <c r="AW1231" s="212" t="s">
        <v>31</v>
      </c>
      <c r="AX1231" s="212" t="s">
        <v>69</v>
      </c>
      <c r="AY1231" s="214" t="s">
        <v>157</v>
      </c>
    </row>
    <row r="1232" spans="2:51" s="220" customFormat="1" ht="11.25">
      <c r="B1232" s="221"/>
      <c r="D1232" s="194" t="s">
        <v>164</v>
      </c>
      <c r="E1232" s="222" t="s">
        <v>3</v>
      </c>
      <c r="F1232" s="223" t="s">
        <v>171</v>
      </c>
      <c r="H1232" s="224">
        <v>190.49</v>
      </c>
      <c r="L1232" s="221"/>
      <c r="M1232" s="225"/>
      <c r="N1232" s="226"/>
      <c r="O1232" s="226"/>
      <c r="P1232" s="226"/>
      <c r="Q1232" s="226"/>
      <c r="R1232" s="226"/>
      <c r="S1232" s="226"/>
      <c r="T1232" s="227"/>
      <c r="AT1232" s="222" t="s">
        <v>164</v>
      </c>
      <c r="AU1232" s="222" t="s">
        <v>77</v>
      </c>
      <c r="AV1232" s="220" t="s">
        <v>162</v>
      </c>
      <c r="AW1232" s="220" t="s">
        <v>31</v>
      </c>
      <c r="AX1232" s="220" t="s">
        <v>77</v>
      </c>
      <c r="AY1232" s="222" t="s">
        <v>157</v>
      </c>
    </row>
    <row r="1233" spans="1:65" s="113" customFormat="1" ht="24.2" customHeight="1">
      <c r="A1233" s="110"/>
      <c r="B1233" s="111"/>
      <c r="C1233" s="180" t="s">
        <v>1005</v>
      </c>
      <c r="D1233" s="180" t="s">
        <v>158</v>
      </c>
      <c r="E1233" s="181" t="s">
        <v>1006</v>
      </c>
      <c r="F1233" s="182" t="s">
        <v>1007</v>
      </c>
      <c r="G1233" s="183" t="s">
        <v>183</v>
      </c>
      <c r="H1233" s="184">
        <v>61.04</v>
      </c>
      <c r="I1233" s="5"/>
      <c r="J1233" s="185">
        <f>ROUND(I1233*H1233,2)</f>
        <v>0</v>
      </c>
      <c r="K1233" s="186"/>
      <c r="L1233" s="111"/>
      <c r="M1233" s="187" t="s">
        <v>3</v>
      </c>
      <c r="N1233" s="188" t="s">
        <v>41</v>
      </c>
      <c r="O1233" s="189"/>
      <c r="P1233" s="190">
        <f>O1233*H1233</f>
        <v>0</v>
      </c>
      <c r="Q1233" s="190">
        <v>0</v>
      </c>
      <c r="R1233" s="190">
        <f>Q1233*H1233</f>
        <v>0</v>
      </c>
      <c r="S1233" s="190">
        <v>0</v>
      </c>
      <c r="T1233" s="191">
        <f>S1233*H1233</f>
        <v>0</v>
      </c>
      <c r="U1233" s="110"/>
      <c r="V1233" s="110"/>
      <c r="W1233" s="110"/>
      <c r="X1233" s="110"/>
      <c r="Y1233" s="110"/>
      <c r="Z1233" s="110"/>
      <c r="AA1233" s="110"/>
      <c r="AB1233" s="110"/>
      <c r="AC1233" s="110"/>
      <c r="AD1233" s="110"/>
      <c r="AE1233" s="110"/>
      <c r="AR1233" s="192" t="s">
        <v>211</v>
      </c>
      <c r="AT1233" s="192" t="s">
        <v>158</v>
      </c>
      <c r="AU1233" s="192" t="s">
        <v>77</v>
      </c>
      <c r="AY1233" s="101" t="s">
        <v>157</v>
      </c>
      <c r="BE1233" s="193">
        <f>IF(N1233="základní",J1233,0)</f>
        <v>0</v>
      </c>
      <c r="BF1233" s="193">
        <f>IF(N1233="snížená",J1233,0)</f>
        <v>0</v>
      </c>
      <c r="BG1233" s="193">
        <f>IF(N1233="zákl. přenesená",J1233,0)</f>
        <v>0</v>
      </c>
      <c r="BH1233" s="193">
        <f>IF(N1233="sníž. přenesená",J1233,0)</f>
        <v>0</v>
      </c>
      <c r="BI1233" s="193">
        <f>IF(N1233="nulová",J1233,0)</f>
        <v>0</v>
      </c>
      <c r="BJ1233" s="101" t="s">
        <v>163</v>
      </c>
      <c r="BK1233" s="193">
        <f>ROUND(I1233*H1233,2)</f>
        <v>0</v>
      </c>
      <c r="BL1233" s="101" t="s">
        <v>211</v>
      </c>
      <c r="BM1233" s="192" t="s">
        <v>1008</v>
      </c>
    </row>
    <row r="1234" spans="2:51" s="205" customFormat="1" ht="11.25">
      <c r="B1234" s="206"/>
      <c r="D1234" s="194" t="s">
        <v>164</v>
      </c>
      <c r="E1234" s="207" t="s">
        <v>3</v>
      </c>
      <c r="F1234" s="208" t="s">
        <v>1009</v>
      </c>
      <c r="H1234" s="207" t="s">
        <v>3</v>
      </c>
      <c r="L1234" s="206"/>
      <c r="M1234" s="209"/>
      <c r="N1234" s="210"/>
      <c r="O1234" s="210"/>
      <c r="P1234" s="210"/>
      <c r="Q1234" s="210"/>
      <c r="R1234" s="210"/>
      <c r="S1234" s="210"/>
      <c r="T1234" s="211"/>
      <c r="AT1234" s="207" t="s">
        <v>164</v>
      </c>
      <c r="AU1234" s="207" t="s">
        <v>77</v>
      </c>
      <c r="AV1234" s="205" t="s">
        <v>77</v>
      </c>
      <c r="AW1234" s="205" t="s">
        <v>31</v>
      </c>
      <c r="AX1234" s="205" t="s">
        <v>69</v>
      </c>
      <c r="AY1234" s="207" t="s">
        <v>157</v>
      </c>
    </row>
    <row r="1235" spans="2:51" s="205" customFormat="1" ht="11.25">
      <c r="B1235" s="206"/>
      <c r="D1235" s="194" t="s">
        <v>164</v>
      </c>
      <c r="E1235" s="207" t="s">
        <v>3</v>
      </c>
      <c r="F1235" s="208" t="s">
        <v>1010</v>
      </c>
      <c r="H1235" s="207" t="s">
        <v>3</v>
      </c>
      <c r="L1235" s="206"/>
      <c r="M1235" s="209"/>
      <c r="N1235" s="210"/>
      <c r="O1235" s="210"/>
      <c r="P1235" s="210"/>
      <c r="Q1235" s="210"/>
      <c r="R1235" s="210"/>
      <c r="S1235" s="210"/>
      <c r="T1235" s="211"/>
      <c r="AT1235" s="207" t="s">
        <v>164</v>
      </c>
      <c r="AU1235" s="207" t="s">
        <v>77</v>
      </c>
      <c r="AV1235" s="205" t="s">
        <v>77</v>
      </c>
      <c r="AW1235" s="205" t="s">
        <v>31</v>
      </c>
      <c r="AX1235" s="205" t="s">
        <v>69</v>
      </c>
      <c r="AY1235" s="207" t="s">
        <v>157</v>
      </c>
    </row>
    <row r="1236" spans="2:51" s="212" customFormat="1" ht="11.25">
      <c r="B1236" s="213"/>
      <c r="D1236" s="194" t="s">
        <v>164</v>
      </c>
      <c r="E1236" s="214" t="s">
        <v>3</v>
      </c>
      <c r="F1236" s="215" t="s">
        <v>1011</v>
      </c>
      <c r="H1236" s="216">
        <v>61.04</v>
      </c>
      <c r="L1236" s="213"/>
      <c r="M1236" s="217"/>
      <c r="N1236" s="218"/>
      <c r="O1236" s="218"/>
      <c r="P1236" s="218"/>
      <c r="Q1236" s="218"/>
      <c r="R1236" s="218"/>
      <c r="S1236" s="218"/>
      <c r="T1236" s="219"/>
      <c r="AT1236" s="214" t="s">
        <v>164</v>
      </c>
      <c r="AU1236" s="214" t="s">
        <v>77</v>
      </c>
      <c r="AV1236" s="212" t="s">
        <v>163</v>
      </c>
      <c r="AW1236" s="212" t="s">
        <v>31</v>
      </c>
      <c r="AX1236" s="212" t="s">
        <v>69</v>
      </c>
      <c r="AY1236" s="214" t="s">
        <v>157</v>
      </c>
    </row>
    <row r="1237" spans="2:51" s="220" customFormat="1" ht="11.25">
      <c r="B1237" s="221"/>
      <c r="D1237" s="194" t="s">
        <v>164</v>
      </c>
      <c r="E1237" s="222" t="s">
        <v>3</v>
      </c>
      <c r="F1237" s="223" t="s">
        <v>171</v>
      </c>
      <c r="H1237" s="224">
        <v>61.04</v>
      </c>
      <c r="L1237" s="221"/>
      <c r="M1237" s="225"/>
      <c r="N1237" s="226"/>
      <c r="O1237" s="226"/>
      <c r="P1237" s="226"/>
      <c r="Q1237" s="226"/>
      <c r="R1237" s="226"/>
      <c r="S1237" s="226"/>
      <c r="T1237" s="227"/>
      <c r="AT1237" s="222" t="s">
        <v>164</v>
      </c>
      <c r="AU1237" s="222" t="s">
        <v>77</v>
      </c>
      <c r="AV1237" s="220" t="s">
        <v>162</v>
      </c>
      <c r="AW1237" s="220" t="s">
        <v>31</v>
      </c>
      <c r="AX1237" s="220" t="s">
        <v>77</v>
      </c>
      <c r="AY1237" s="222" t="s">
        <v>157</v>
      </c>
    </row>
    <row r="1238" spans="1:65" s="113" customFormat="1" ht="24.2" customHeight="1">
      <c r="A1238" s="110"/>
      <c r="B1238" s="111"/>
      <c r="C1238" s="180" t="s">
        <v>662</v>
      </c>
      <c r="D1238" s="180" t="s">
        <v>158</v>
      </c>
      <c r="E1238" s="181" t="s">
        <v>1012</v>
      </c>
      <c r="F1238" s="182" t="s">
        <v>1013</v>
      </c>
      <c r="G1238" s="183" t="s">
        <v>183</v>
      </c>
      <c r="H1238" s="184">
        <v>341.632</v>
      </c>
      <c r="I1238" s="5"/>
      <c r="J1238" s="185">
        <f>ROUND(I1238*H1238,2)</f>
        <v>0</v>
      </c>
      <c r="K1238" s="186"/>
      <c r="L1238" s="111"/>
      <c r="M1238" s="187" t="s">
        <v>3</v>
      </c>
      <c r="N1238" s="188" t="s">
        <v>41</v>
      </c>
      <c r="O1238" s="189"/>
      <c r="P1238" s="190">
        <f>O1238*H1238</f>
        <v>0</v>
      </c>
      <c r="Q1238" s="190">
        <v>0</v>
      </c>
      <c r="R1238" s="190">
        <f>Q1238*H1238</f>
        <v>0</v>
      </c>
      <c r="S1238" s="190">
        <v>0</v>
      </c>
      <c r="T1238" s="191">
        <f>S1238*H1238</f>
        <v>0</v>
      </c>
      <c r="U1238" s="110"/>
      <c r="V1238" s="110"/>
      <c r="W1238" s="110"/>
      <c r="X1238" s="110"/>
      <c r="Y1238" s="110"/>
      <c r="Z1238" s="110"/>
      <c r="AA1238" s="110"/>
      <c r="AB1238" s="110"/>
      <c r="AC1238" s="110"/>
      <c r="AD1238" s="110"/>
      <c r="AE1238" s="110"/>
      <c r="AR1238" s="192" t="s">
        <v>211</v>
      </c>
      <c r="AT1238" s="192" t="s">
        <v>158</v>
      </c>
      <c r="AU1238" s="192" t="s">
        <v>77</v>
      </c>
      <c r="AY1238" s="101" t="s">
        <v>157</v>
      </c>
      <c r="BE1238" s="193">
        <f>IF(N1238="základní",J1238,0)</f>
        <v>0</v>
      </c>
      <c r="BF1238" s="193">
        <f>IF(N1238="snížená",J1238,0)</f>
        <v>0</v>
      </c>
      <c r="BG1238" s="193">
        <f>IF(N1238="zákl. přenesená",J1238,0)</f>
        <v>0</v>
      </c>
      <c r="BH1238" s="193">
        <f>IF(N1238="sníž. přenesená",J1238,0)</f>
        <v>0</v>
      </c>
      <c r="BI1238" s="193">
        <f>IF(N1238="nulová",J1238,0)</f>
        <v>0</v>
      </c>
      <c r="BJ1238" s="101" t="s">
        <v>163</v>
      </c>
      <c r="BK1238" s="193">
        <f>ROUND(I1238*H1238,2)</f>
        <v>0</v>
      </c>
      <c r="BL1238" s="101" t="s">
        <v>211</v>
      </c>
      <c r="BM1238" s="192" t="s">
        <v>1014</v>
      </c>
    </row>
    <row r="1239" spans="2:51" s="205" customFormat="1" ht="11.25">
      <c r="B1239" s="206"/>
      <c r="D1239" s="194" t="s">
        <v>164</v>
      </c>
      <c r="E1239" s="207" t="s">
        <v>3</v>
      </c>
      <c r="F1239" s="208" t="s">
        <v>1015</v>
      </c>
      <c r="H1239" s="207" t="s">
        <v>3</v>
      </c>
      <c r="L1239" s="206"/>
      <c r="M1239" s="209"/>
      <c r="N1239" s="210"/>
      <c r="O1239" s="210"/>
      <c r="P1239" s="210"/>
      <c r="Q1239" s="210"/>
      <c r="R1239" s="210"/>
      <c r="S1239" s="210"/>
      <c r="T1239" s="211"/>
      <c r="AT1239" s="207" t="s">
        <v>164</v>
      </c>
      <c r="AU1239" s="207" t="s">
        <v>77</v>
      </c>
      <c r="AV1239" s="205" t="s">
        <v>77</v>
      </c>
      <c r="AW1239" s="205" t="s">
        <v>31</v>
      </c>
      <c r="AX1239" s="205" t="s">
        <v>69</v>
      </c>
      <c r="AY1239" s="207" t="s">
        <v>157</v>
      </c>
    </row>
    <row r="1240" spans="2:51" s="205" customFormat="1" ht="11.25">
      <c r="B1240" s="206"/>
      <c r="D1240" s="194" t="s">
        <v>164</v>
      </c>
      <c r="E1240" s="207" t="s">
        <v>3</v>
      </c>
      <c r="F1240" s="208" t="s">
        <v>1016</v>
      </c>
      <c r="H1240" s="207" t="s">
        <v>3</v>
      </c>
      <c r="L1240" s="206"/>
      <c r="M1240" s="209"/>
      <c r="N1240" s="210"/>
      <c r="O1240" s="210"/>
      <c r="P1240" s="210"/>
      <c r="Q1240" s="210"/>
      <c r="R1240" s="210"/>
      <c r="S1240" s="210"/>
      <c r="T1240" s="211"/>
      <c r="AT1240" s="207" t="s">
        <v>164</v>
      </c>
      <c r="AU1240" s="207" t="s">
        <v>77</v>
      </c>
      <c r="AV1240" s="205" t="s">
        <v>77</v>
      </c>
      <c r="AW1240" s="205" t="s">
        <v>31</v>
      </c>
      <c r="AX1240" s="205" t="s">
        <v>69</v>
      </c>
      <c r="AY1240" s="207" t="s">
        <v>157</v>
      </c>
    </row>
    <row r="1241" spans="2:51" s="205" customFormat="1" ht="11.25">
      <c r="B1241" s="206"/>
      <c r="D1241" s="194" t="s">
        <v>164</v>
      </c>
      <c r="E1241" s="207" t="s">
        <v>3</v>
      </c>
      <c r="F1241" s="208" t="s">
        <v>1017</v>
      </c>
      <c r="H1241" s="207" t="s">
        <v>3</v>
      </c>
      <c r="L1241" s="206"/>
      <c r="M1241" s="209"/>
      <c r="N1241" s="210"/>
      <c r="O1241" s="210"/>
      <c r="P1241" s="210"/>
      <c r="Q1241" s="210"/>
      <c r="R1241" s="210"/>
      <c r="S1241" s="210"/>
      <c r="T1241" s="211"/>
      <c r="AT1241" s="207" t="s">
        <v>164</v>
      </c>
      <c r="AU1241" s="207" t="s">
        <v>77</v>
      </c>
      <c r="AV1241" s="205" t="s">
        <v>77</v>
      </c>
      <c r="AW1241" s="205" t="s">
        <v>31</v>
      </c>
      <c r="AX1241" s="205" t="s">
        <v>69</v>
      </c>
      <c r="AY1241" s="207" t="s">
        <v>157</v>
      </c>
    </row>
    <row r="1242" spans="2:51" s="205" customFormat="1" ht="11.25">
      <c r="B1242" s="206"/>
      <c r="D1242" s="194" t="s">
        <v>164</v>
      </c>
      <c r="E1242" s="207" t="s">
        <v>3</v>
      </c>
      <c r="F1242" s="208" t="s">
        <v>1018</v>
      </c>
      <c r="H1242" s="207" t="s">
        <v>3</v>
      </c>
      <c r="L1242" s="206"/>
      <c r="M1242" s="209"/>
      <c r="N1242" s="210"/>
      <c r="O1242" s="210"/>
      <c r="P1242" s="210"/>
      <c r="Q1242" s="210"/>
      <c r="R1242" s="210"/>
      <c r="S1242" s="210"/>
      <c r="T1242" s="211"/>
      <c r="AT1242" s="207" t="s">
        <v>164</v>
      </c>
      <c r="AU1242" s="207" t="s">
        <v>77</v>
      </c>
      <c r="AV1242" s="205" t="s">
        <v>77</v>
      </c>
      <c r="AW1242" s="205" t="s">
        <v>31</v>
      </c>
      <c r="AX1242" s="205" t="s">
        <v>69</v>
      </c>
      <c r="AY1242" s="207" t="s">
        <v>157</v>
      </c>
    </row>
    <row r="1243" spans="2:51" s="205" customFormat="1" ht="22.5">
      <c r="B1243" s="206"/>
      <c r="D1243" s="194" t="s">
        <v>164</v>
      </c>
      <c r="E1243" s="207" t="s">
        <v>3</v>
      </c>
      <c r="F1243" s="208" t="s">
        <v>1019</v>
      </c>
      <c r="H1243" s="207" t="s">
        <v>3</v>
      </c>
      <c r="L1243" s="206"/>
      <c r="M1243" s="209"/>
      <c r="N1243" s="210"/>
      <c r="O1243" s="210"/>
      <c r="P1243" s="210"/>
      <c r="Q1243" s="210"/>
      <c r="R1243" s="210"/>
      <c r="S1243" s="210"/>
      <c r="T1243" s="211"/>
      <c r="AT1243" s="207" t="s">
        <v>164</v>
      </c>
      <c r="AU1243" s="207" t="s">
        <v>77</v>
      </c>
      <c r="AV1243" s="205" t="s">
        <v>77</v>
      </c>
      <c r="AW1243" s="205" t="s">
        <v>31</v>
      </c>
      <c r="AX1243" s="205" t="s">
        <v>69</v>
      </c>
      <c r="AY1243" s="207" t="s">
        <v>157</v>
      </c>
    </row>
    <row r="1244" spans="2:51" s="212" customFormat="1" ht="11.25">
      <c r="B1244" s="213"/>
      <c r="D1244" s="194" t="s">
        <v>164</v>
      </c>
      <c r="E1244" s="214" t="s">
        <v>3</v>
      </c>
      <c r="F1244" s="215" t="s">
        <v>1020</v>
      </c>
      <c r="H1244" s="216">
        <v>341.632</v>
      </c>
      <c r="L1244" s="213"/>
      <c r="M1244" s="217"/>
      <c r="N1244" s="218"/>
      <c r="O1244" s="218"/>
      <c r="P1244" s="218"/>
      <c r="Q1244" s="218"/>
      <c r="R1244" s="218"/>
      <c r="S1244" s="218"/>
      <c r="T1244" s="219"/>
      <c r="AT1244" s="214" t="s">
        <v>164</v>
      </c>
      <c r="AU1244" s="214" t="s">
        <v>77</v>
      </c>
      <c r="AV1244" s="212" t="s">
        <v>163</v>
      </c>
      <c r="AW1244" s="212" t="s">
        <v>31</v>
      </c>
      <c r="AX1244" s="212" t="s">
        <v>69</v>
      </c>
      <c r="AY1244" s="214" t="s">
        <v>157</v>
      </c>
    </row>
    <row r="1245" spans="2:51" s="220" customFormat="1" ht="11.25">
      <c r="B1245" s="221"/>
      <c r="D1245" s="194" t="s">
        <v>164</v>
      </c>
      <c r="E1245" s="222" t="s">
        <v>3</v>
      </c>
      <c r="F1245" s="223" t="s">
        <v>171</v>
      </c>
      <c r="H1245" s="224">
        <v>341.632</v>
      </c>
      <c r="L1245" s="221"/>
      <c r="M1245" s="225"/>
      <c r="N1245" s="226"/>
      <c r="O1245" s="226"/>
      <c r="P1245" s="226"/>
      <c r="Q1245" s="226"/>
      <c r="R1245" s="226"/>
      <c r="S1245" s="226"/>
      <c r="T1245" s="227"/>
      <c r="AT1245" s="222" t="s">
        <v>164</v>
      </c>
      <c r="AU1245" s="222" t="s">
        <v>77</v>
      </c>
      <c r="AV1245" s="220" t="s">
        <v>162</v>
      </c>
      <c r="AW1245" s="220" t="s">
        <v>31</v>
      </c>
      <c r="AX1245" s="220" t="s">
        <v>77</v>
      </c>
      <c r="AY1245" s="222" t="s">
        <v>157</v>
      </c>
    </row>
    <row r="1246" spans="1:65" s="113" customFormat="1" ht="24.2" customHeight="1">
      <c r="A1246" s="110"/>
      <c r="B1246" s="111"/>
      <c r="C1246" s="180" t="s">
        <v>1021</v>
      </c>
      <c r="D1246" s="180" t="s">
        <v>158</v>
      </c>
      <c r="E1246" s="181" t="s">
        <v>1022</v>
      </c>
      <c r="F1246" s="182" t="s">
        <v>1023</v>
      </c>
      <c r="G1246" s="183" t="s">
        <v>183</v>
      </c>
      <c r="H1246" s="184">
        <v>211.176</v>
      </c>
      <c r="I1246" s="5"/>
      <c r="J1246" s="185">
        <f>ROUND(I1246*H1246,2)</f>
        <v>0</v>
      </c>
      <c r="K1246" s="186"/>
      <c r="L1246" s="111"/>
      <c r="M1246" s="187" t="s">
        <v>3</v>
      </c>
      <c r="N1246" s="188" t="s">
        <v>41</v>
      </c>
      <c r="O1246" s="189"/>
      <c r="P1246" s="190">
        <f>O1246*H1246</f>
        <v>0</v>
      </c>
      <c r="Q1246" s="190">
        <v>0</v>
      </c>
      <c r="R1246" s="190">
        <f>Q1246*H1246</f>
        <v>0</v>
      </c>
      <c r="S1246" s="190">
        <v>0</v>
      </c>
      <c r="T1246" s="191">
        <f>S1246*H1246</f>
        <v>0</v>
      </c>
      <c r="U1246" s="110"/>
      <c r="V1246" s="110"/>
      <c r="W1246" s="110"/>
      <c r="X1246" s="110"/>
      <c r="Y1246" s="110"/>
      <c r="Z1246" s="110"/>
      <c r="AA1246" s="110"/>
      <c r="AB1246" s="110"/>
      <c r="AC1246" s="110"/>
      <c r="AD1246" s="110"/>
      <c r="AE1246" s="110"/>
      <c r="AR1246" s="192" t="s">
        <v>211</v>
      </c>
      <c r="AT1246" s="192" t="s">
        <v>158</v>
      </c>
      <c r="AU1246" s="192" t="s">
        <v>77</v>
      </c>
      <c r="AY1246" s="101" t="s">
        <v>157</v>
      </c>
      <c r="BE1246" s="193">
        <f>IF(N1246="základní",J1246,0)</f>
        <v>0</v>
      </c>
      <c r="BF1246" s="193">
        <f>IF(N1246="snížená",J1246,0)</f>
        <v>0</v>
      </c>
      <c r="BG1246" s="193">
        <f>IF(N1246="zákl. přenesená",J1246,0)</f>
        <v>0</v>
      </c>
      <c r="BH1246" s="193">
        <f>IF(N1246="sníž. přenesená",J1246,0)</f>
        <v>0</v>
      </c>
      <c r="BI1246" s="193">
        <f>IF(N1246="nulová",J1246,0)</f>
        <v>0</v>
      </c>
      <c r="BJ1246" s="101" t="s">
        <v>163</v>
      </c>
      <c r="BK1246" s="193">
        <f>ROUND(I1246*H1246,2)</f>
        <v>0</v>
      </c>
      <c r="BL1246" s="101" t="s">
        <v>211</v>
      </c>
      <c r="BM1246" s="192" t="s">
        <v>1024</v>
      </c>
    </row>
    <row r="1247" spans="2:51" s="205" customFormat="1" ht="11.25">
      <c r="B1247" s="206"/>
      <c r="D1247" s="194" t="s">
        <v>164</v>
      </c>
      <c r="E1247" s="207" t="s">
        <v>3</v>
      </c>
      <c r="F1247" s="208" t="s">
        <v>1025</v>
      </c>
      <c r="H1247" s="207" t="s">
        <v>3</v>
      </c>
      <c r="L1247" s="206"/>
      <c r="M1247" s="209"/>
      <c r="N1247" s="210"/>
      <c r="O1247" s="210"/>
      <c r="P1247" s="210"/>
      <c r="Q1247" s="210"/>
      <c r="R1247" s="210"/>
      <c r="S1247" s="210"/>
      <c r="T1247" s="211"/>
      <c r="AT1247" s="207" t="s">
        <v>164</v>
      </c>
      <c r="AU1247" s="207" t="s">
        <v>77</v>
      </c>
      <c r="AV1247" s="205" t="s">
        <v>77</v>
      </c>
      <c r="AW1247" s="205" t="s">
        <v>31</v>
      </c>
      <c r="AX1247" s="205" t="s">
        <v>69</v>
      </c>
      <c r="AY1247" s="207" t="s">
        <v>157</v>
      </c>
    </row>
    <row r="1248" spans="2:51" s="205" customFormat="1" ht="11.25">
      <c r="B1248" s="206"/>
      <c r="D1248" s="194" t="s">
        <v>164</v>
      </c>
      <c r="E1248" s="207" t="s">
        <v>3</v>
      </c>
      <c r="F1248" s="208" t="s">
        <v>999</v>
      </c>
      <c r="H1248" s="207" t="s">
        <v>3</v>
      </c>
      <c r="L1248" s="206"/>
      <c r="M1248" s="209"/>
      <c r="N1248" s="210"/>
      <c r="O1248" s="210"/>
      <c r="P1248" s="210"/>
      <c r="Q1248" s="210"/>
      <c r="R1248" s="210"/>
      <c r="S1248" s="210"/>
      <c r="T1248" s="211"/>
      <c r="AT1248" s="207" t="s">
        <v>164</v>
      </c>
      <c r="AU1248" s="207" t="s">
        <v>77</v>
      </c>
      <c r="AV1248" s="205" t="s">
        <v>77</v>
      </c>
      <c r="AW1248" s="205" t="s">
        <v>31</v>
      </c>
      <c r="AX1248" s="205" t="s">
        <v>69</v>
      </c>
      <c r="AY1248" s="207" t="s">
        <v>157</v>
      </c>
    </row>
    <row r="1249" spans="2:51" s="205" customFormat="1" ht="11.25">
      <c r="B1249" s="206"/>
      <c r="D1249" s="194" t="s">
        <v>164</v>
      </c>
      <c r="E1249" s="207" t="s">
        <v>3</v>
      </c>
      <c r="F1249" s="208" t="s">
        <v>1000</v>
      </c>
      <c r="H1249" s="207" t="s">
        <v>3</v>
      </c>
      <c r="L1249" s="206"/>
      <c r="M1249" s="209"/>
      <c r="N1249" s="210"/>
      <c r="O1249" s="210"/>
      <c r="P1249" s="210"/>
      <c r="Q1249" s="210"/>
      <c r="R1249" s="210"/>
      <c r="S1249" s="210"/>
      <c r="T1249" s="211"/>
      <c r="AT1249" s="207" t="s">
        <v>164</v>
      </c>
      <c r="AU1249" s="207" t="s">
        <v>77</v>
      </c>
      <c r="AV1249" s="205" t="s">
        <v>77</v>
      </c>
      <c r="AW1249" s="205" t="s">
        <v>31</v>
      </c>
      <c r="AX1249" s="205" t="s">
        <v>69</v>
      </c>
      <c r="AY1249" s="207" t="s">
        <v>157</v>
      </c>
    </row>
    <row r="1250" spans="2:51" s="205" customFormat="1" ht="11.25">
      <c r="B1250" s="206"/>
      <c r="D1250" s="194" t="s">
        <v>164</v>
      </c>
      <c r="E1250" s="207" t="s">
        <v>3</v>
      </c>
      <c r="F1250" s="208" t="s">
        <v>1000</v>
      </c>
      <c r="H1250" s="207" t="s">
        <v>3</v>
      </c>
      <c r="L1250" s="206"/>
      <c r="M1250" s="209"/>
      <c r="N1250" s="210"/>
      <c r="O1250" s="210"/>
      <c r="P1250" s="210"/>
      <c r="Q1250" s="210"/>
      <c r="R1250" s="210"/>
      <c r="S1250" s="210"/>
      <c r="T1250" s="211"/>
      <c r="AT1250" s="207" t="s">
        <v>164</v>
      </c>
      <c r="AU1250" s="207" t="s">
        <v>77</v>
      </c>
      <c r="AV1250" s="205" t="s">
        <v>77</v>
      </c>
      <c r="AW1250" s="205" t="s">
        <v>31</v>
      </c>
      <c r="AX1250" s="205" t="s">
        <v>69</v>
      </c>
      <c r="AY1250" s="207" t="s">
        <v>157</v>
      </c>
    </row>
    <row r="1251" spans="2:51" s="205" customFormat="1" ht="11.25">
      <c r="B1251" s="206"/>
      <c r="D1251" s="194" t="s">
        <v>164</v>
      </c>
      <c r="E1251" s="207" t="s">
        <v>3</v>
      </c>
      <c r="F1251" s="208" t="s">
        <v>1010</v>
      </c>
      <c r="H1251" s="207" t="s">
        <v>3</v>
      </c>
      <c r="L1251" s="206"/>
      <c r="M1251" s="209"/>
      <c r="N1251" s="210"/>
      <c r="O1251" s="210"/>
      <c r="P1251" s="210"/>
      <c r="Q1251" s="210"/>
      <c r="R1251" s="210"/>
      <c r="S1251" s="210"/>
      <c r="T1251" s="211"/>
      <c r="AT1251" s="207" t="s">
        <v>164</v>
      </c>
      <c r="AU1251" s="207" t="s">
        <v>77</v>
      </c>
      <c r="AV1251" s="205" t="s">
        <v>77</v>
      </c>
      <c r="AW1251" s="205" t="s">
        <v>31</v>
      </c>
      <c r="AX1251" s="205" t="s">
        <v>69</v>
      </c>
      <c r="AY1251" s="207" t="s">
        <v>157</v>
      </c>
    </row>
    <row r="1252" spans="2:51" s="205" customFormat="1" ht="11.25">
      <c r="B1252" s="206"/>
      <c r="D1252" s="194" t="s">
        <v>164</v>
      </c>
      <c r="E1252" s="207" t="s">
        <v>3</v>
      </c>
      <c r="F1252" s="208" t="s">
        <v>1026</v>
      </c>
      <c r="H1252" s="207" t="s">
        <v>3</v>
      </c>
      <c r="L1252" s="206"/>
      <c r="M1252" s="209"/>
      <c r="N1252" s="210"/>
      <c r="O1252" s="210"/>
      <c r="P1252" s="210"/>
      <c r="Q1252" s="210"/>
      <c r="R1252" s="210"/>
      <c r="S1252" s="210"/>
      <c r="T1252" s="211"/>
      <c r="AT1252" s="207" t="s">
        <v>164</v>
      </c>
      <c r="AU1252" s="207" t="s">
        <v>77</v>
      </c>
      <c r="AV1252" s="205" t="s">
        <v>77</v>
      </c>
      <c r="AW1252" s="205" t="s">
        <v>31</v>
      </c>
      <c r="AX1252" s="205" t="s">
        <v>69</v>
      </c>
      <c r="AY1252" s="207" t="s">
        <v>157</v>
      </c>
    </row>
    <row r="1253" spans="2:51" s="205" customFormat="1" ht="11.25">
      <c r="B1253" s="206"/>
      <c r="D1253" s="194" t="s">
        <v>164</v>
      </c>
      <c r="E1253" s="207" t="s">
        <v>3</v>
      </c>
      <c r="F1253" s="208" t="s">
        <v>1027</v>
      </c>
      <c r="H1253" s="207" t="s">
        <v>3</v>
      </c>
      <c r="L1253" s="206"/>
      <c r="M1253" s="209"/>
      <c r="N1253" s="210"/>
      <c r="O1253" s="210"/>
      <c r="P1253" s="210"/>
      <c r="Q1253" s="210"/>
      <c r="R1253" s="210"/>
      <c r="S1253" s="210"/>
      <c r="T1253" s="211"/>
      <c r="AT1253" s="207" t="s">
        <v>164</v>
      </c>
      <c r="AU1253" s="207" t="s">
        <v>77</v>
      </c>
      <c r="AV1253" s="205" t="s">
        <v>77</v>
      </c>
      <c r="AW1253" s="205" t="s">
        <v>31</v>
      </c>
      <c r="AX1253" s="205" t="s">
        <v>69</v>
      </c>
      <c r="AY1253" s="207" t="s">
        <v>157</v>
      </c>
    </row>
    <row r="1254" spans="2:51" s="205" customFormat="1" ht="11.25">
      <c r="B1254" s="206"/>
      <c r="D1254" s="194" t="s">
        <v>164</v>
      </c>
      <c r="E1254" s="207" t="s">
        <v>3</v>
      </c>
      <c r="F1254" s="208" t="s">
        <v>1003</v>
      </c>
      <c r="H1254" s="207" t="s">
        <v>3</v>
      </c>
      <c r="L1254" s="206"/>
      <c r="M1254" s="209"/>
      <c r="N1254" s="210"/>
      <c r="O1254" s="210"/>
      <c r="P1254" s="210"/>
      <c r="Q1254" s="210"/>
      <c r="R1254" s="210"/>
      <c r="S1254" s="210"/>
      <c r="T1254" s="211"/>
      <c r="AT1254" s="207" t="s">
        <v>164</v>
      </c>
      <c r="AU1254" s="207" t="s">
        <v>77</v>
      </c>
      <c r="AV1254" s="205" t="s">
        <v>77</v>
      </c>
      <c r="AW1254" s="205" t="s">
        <v>31</v>
      </c>
      <c r="AX1254" s="205" t="s">
        <v>69</v>
      </c>
      <c r="AY1254" s="207" t="s">
        <v>157</v>
      </c>
    </row>
    <row r="1255" spans="2:51" s="212" customFormat="1" ht="11.25">
      <c r="B1255" s="213"/>
      <c r="D1255" s="194" t="s">
        <v>164</v>
      </c>
      <c r="E1255" s="214" t="s">
        <v>3</v>
      </c>
      <c r="F1255" s="215" t="s">
        <v>1028</v>
      </c>
      <c r="H1255" s="216">
        <v>211.176</v>
      </c>
      <c r="L1255" s="213"/>
      <c r="M1255" s="217"/>
      <c r="N1255" s="218"/>
      <c r="O1255" s="218"/>
      <c r="P1255" s="218"/>
      <c r="Q1255" s="218"/>
      <c r="R1255" s="218"/>
      <c r="S1255" s="218"/>
      <c r="T1255" s="219"/>
      <c r="AT1255" s="214" t="s">
        <v>164</v>
      </c>
      <c r="AU1255" s="214" t="s">
        <v>77</v>
      </c>
      <c r="AV1255" s="212" t="s">
        <v>163</v>
      </c>
      <c r="AW1255" s="212" t="s">
        <v>31</v>
      </c>
      <c r="AX1255" s="212" t="s">
        <v>69</v>
      </c>
      <c r="AY1255" s="214" t="s">
        <v>157</v>
      </c>
    </row>
    <row r="1256" spans="2:51" s="220" customFormat="1" ht="11.25">
      <c r="B1256" s="221"/>
      <c r="D1256" s="194" t="s">
        <v>164</v>
      </c>
      <c r="E1256" s="222" t="s">
        <v>3</v>
      </c>
      <c r="F1256" s="223" t="s">
        <v>171</v>
      </c>
      <c r="H1256" s="224">
        <v>211.176</v>
      </c>
      <c r="L1256" s="221"/>
      <c r="M1256" s="225"/>
      <c r="N1256" s="226"/>
      <c r="O1256" s="226"/>
      <c r="P1256" s="226"/>
      <c r="Q1256" s="226"/>
      <c r="R1256" s="226"/>
      <c r="S1256" s="226"/>
      <c r="T1256" s="227"/>
      <c r="AT1256" s="222" t="s">
        <v>164</v>
      </c>
      <c r="AU1256" s="222" t="s">
        <v>77</v>
      </c>
      <c r="AV1256" s="220" t="s">
        <v>162</v>
      </c>
      <c r="AW1256" s="220" t="s">
        <v>31</v>
      </c>
      <c r="AX1256" s="220" t="s">
        <v>77</v>
      </c>
      <c r="AY1256" s="222" t="s">
        <v>157</v>
      </c>
    </row>
    <row r="1257" spans="1:65" s="113" customFormat="1" ht="21.75" customHeight="1">
      <c r="A1257" s="110"/>
      <c r="B1257" s="111"/>
      <c r="C1257" s="180" t="s">
        <v>667</v>
      </c>
      <c r="D1257" s="180" t="s">
        <v>158</v>
      </c>
      <c r="E1257" s="181" t="s">
        <v>1029</v>
      </c>
      <c r="F1257" s="182" t="s">
        <v>1030</v>
      </c>
      <c r="G1257" s="183" t="s">
        <v>161</v>
      </c>
      <c r="H1257" s="184">
        <v>1301</v>
      </c>
      <c r="I1257" s="5"/>
      <c r="J1257" s="185">
        <f>ROUND(I1257*H1257,2)</f>
        <v>0</v>
      </c>
      <c r="K1257" s="186"/>
      <c r="L1257" s="111"/>
      <c r="M1257" s="187" t="s">
        <v>3</v>
      </c>
      <c r="N1257" s="188" t="s">
        <v>41</v>
      </c>
      <c r="O1257" s="189"/>
      <c r="P1257" s="190">
        <f>O1257*H1257</f>
        <v>0</v>
      </c>
      <c r="Q1257" s="190">
        <v>0</v>
      </c>
      <c r="R1257" s="190">
        <f>Q1257*H1257</f>
        <v>0</v>
      </c>
      <c r="S1257" s="190">
        <v>0</v>
      </c>
      <c r="T1257" s="191">
        <f>S1257*H1257</f>
        <v>0</v>
      </c>
      <c r="U1257" s="110"/>
      <c r="V1257" s="110"/>
      <c r="W1257" s="110"/>
      <c r="X1257" s="110"/>
      <c r="Y1257" s="110"/>
      <c r="Z1257" s="110"/>
      <c r="AA1257" s="110"/>
      <c r="AB1257" s="110"/>
      <c r="AC1257" s="110"/>
      <c r="AD1257" s="110"/>
      <c r="AE1257" s="110"/>
      <c r="AR1257" s="192" t="s">
        <v>211</v>
      </c>
      <c r="AT1257" s="192" t="s">
        <v>158</v>
      </c>
      <c r="AU1257" s="192" t="s">
        <v>77</v>
      </c>
      <c r="AY1257" s="101" t="s">
        <v>157</v>
      </c>
      <c r="BE1257" s="193">
        <f>IF(N1257="základní",J1257,0)</f>
        <v>0</v>
      </c>
      <c r="BF1257" s="193">
        <f>IF(N1257="snížená",J1257,0)</f>
        <v>0</v>
      </c>
      <c r="BG1257" s="193">
        <f>IF(N1257="zákl. přenesená",J1257,0)</f>
        <v>0</v>
      </c>
      <c r="BH1257" s="193">
        <f>IF(N1257="sníž. přenesená",J1257,0)</f>
        <v>0</v>
      </c>
      <c r="BI1257" s="193">
        <f>IF(N1257="nulová",J1257,0)</f>
        <v>0</v>
      </c>
      <c r="BJ1257" s="101" t="s">
        <v>163</v>
      </c>
      <c r="BK1257" s="193">
        <f>ROUND(I1257*H1257,2)</f>
        <v>0</v>
      </c>
      <c r="BL1257" s="101" t="s">
        <v>211</v>
      </c>
      <c r="BM1257" s="192" t="s">
        <v>1031</v>
      </c>
    </row>
    <row r="1258" spans="2:51" s="205" customFormat="1" ht="11.25">
      <c r="B1258" s="206"/>
      <c r="D1258" s="194" t="s">
        <v>164</v>
      </c>
      <c r="E1258" s="207" t="s">
        <v>3</v>
      </c>
      <c r="F1258" s="208" t="s">
        <v>165</v>
      </c>
      <c r="H1258" s="207" t="s">
        <v>3</v>
      </c>
      <c r="L1258" s="206"/>
      <c r="M1258" s="209"/>
      <c r="N1258" s="210"/>
      <c r="O1258" s="210"/>
      <c r="P1258" s="210"/>
      <c r="Q1258" s="210"/>
      <c r="R1258" s="210"/>
      <c r="S1258" s="210"/>
      <c r="T1258" s="211"/>
      <c r="AT1258" s="207" t="s">
        <v>164</v>
      </c>
      <c r="AU1258" s="207" t="s">
        <v>77</v>
      </c>
      <c r="AV1258" s="205" t="s">
        <v>77</v>
      </c>
      <c r="AW1258" s="205" t="s">
        <v>31</v>
      </c>
      <c r="AX1258" s="205" t="s">
        <v>69</v>
      </c>
      <c r="AY1258" s="207" t="s">
        <v>157</v>
      </c>
    </row>
    <row r="1259" spans="2:51" s="205" customFormat="1" ht="11.25">
      <c r="B1259" s="206"/>
      <c r="D1259" s="194" t="s">
        <v>164</v>
      </c>
      <c r="E1259" s="207" t="s">
        <v>3</v>
      </c>
      <c r="F1259" s="208" t="s">
        <v>874</v>
      </c>
      <c r="H1259" s="207" t="s">
        <v>3</v>
      </c>
      <c r="L1259" s="206"/>
      <c r="M1259" s="209"/>
      <c r="N1259" s="210"/>
      <c r="O1259" s="210"/>
      <c r="P1259" s="210"/>
      <c r="Q1259" s="210"/>
      <c r="R1259" s="210"/>
      <c r="S1259" s="210"/>
      <c r="T1259" s="211"/>
      <c r="AT1259" s="207" t="s">
        <v>164</v>
      </c>
      <c r="AU1259" s="207" t="s">
        <v>77</v>
      </c>
      <c r="AV1259" s="205" t="s">
        <v>77</v>
      </c>
      <c r="AW1259" s="205" t="s">
        <v>31</v>
      </c>
      <c r="AX1259" s="205" t="s">
        <v>69</v>
      </c>
      <c r="AY1259" s="207" t="s">
        <v>157</v>
      </c>
    </row>
    <row r="1260" spans="2:51" s="205" customFormat="1" ht="11.25">
      <c r="B1260" s="206"/>
      <c r="D1260" s="194" t="s">
        <v>164</v>
      </c>
      <c r="E1260" s="207" t="s">
        <v>3</v>
      </c>
      <c r="F1260" s="208" t="s">
        <v>875</v>
      </c>
      <c r="H1260" s="207" t="s">
        <v>3</v>
      </c>
      <c r="L1260" s="206"/>
      <c r="M1260" s="209"/>
      <c r="N1260" s="210"/>
      <c r="O1260" s="210"/>
      <c r="P1260" s="210"/>
      <c r="Q1260" s="210"/>
      <c r="R1260" s="210"/>
      <c r="S1260" s="210"/>
      <c r="T1260" s="211"/>
      <c r="AT1260" s="207" t="s">
        <v>164</v>
      </c>
      <c r="AU1260" s="207" t="s">
        <v>77</v>
      </c>
      <c r="AV1260" s="205" t="s">
        <v>77</v>
      </c>
      <c r="AW1260" s="205" t="s">
        <v>31</v>
      </c>
      <c r="AX1260" s="205" t="s">
        <v>69</v>
      </c>
      <c r="AY1260" s="207" t="s">
        <v>157</v>
      </c>
    </row>
    <row r="1261" spans="2:51" s="205" customFormat="1" ht="11.25">
      <c r="B1261" s="206"/>
      <c r="D1261" s="194" t="s">
        <v>164</v>
      </c>
      <c r="E1261" s="207" t="s">
        <v>3</v>
      </c>
      <c r="F1261" s="208" t="s">
        <v>876</v>
      </c>
      <c r="H1261" s="207" t="s">
        <v>3</v>
      </c>
      <c r="L1261" s="206"/>
      <c r="M1261" s="209"/>
      <c r="N1261" s="210"/>
      <c r="O1261" s="210"/>
      <c r="P1261" s="210"/>
      <c r="Q1261" s="210"/>
      <c r="R1261" s="210"/>
      <c r="S1261" s="210"/>
      <c r="T1261" s="211"/>
      <c r="AT1261" s="207" t="s">
        <v>164</v>
      </c>
      <c r="AU1261" s="207" t="s">
        <v>77</v>
      </c>
      <c r="AV1261" s="205" t="s">
        <v>77</v>
      </c>
      <c r="AW1261" s="205" t="s">
        <v>31</v>
      </c>
      <c r="AX1261" s="205" t="s">
        <v>69</v>
      </c>
      <c r="AY1261" s="207" t="s">
        <v>157</v>
      </c>
    </row>
    <row r="1262" spans="2:51" s="205" customFormat="1" ht="11.25">
      <c r="B1262" s="206"/>
      <c r="D1262" s="194" t="s">
        <v>164</v>
      </c>
      <c r="E1262" s="207" t="s">
        <v>3</v>
      </c>
      <c r="F1262" s="208" t="s">
        <v>877</v>
      </c>
      <c r="H1262" s="207" t="s">
        <v>3</v>
      </c>
      <c r="L1262" s="206"/>
      <c r="M1262" s="209"/>
      <c r="N1262" s="210"/>
      <c r="O1262" s="210"/>
      <c r="P1262" s="210"/>
      <c r="Q1262" s="210"/>
      <c r="R1262" s="210"/>
      <c r="S1262" s="210"/>
      <c r="T1262" s="211"/>
      <c r="AT1262" s="207" t="s">
        <v>164</v>
      </c>
      <c r="AU1262" s="207" t="s">
        <v>77</v>
      </c>
      <c r="AV1262" s="205" t="s">
        <v>77</v>
      </c>
      <c r="AW1262" s="205" t="s">
        <v>31</v>
      </c>
      <c r="AX1262" s="205" t="s">
        <v>69</v>
      </c>
      <c r="AY1262" s="207" t="s">
        <v>157</v>
      </c>
    </row>
    <row r="1263" spans="2:51" s="212" customFormat="1" ht="11.25">
      <c r="B1263" s="213"/>
      <c r="D1263" s="194" t="s">
        <v>164</v>
      </c>
      <c r="E1263" s="214" t="s">
        <v>3</v>
      </c>
      <c r="F1263" s="215" t="s">
        <v>878</v>
      </c>
      <c r="H1263" s="216">
        <v>1301</v>
      </c>
      <c r="L1263" s="213"/>
      <c r="M1263" s="217"/>
      <c r="N1263" s="218"/>
      <c r="O1263" s="218"/>
      <c r="P1263" s="218"/>
      <c r="Q1263" s="218"/>
      <c r="R1263" s="218"/>
      <c r="S1263" s="218"/>
      <c r="T1263" s="219"/>
      <c r="AT1263" s="214" t="s">
        <v>164</v>
      </c>
      <c r="AU1263" s="214" t="s">
        <v>77</v>
      </c>
      <c r="AV1263" s="212" t="s">
        <v>163</v>
      </c>
      <c r="AW1263" s="212" t="s">
        <v>31</v>
      </c>
      <c r="AX1263" s="212" t="s">
        <v>69</v>
      </c>
      <c r="AY1263" s="214" t="s">
        <v>157</v>
      </c>
    </row>
    <row r="1264" spans="2:51" s="220" customFormat="1" ht="11.25">
      <c r="B1264" s="221"/>
      <c r="D1264" s="194" t="s">
        <v>164</v>
      </c>
      <c r="E1264" s="222" t="s">
        <v>3</v>
      </c>
      <c r="F1264" s="223" t="s">
        <v>171</v>
      </c>
      <c r="H1264" s="224">
        <v>1301</v>
      </c>
      <c r="L1264" s="221"/>
      <c r="M1264" s="225"/>
      <c r="N1264" s="226"/>
      <c r="O1264" s="226"/>
      <c r="P1264" s="226"/>
      <c r="Q1264" s="226"/>
      <c r="R1264" s="226"/>
      <c r="S1264" s="226"/>
      <c r="T1264" s="227"/>
      <c r="AT1264" s="222" t="s">
        <v>164</v>
      </c>
      <c r="AU1264" s="222" t="s">
        <v>77</v>
      </c>
      <c r="AV1264" s="220" t="s">
        <v>162</v>
      </c>
      <c r="AW1264" s="220" t="s">
        <v>31</v>
      </c>
      <c r="AX1264" s="220" t="s">
        <v>77</v>
      </c>
      <c r="AY1264" s="222" t="s">
        <v>157</v>
      </c>
    </row>
    <row r="1265" spans="1:65" s="113" customFormat="1" ht="21.75" customHeight="1">
      <c r="A1265" s="110"/>
      <c r="B1265" s="111"/>
      <c r="C1265" s="180" t="s">
        <v>1032</v>
      </c>
      <c r="D1265" s="180" t="s">
        <v>158</v>
      </c>
      <c r="E1265" s="181" t="s">
        <v>1033</v>
      </c>
      <c r="F1265" s="182" t="s">
        <v>1034</v>
      </c>
      <c r="G1265" s="183" t="s">
        <v>161</v>
      </c>
      <c r="H1265" s="184">
        <v>1301</v>
      </c>
      <c r="I1265" s="5"/>
      <c r="J1265" s="185">
        <f>ROUND(I1265*H1265,2)</f>
        <v>0</v>
      </c>
      <c r="K1265" s="186"/>
      <c r="L1265" s="111"/>
      <c r="M1265" s="187" t="s">
        <v>3</v>
      </c>
      <c r="N1265" s="188" t="s">
        <v>41</v>
      </c>
      <c r="O1265" s="189"/>
      <c r="P1265" s="190">
        <f>O1265*H1265</f>
        <v>0</v>
      </c>
      <c r="Q1265" s="190">
        <v>0</v>
      </c>
      <c r="R1265" s="190">
        <f>Q1265*H1265</f>
        <v>0</v>
      </c>
      <c r="S1265" s="190">
        <v>0</v>
      </c>
      <c r="T1265" s="191">
        <f>S1265*H1265</f>
        <v>0</v>
      </c>
      <c r="U1265" s="110"/>
      <c r="V1265" s="110"/>
      <c r="W1265" s="110"/>
      <c r="X1265" s="110"/>
      <c r="Y1265" s="110"/>
      <c r="Z1265" s="110"/>
      <c r="AA1265" s="110"/>
      <c r="AB1265" s="110"/>
      <c r="AC1265" s="110"/>
      <c r="AD1265" s="110"/>
      <c r="AE1265" s="110"/>
      <c r="AR1265" s="192" t="s">
        <v>211</v>
      </c>
      <c r="AT1265" s="192" t="s">
        <v>158</v>
      </c>
      <c r="AU1265" s="192" t="s">
        <v>77</v>
      </c>
      <c r="AY1265" s="101" t="s">
        <v>157</v>
      </c>
      <c r="BE1265" s="193">
        <f>IF(N1265="základní",J1265,0)</f>
        <v>0</v>
      </c>
      <c r="BF1265" s="193">
        <f>IF(N1265="snížená",J1265,0)</f>
        <v>0</v>
      </c>
      <c r="BG1265" s="193">
        <f>IF(N1265="zákl. přenesená",J1265,0)</f>
        <v>0</v>
      </c>
      <c r="BH1265" s="193">
        <f>IF(N1265="sníž. přenesená",J1265,0)</f>
        <v>0</v>
      </c>
      <c r="BI1265" s="193">
        <f>IF(N1265="nulová",J1265,0)</f>
        <v>0</v>
      </c>
      <c r="BJ1265" s="101" t="s">
        <v>163</v>
      </c>
      <c r="BK1265" s="193">
        <f>ROUND(I1265*H1265,2)</f>
        <v>0</v>
      </c>
      <c r="BL1265" s="101" t="s">
        <v>211</v>
      </c>
      <c r="BM1265" s="192" t="s">
        <v>1035</v>
      </c>
    </row>
    <row r="1266" spans="2:51" s="205" customFormat="1" ht="11.25">
      <c r="B1266" s="206"/>
      <c r="D1266" s="194" t="s">
        <v>164</v>
      </c>
      <c r="E1266" s="207" t="s">
        <v>3</v>
      </c>
      <c r="F1266" s="208" t="s">
        <v>165</v>
      </c>
      <c r="H1266" s="207" t="s">
        <v>3</v>
      </c>
      <c r="L1266" s="206"/>
      <c r="M1266" s="209"/>
      <c r="N1266" s="210"/>
      <c r="O1266" s="210"/>
      <c r="P1266" s="210"/>
      <c r="Q1266" s="210"/>
      <c r="R1266" s="210"/>
      <c r="S1266" s="210"/>
      <c r="T1266" s="211"/>
      <c r="AT1266" s="207" t="s">
        <v>164</v>
      </c>
      <c r="AU1266" s="207" t="s">
        <v>77</v>
      </c>
      <c r="AV1266" s="205" t="s">
        <v>77</v>
      </c>
      <c r="AW1266" s="205" t="s">
        <v>31</v>
      </c>
      <c r="AX1266" s="205" t="s">
        <v>69</v>
      </c>
      <c r="AY1266" s="207" t="s">
        <v>157</v>
      </c>
    </row>
    <row r="1267" spans="2:51" s="205" customFormat="1" ht="11.25">
      <c r="B1267" s="206"/>
      <c r="D1267" s="194" t="s">
        <v>164</v>
      </c>
      <c r="E1267" s="207" t="s">
        <v>3</v>
      </c>
      <c r="F1267" s="208" t="s">
        <v>874</v>
      </c>
      <c r="H1267" s="207" t="s">
        <v>3</v>
      </c>
      <c r="L1267" s="206"/>
      <c r="M1267" s="209"/>
      <c r="N1267" s="210"/>
      <c r="O1267" s="210"/>
      <c r="P1267" s="210"/>
      <c r="Q1267" s="210"/>
      <c r="R1267" s="210"/>
      <c r="S1267" s="210"/>
      <c r="T1267" s="211"/>
      <c r="AT1267" s="207" t="s">
        <v>164</v>
      </c>
      <c r="AU1267" s="207" t="s">
        <v>77</v>
      </c>
      <c r="AV1267" s="205" t="s">
        <v>77</v>
      </c>
      <c r="AW1267" s="205" t="s">
        <v>31</v>
      </c>
      <c r="AX1267" s="205" t="s">
        <v>69</v>
      </c>
      <c r="AY1267" s="207" t="s">
        <v>157</v>
      </c>
    </row>
    <row r="1268" spans="2:51" s="205" customFormat="1" ht="11.25">
      <c r="B1268" s="206"/>
      <c r="D1268" s="194" t="s">
        <v>164</v>
      </c>
      <c r="E1268" s="207" t="s">
        <v>3</v>
      </c>
      <c r="F1268" s="208" t="s">
        <v>875</v>
      </c>
      <c r="H1268" s="207" t="s">
        <v>3</v>
      </c>
      <c r="L1268" s="206"/>
      <c r="M1268" s="209"/>
      <c r="N1268" s="210"/>
      <c r="O1268" s="210"/>
      <c r="P1268" s="210"/>
      <c r="Q1268" s="210"/>
      <c r="R1268" s="210"/>
      <c r="S1268" s="210"/>
      <c r="T1268" s="211"/>
      <c r="AT1268" s="207" t="s">
        <v>164</v>
      </c>
      <c r="AU1268" s="207" t="s">
        <v>77</v>
      </c>
      <c r="AV1268" s="205" t="s">
        <v>77</v>
      </c>
      <c r="AW1268" s="205" t="s">
        <v>31</v>
      </c>
      <c r="AX1268" s="205" t="s">
        <v>69</v>
      </c>
      <c r="AY1268" s="207" t="s">
        <v>157</v>
      </c>
    </row>
    <row r="1269" spans="2:51" s="205" customFormat="1" ht="11.25">
      <c r="B1269" s="206"/>
      <c r="D1269" s="194" t="s">
        <v>164</v>
      </c>
      <c r="E1269" s="207" t="s">
        <v>3</v>
      </c>
      <c r="F1269" s="208" t="s">
        <v>876</v>
      </c>
      <c r="H1269" s="207" t="s">
        <v>3</v>
      </c>
      <c r="L1269" s="206"/>
      <c r="M1269" s="209"/>
      <c r="N1269" s="210"/>
      <c r="O1269" s="210"/>
      <c r="P1269" s="210"/>
      <c r="Q1269" s="210"/>
      <c r="R1269" s="210"/>
      <c r="S1269" s="210"/>
      <c r="T1269" s="211"/>
      <c r="AT1269" s="207" t="s">
        <v>164</v>
      </c>
      <c r="AU1269" s="207" t="s">
        <v>77</v>
      </c>
      <c r="AV1269" s="205" t="s">
        <v>77</v>
      </c>
      <c r="AW1269" s="205" t="s">
        <v>31</v>
      </c>
      <c r="AX1269" s="205" t="s">
        <v>69</v>
      </c>
      <c r="AY1269" s="207" t="s">
        <v>157</v>
      </c>
    </row>
    <row r="1270" spans="2:51" s="205" customFormat="1" ht="11.25">
      <c r="B1270" s="206"/>
      <c r="D1270" s="194" t="s">
        <v>164</v>
      </c>
      <c r="E1270" s="207" t="s">
        <v>3</v>
      </c>
      <c r="F1270" s="208" t="s">
        <v>877</v>
      </c>
      <c r="H1270" s="207" t="s">
        <v>3</v>
      </c>
      <c r="L1270" s="206"/>
      <c r="M1270" s="209"/>
      <c r="N1270" s="210"/>
      <c r="O1270" s="210"/>
      <c r="P1270" s="210"/>
      <c r="Q1270" s="210"/>
      <c r="R1270" s="210"/>
      <c r="S1270" s="210"/>
      <c r="T1270" s="211"/>
      <c r="AT1270" s="207" t="s">
        <v>164</v>
      </c>
      <c r="AU1270" s="207" t="s">
        <v>77</v>
      </c>
      <c r="AV1270" s="205" t="s">
        <v>77</v>
      </c>
      <c r="AW1270" s="205" t="s">
        <v>31</v>
      </c>
      <c r="AX1270" s="205" t="s">
        <v>69</v>
      </c>
      <c r="AY1270" s="207" t="s">
        <v>157</v>
      </c>
    </row>
    <row r="1271" spans="2:51" s="212" customFormat="1" ht="11.25">
      <c r="B1271" s="213"/>
      <c r="D1271" s="194" t="s">
        <v>164</v>
      </c>
      <c r="E1271" s="214" t="s">
        <v>3</v>
      </c>
      <c r="F1271" s="215" t="s">
        <v>878</v>
      </c>
      <c r="H1271" s="216">
        <v>1301</v>
      </c>
      <c r="L1271" s="213"/>
      <c r="M1271" s="217"/>
      <c r="N1271" s="218"/>
      <c r="O1271" s="218"/>
      <c r="P1271" s="218"/>
      <c r="Q1271" s="218"/>
      <c r="R1271" s="218"/>
      <c r="S1271" s="218"/>
      <c r="T1271" s="219"/>
      <c r="AT1271" s="214" t="s">
        <v>164</v>
      </c>
      <c r="AU1271" s="214" t="s">
        <v>77</v>
      </c>
      <c r="AV1271" s="212" t="s">
        <v>163</v>
      </c>
      <c r="AW1271" s="212" t="s">
        <v>31</v>
      </c>
      <c r="AX1271" s="212" t="s">
        <v>69</v>
      </c>
      <c r="AY1271" s="214" t="s">
        <v>157</v>
      </c>
    </row>
    <row r="1272" spans="2:51" s="220" customFormat="1" ht="11.25">
      <c r="B1272" s="221"/>
      <c r="D1272" s="194" t="s">
        <v>164</v>
      </c>
      <c r="E1272" s="222" t="s">
        <v>3</v>
      </c>
      <c r="F1272" s="223" t="s">
        <v>171</v>
      </c>
      <c r="H1272" s="224">
        <v>1301</v>
      </c>
      <c r="L1272" s="221"/>
      <c r="M1272" s="225"/>
      <c r="N1272" s="226"/>
      <c r="O1272" s="226"/>
      <c r="P1272" s="226"/>
      <c r="Q1272" s="226"/>
      <c r="R1272" s="226"/>
      <c r="S1272" s="226"/>
      <c r="T1272" s="227"/>
      <c r="AT1272" s="222" t="s">
        <v>164</v>
      </c>
      <c r="AU1272" s="222" t="s">
        <v>77</v>
      </c>
      <c r="AV1272" s="220" t="s">
        <v>162</v>
      </c>
      <c r="AW1272" s="220" t="s">
        <v>31</v>
      </c>
      <c r="AX1272" s="220" t="s">
        <v>77</v>
      </c>
      <c r="AY1272" s="222" t="s">
        <v>157</v>
      </c>
    </row>
    <row r="1273" spans="1:65" s="113" customFormat="1" ht="16.5" customHeight="1">
      <c r="A1273" s="110"/>
      <c r="B1273" s="111"/>
      <c r="C1273" s="180" t="s">
        <v>671</v>
      </c>
      <c r="D1273" s="180" t="s">
        <v>158</v>
      </c>
      <c r="E1273" s="181" t="s">
        <v>1036</v>
      </c>
      <c r="F1273" s="182" t="s">
        <v>1037</v>
      </c>
      <c r="G1273" s="183" t="s">
        <v>193</v>
      </c>
      <c r="H1273" s="184">
        <v>41.116</v>
      </c>
      <c r="I1273" s="5"/>
      <c r="J1273" s="185">
        <f>ROUND(I1273*H1273,2)</f>
        <v>0</v>
      </c>
      <c r="K1273" s="186"/>
      <c r="L1273" s="111"/>
      <c r="M1273" s="187" t="s">
        <v>3</v>
      </c>
      <c r="N1273" s="188" t="s">
        <v>41</v>
      </c>
      <c r="O1273" s="189"/>
      <c r="P1273" s="190">
        <f>O1273*H1273</f>
        <v>0</v>
      </c>
      <c r="Q1273" s="190">
        <v>0</v>
      </c>
      <c r="R1273" s="190">
        <f>Q1273*H1273</f>
        <v>0</v>
      </c>
      <c r="S1273" s="190">
        <v>0</v>
      </c>
      <c r="T1273" s="191">
        <f>S1273*H1273</f>
        <v>0</v>
      </c>
      <c r="U1273" s="110"/>
      <c r="V1273" s="110"/>
      <c r="W1273" s="110"/>
      <c r="X1273" s="110"/>
      <c r="Y1273" s="110"/>
      <c r="Z1273" s="110"/>
      <c r="AA1273" s="110"/>
      <c r="AB1273" s="110"/>
      <c r="AC1273" s="110"/>
      <c r="AD1273" s="110"/>
      <c r="AE1273" s="110"/>
      <c r="AR1273" s="192" t="s">
        <v>211</v>
      </c>
      <c r="AT1273" s="192" t="s">
        <v>158</v>
      </c>
      <c r="AU1273" s="192" t="s">
        <v>77</v>
      </c>
      <c r="AY1273" s="101" t="s">
        <v>157</v>
      </c>
      <c r="BE1273" s="193">
        <f>IF(N1273="základní",J1273,0)</f>
        <v>0</v>
      </c>
      <c r="BF1273" s="193">
        <f>IF(N1273="snížená",J1273,0)</f>
        <v>0</v>
      </c>
      <c r="BG1273" s="193">
        <f>IF(N1273="zákl. přenesená",J1273,0)</f>
        <v>0</v>
      </c>
      <c r="BH1273" s="193">
        <f>IF(N1273="sníž. přenesená",J1273,0)</f>
        <v>0</v>
      </c>
      <c r="BI1273" s="193">
        <f>IF(N1273="nulová",J1273,0)</f>
        <v>0</v>
      </c>
      <c r="BJ1273" s="101" t="s">
        <v>163</v>
      </c>
      <c r="BK1273" s="193">
        <f>ROUND(I1273*H1273,2)</f>
        <v>0</v>
      </c>
      <c r="BL1273" s="101" t="s">
        <v>211</v>
      </c>
      <c r="BM1273" s="192" t="s">
        <v>1038</v>
      </c>
    </row>
    <row r="1274" spans="2:51" s="205" customFormat="1" ht="11.25">
      <c r="B1274" s="206"/>
      <c r="D1274" s="194" t="s">
        <v>164</v>
      </c>
      <c r="E1274" s="207" t="s">
        <v>3</v>
      </c>
      <c r="F1274" s="208" t="s">
        <v>989</v>
      </c>
      <c r="H1274" s="207" t="s">
        <v>3</v>
      </c>
      <c r="L1274" s="206"/>
      <c r="M1274" s="209"/>
      <c r="N1274" s="210"/>
      <c r="O1274" s="210"/>
      <c r="P1274" s="210"/>
      <c r="Q1274" s="210"/>
      <c r="R1274" s="210"/>
      <c r="S1274" s="210"/>
      <c r="T1274" s="211"/>
      <c r="AT1274" s="207" t="s">
        <v>164</v>
      </c>
      <c r="AU1274" s="207" t="s">
        <v>77</v>
      </c>
      <c r="AV1274" s="205" t="s">
        <v>77</v>
      </c>
      <c r="AW1274" s="205" t="s">
        <v>31</v>
      </c>
      <c r="AX1274" s="205" t="s">
        <v>69</v>
      </c>
      <c r="AY1274" s="207" t="s">
        <v>157</v>
      </c>
    </row>
    <row r="1275" spans="2:51" s="205" customFormat="1" ht="11.25">
      <c r="B1275" s="206"/>
      <c r="D1275" s="194" t="s">
        <v>164</v>
      </c>
      <c r="E1275" s="207" t="s">
        <v>3</v>
      </c>
      <c r="F1275" s="208" t="s">
        <v>1039</v>
      </c>
      <c r="H1275" s="207" t="s">
        <v>3</v>
      </c>
      <c r="L1275" s="206"/>
      <c r="M1275" s="209"/>
      <c r="N1275" s="210"/>
      <c r="O1275" s="210"/>
      <c r="P1275" s="210"/>
      <c r="Q1275" s="210"/>
      <c r="R1275" s="210"/>
      <c r="S1275" s="210"/>
      <c r="T1275" s="211"/>
      <c r="AT1275" s="207" t="s">
        <v>164</v>
      </c>
      <c r="AU1275" s="207" t="s">
        <v>77</v>
      </c>
      <c r="AV1275" s="205" t="s">
        <v>77</v>
      </c>
      <c r="AW1275" s="205" t="s">
        <v>31</v>
      </c>
      <c r="AX1275" s="205" t="s">
        <v>69</v>
      </c>
      <c r="AY1275" s="207" t="s">
        <v>157</v>
      </c>
    </row>
    <row r="1276" spans="2:51" s="205" customFormat="1" ht="11.25">
      <c r="B1276" s="206"/>
      <c r="D1276" s="194" t="s">
        <v>164</v>
      </c>
      <c r="E1276" s="207" t="s">
        <v>3</v>
      </c>
      <c r="F1276" s="208" t="s">
        <v>1040</v>
      </c>
      <c r="H1276" s="207" t="s">
        <v>3</v>
      </c>
      <c r="L1276" s="206"/>
      <c r="M1276" s="209"/>
      <c r="N1276" s="210"/>
      <c r="O1276" s="210"/>
      <c r="P1276" s="210"/>
      <c r="Q1276" s="210"/>
      <c r="R1276" s="210"/>
      <c r="S1276" s="210"/>
      <c r="T1276" s="211"/>
      <c r="AT1276" s="207" t="s">
        <v>164</v>
      </c>
      <c r="AU1276" s="207" t="s">
        <v>77</v>
      </c>
      <c r="AV1276" s="205" t="s">
        <v>77</v>
      </c>
      <c r="AW1276" s="205" t="s">
        <v>31</v>
      </c>
      <c r="AX1276" s="205" t="s">
        <v>69</v>
      </c>
      <c r="AY1276" s="207" t="s">
        <v>157</v>
      </c>
    </row>
    <row r="1277" spans="2:51" s="205" customFormat="1" ht="11.25">
      <c r="B1277" s="206"/>
      <c r="D1277" s="194" t="s">
        <v>164</v>
      </c>
      <c r="E1277" s="207" t="s">
        <v>3</v>
      </c>
      <c r="F1277" s="208" t="s">
        <v>1041</v>
      </c>
      <c r="H1277" s="207" t="s">
        <v>3</v>
      </c>
      <c r="L1277" s="206"/>
      <c r="M1277" s="209"/>
      <c r="N1277" s="210"/>
      <c r="O1277" s="210"/>
      <c r="P1277" s="210"/>
      <c r="Q1277" s="210"/>
      <c r="R1277" s="210"/>
      <c r="S1277" s="210"/>
      <c r="T1277" s="211"/>
      <c r="AT1277" s="207" t="s">
        <v>164</v>
      </c>
      <c r="AU1277" s="207" t="s">
        <v>77</v>
      </c>
      <c r="AV1277" s="205" t="s">
        <v>77</v>
      </c>
      <c r="AW1277" s="205" t="s">
        <v>31</v>
      </c>
      <c r="AX1277" s="205" t="s">
        <v>69</v>
      </c>
      <c r="AY1277" s="207" t="s">
        <v>157</v>
      </c>
    </row>
    <row r="1278" spans="2:51" s="205" customFormat="1" ht="22.5">
      <c r="B1278" s="206"/>
      <c r="D1278" s="194" t="s">
        <v>164</v>
      </c>
      <c r="E1278" s="207" t="s">
        <v>3</v>
      </c>
      <c r="F1278" s="208" t="s">
        <v>1042</v>
      </c>
      <c r="H1278" s="207" t="s">
        <v>3</v>
      </c>
      <c r="L1278" s="206"/>
      <c r="M1278" s="209"/>
      <c r="N1278" s="210"/>
      <c r="O1278" s="210"/>
      <c r="P1278" s="210"/>
      <c r="Q1278" s="210"/>
      <c r="R1278" s="210"/>
      <c r="S1278" s="210"/>
      <c r="T1278" s="211"/>
      <c r="AT1278" s="207" t="s">
        <v>164</v>
      </c>
      <c r="AU1278" s="207" t="s">
        <v>77</v>
      </c>
      <c r="AV1278" s="205" t="s">
        <v>77</v>
      </c>
      <c r="AW1278" s="205" t="s">
        <v>31</v>
      </c>
      <c r="AX1278" s="205" t="s">
        <v>69</v>
      </c>
      <c r="AY1278" s="207" t="s">
        <v>157</v>
      </c>
    </row>
    <row r="1279" spans="2:51" s="205" customFormat="1" ht="11.25">
      <c r="B1279" s="206"/>
      <c r="D1279" s="194" t="s">
        <v>164</v>
      </c>
      <c r="E1279" s="207" t="s">
        <v>3</v>
      </c>
      <c r="F1279" s="208" t="s">
        <v>998</v>
      </c>
      <c r="H1279" s="207" t="s">
        <v>3</v>
      </c>
      <c r="L1279" s="206"/>
      <c r="M1279" s="209"/>
      <c r="N1279" s="210"/>
      <c r="O1279" s="210"/>
      <c r="P1279" s="210"/>
      <c r="Q1279" s="210"/>
      <c r="R1279" s="210"/>
      <c r="S1279" s="210"/>
      <c r="T1279" s="211"/>
      <c r="AT1279" s="207" t="s">
        <v>164</v>
      </c>
      <c r="AU1279" s="207" t="s">
        <v>77</v>
      </c>
      <c r="AV1279" s="205" t="s">
        <v>77</v>
      </c>
      <c r="AW1279" s="205" t="s">
        <v>31</v>
      </c>
      <c r="AX1279" s="205" t="s">
        <v>69</v>
      </c>
      <c r="AY1279" s="207" t="s">
        <v>157</v>
      </c>
    </row>
    <row r="1280" spans="2:51" s="205" customFormat="1" ht="11.25">
      <c r="B1280" s="206"/>
      <c r="D1280" s="194" t="s">
        <v>164</v>
      </c>
      <c r="E1280" s="207" t="s">
        <v>3</v>
      </c>
      <c r="F1280" s="208" t="s">
        <v>1043</v>
      </c>
      <c r="H1280" s="207" t="s">
        <v>3</v>
      </c>
      <c r="L1280" s="206"/>
      <c r="M1280" s="209"/>
      <c r="N1280" s="210"/>
      <c r="O1280" s="210"/>
      <c r="P1280" s="210"/>
      <c r="Q1280" s="210"/>
      <c r="R1280" s="210"/>
      <c r="S1280" s="210"/>
      <c r="T1280" s="211"/>
      <c r="AT1280" s="207" t="s">
        <v>164</v>
      </c>
      <c r="AU1280" s="207" t="s">
        <v>77</v>
      </c>
      <c r="AV1280" s="205" t="s">
        <v>77</v>
      </c>
      <c r="AW1280" s="205" t="s">
        <v>31</v>
      </c>
      <c r="AX1280" s="205" t="s">
        <v>69</v>
      </c>
      <c r="AY1280" s="207" t="s">
        <v>157</v>
      </c>
    </row>
    <row r="1281" spans="2:51" s="205" customFormat="1" ht="11.25">
      <c r="B1281" s="206"/>
      <c r="D1281" s="194" t="s">
        <v>164</v>
      </c>
      <c r="E1281" s="207" t="s">
        <v>3</v>
      </c>
      <c r="F1281" s="208" t="s">
        <v>1044</v>
      </c>
      <c r="H1281" s="207" t="s">
        <v>3</v>
      </c>
      <c r="L1281" s="206"/>
      <c r="M1281" s="209"/>
      <c r="N1281" s="210"/>
      <c r="O1281" s="210"/>
      <c r="P1281" s="210"/>
      <c r="Q1281" s="210"/>
      <c r="R1281" s="210"/>
      <c r="S1281" s="210"/>
      <c r="T1281" s="211"/>
      <c r="AT1281" s="207" t="s">
        <v>164</v>
      </c>
      <c r="AU1281" s="207" t="s">
        <v>77</v>
      </c>
      <c r="AV1281" s="205" t="s">
        <v>77</v>
      </c>
      <c r="AW1281" s="205" t="s">
        <v>31</v>
      </c>
      <c r="AX1281" s="205" t="s">
        <v>69</v>
      </c>
      <c r="AY1281" s="207" t="s">
        <v>157</v>
      </c>
    </row>
    <row r="1282" spans="2:51" s="205" customFormat="1" ht="11.25">
      <c r="B1282" s="206"/>
      <c r="D1282" s="194" t="s">
        <v>164</v>
      </c>
      <c r="E1282" s="207" t="s">
        <v>3</v>
      </c>
      <c r="F1282" s="208" t="s">
        <v>1044</v>
      </c>
      <c r="H1282" s="207" t="s">
        <v>3</v>
      </c>
      <c r="L1282" s="206"/>
      <c r="M1282" s="209"/>
      <c r="N1282" s="210"/>
      <c r="O1282" s="210"/>
      <c r="P1282" s="210"/>
      <c r="Q1282" s="210"/>
      <c r="R1282" s="210"/>
      <c r="S1282" s="210"/>
      <c r="T1282" s="211"/>
      <c r="AT1282" s="207" t="s">
        <v>164</v>
      </c>
      <c r="AU1282" s="207" t="s">
        <v>77</v>
      </c>
      <c r="AV1282" s="205" t="s">
        <v>77</v>
      </c>
      <c r="AW1282" s="205" t="s">
        <v>31</v>
      </c>
      <c r="AX1282" s="205" t="s">
        <v>69</v>
      </c>
      <c r="AY1282" s="207" t="s">
        <v>157</v>
      </c>
    </row>
    <row r="1283" spans="2:51" s="205" customFormat="1" ht="11.25">
      <c r="B1283" s="206"/>
      <c r="D1283" s="194" t="s">
        <v>164</v>
      </c>
      <c r="E1283" s="207" t="s">
        <v>3</v>
      </c>
      <c r="F1283" s="208" t="s">
        <v>1045</v>
      </c>
      <c r="H1283" s="207" t="s">
        <v>3</v>
      </c>
      <c r="L1283" s="206"/>
      <c r="M1283" s="209"/>
      <c r="N1283" s="210"/>
      <c r="O1283" s="210"/>
      <c r="P1283" s="210"/>
      <c r="Q1283" s="210"/>
      <c r="R1283" s="210"/>
      <c r="S1283" s="210"/>
      <c r="T1283" s="211"/>
      <c r="AT1283" s="207" t="s">
        <v>164</v>
      </c>
      <c r="AU1283" s="207" t="s">
        <v>77</v>
      </c>
      <c r="AV1283" s="205" t="s">
        <v>77</v>
      </c>
      <c r="AW1283" s="205" t="s">
        <v>31</v>
      </c>
      <c r="AX1283" s="205" t="s">
        <v>69</v>
      </c>
      <c r="AY1283" s="207" t="s">
        <v>157</v>
      </c>
    </row>
    <row r="1284" spans="2:51" s="205" customFormat="1" ht="11.25">
      <c r="B1284" s="206"/>
      <c r="D1284" s="194" t="s">
        <v>164</v>
      </c>
      <c r="E1284" s="207" t="s">
        <v>3</v>
      </c>
      <c r="F1284" s="208" t="s">
        <v>1046</v>
      </c>
      <c r="H1284" s="207" t="s">
        <v>3</v>
      </c>
      <c r="L1284" s="206"/>
      <c r="M1284" s="209"/>
      <c r="N1284" s="210"/>
      <c r="O1284" s="210"/>
      <c r="P1284" s="210"/>
      <c r="Q1284" s="210"/>
      <c r="R1284" s="210"/>
      <c r="S1284" s="210"/>
      <c r="T1284" s="211"/>
      <c r="AT1284" s="207" t="s">
        <v>164</v>
      </c>
      <c r="AU1284" s="207" t="s">
        <v>77</v>
      </c>
      <c r="AV1284" s="205" t="s">
        <v>77</v>
      </c>
      <c r="AW1284" s="205" t="s">
        <v>31</v>
      </c>
      <c r="AX1284" s="205" t="s">
        <v>69</v>
      </c>
      <c r="AY1284" s="207" t="s">
        <v>157</v>
      </c>
    </row>
    <row r="1285" spans="2:51" s="205" customFormat="1" ht="22.5">
      <c r="B1285" s="206"/>
      <c r="D1285" s="194" t="s">
        <v>164</v>
      </c>
      <c r="E1285" s="207" t="s">
        <v>3</v>
      </c>
      <c r="F1285" s="208" t="s">
        <v>1047</v>
      </c>
      <c r="H1285" s="207" t="s">
        <v>3</v>
      </c>
      <c r="L1285" s="206"/>
      <c r="M1285" s="209"/>
      <c r="N1285" s="210"/>
      <c r="O1285" s="210"/>
      <c r="P1285" s="210"/>
      <c r="Q1285" s="210"/>
      <c r="R1285" s="210"/>
      <c r="S1285" s="210"/>
      <c r="T1285" s="211"/>
      <c r="AT1285" s="207" t="s">
        <v>164</v>
      </c>
      <c r="AU1285" s="207" t="s">
        <v>77</v>
      </c>
      <c r="AV1285" s="205" t="s">
        <v>77</v>
      </c>
      <c r="AW1285" s="205" t="s">
        <v>31</v>
      </c>
      <c r="AX1285" s="205" t="s">
        <v>69</v>
      </c>
      <c r="AY1285" s="207" t="s">
        <v>157</v>
      </c>
    </row>
    <row r="1286" spans="2:51" s="205" customFormat="1" ht="11.25">
      <c r="B1286" s="206"/>
      <c r="D1286" s="194" t="s">
        <v>164</v>
      </c>
      <c r="E1286" s="207" t="s">
        <v>3</v>
      </c>
      <c r="F1286" s="208" t="s">
        <v>1009</v>
      </c>
      <c r="H1286" s="207" t="s">
        <v>3</v>
      </c>
      <c r="L1286" s="206"/>
      <c r="M1286" s="209"/>
      <c r="N1286" s="210"/>
      <c r="O1286" s="210"/>
      <c r="P1286" s="210"/>
      <c r="Q1286" s="210"/>
      <c r="R1286" s="210"/>
      <c r="S1286" s="210"/>
      <c r="T1286" s="211"/>
      <c r="AT1286" s="207" t="s">
        <v>164</v>
      </c>
      <c r="AU1286" s="207" t="s">
        <v>77</v>
      </c>
      <c r="AV1286" s="205" t="s">
        <v>77</v>
      </c>
      <c r="AW1286" s="205" t="s">
        <v>31</v>
      </c>
      <c r="AX1286" s="205" t="s">
        <v>69</v>
      </c>
      <c r="AY1286" s="207" t="s">
        <v>157</v>
      </c>
    </row>
    <row r="1287" spans="2:51" s="205" customFormat="1" ht="11.25">
      <c r="B1287" s="206"/>
      <c r="D1287" s="194" t="s">
        <v>164</v>
      </c>
      <c r="E1287" s="207" t="s">
        <v>3</v>
      </c>
      <c r="F1287" s="208" t="s">
        <v>1048</v>
      </c>
      <c r="H1287" s="207" t="s">
        <v>3</v>
      </c>
      <c r="L1287" s="206"/>
      <c r="M1287" s="209"/>
      <c r="N1287" s="210"/>
      <c r="O1287" s="210"/>
      <c r="P1287" s="210"/>
      <c r="Q1287" s="210"/>
      <c r="R1287" s="210"/>
      <c r="S1287" s="210"/>
      <c r="T1287" s="211"/>
      <c r="AT1287" s="207" t="s">
        <v>164</v>
      </c>
      <c r="AU1287" s="207" t="s">
        <v>77</v>
      </c>
      <c r="AV1287" s="205" t="s">
        <v>77</v>
      </c>
      <c r="AW1287" s="205" t="s">
        <v>31</v>
      </c>
      <c r="AX1287" s="205" t="s">
        <v>69</v>
      </c>
      <c r="AY1287" s="207" t="s">
        <v>157</v>
      </c>
    </row>
    <row r="1288" spans="2:51" s="205" customFormat="1" ht="11.25">
      <c r="B1288" s="206"/>
      <c r="D1288" s="194" t="s">
        <v>164</v>
      </c>
      <c r="E1288" s="207" t="s">
        <v>3</v>
      </c>
      <c r="F1288" s="208" t="s">
        <v>1015</v>
      </c>
      <c r="H1288" s="207" t="s">
        <v>3</v>
      </c>
      <c r="L1288" s="206"/>
      <c r="M1288" s="209"/>
      <c r="N1288" s="210"/>
      <c r="O1288" s="210"/>
      <c r="P1288" s="210"/>
      <c r="Q1288" s="210"/>
      <c r="R1288" s="210"/>
      <c r="S1288" s="210"/>
      <c r="T1288" s="211"/>
      <c r="AT1288" s="207" t="s">
        <v>164</v>
      </c>
      <c r="AU1288" s="207" t="s">
        <v>77</v>
      </c>
      <c r="AV1288" s="205" t="s">
        <v>77</v>
      </c>
      <c r="AW1288" s="205" t="s">
        <v>31</v>
      </c>
      <c r="AX1288" s="205" t="s">
        <v>69</v>
      </c>
      <c r="AY1288" s="207" t="s">
        <v>157</v>
      </c>
    </row>
    <row r="1289" spans="2:51" s="205" customFormat="1" ht="11.25">
      <c r="B1289" s="206"/>
      <c r="D1289" s="194" t="s">
        <v>164</v>
      </c>
      <c r="E1289" s="207" t="s">
        <v>3</v>
      </c>
      <c r="F1289" s="208" t="s">
        <v>1049</v>
      </c>
      <c r="H1289" s="207" t="s">
        <v>3</v>
      </c>
      <c r="L1289" s="206"/>
      <c r="M1289" s="209"/>
      <c r="N1289" s="210"/>
      <c r="O1289" s="210"/>
      <c r="P1289" s="210"/>
      <c r="Q1289" s="210"/>
      <c r="R1289" s="210"/>
      <c r="S1289" s="210"/>
      <c r="T1289" s="211"/>
      <c r="AT1289" s="207" t="s">
        <v>164</v>
      </c>
      <c r="AU1289" s="207" t="s">
        <v>77</v>
      </c>
      <c r="AV1289" s="205" t="s">
        <v>77</v>
      </c>
      <c r="AW1289" s="205" t="s">
        <v>31</v>
      </c>
      <c r="AX1289" s="205" t="s">
        <v>69</v>
      </c>
      <c r="AY1289" s="207" t="s">
        <v>157</v>
      </c>
    </row>
    <row r="1290" spans="2:51" s="205" customFormat="1" ht="11.25">
      <c r="B1290" s="206"/>
      <c r="D1290" s="194" t="s">
        <v>164</v>
      </c>
      <c r="E1290" s="207" t="s">
        <v>3</v>
      </c>
      <c r="F1290" s="208" t="s">
        <v>1050</v>
      </c>
      <c r="H1290" s="207" t="s">
        <v>3</v>
      </c>
      <c r="L1290" s="206"/>
      <c r="M1290" s="209"/>
      <c r="N1290" s="210"/>
      <c r="O1290" s="210"/>
      <c r="P1290" s="210"/>
      <c r="Q1290" s="210"/>
      <c r="R1290" s="210"/>
      <c r="S1290" s="210"/>
      <c r="T1290" s="211"/>
      <c r="AT1290" s="207" t="s">
        <v>164</v>
      </c>
      <c r="AU1290" s="207" t="s">
        <v>77</v>
      </c>
      <c r="AV1290" s="205" t="s">
        <v>77</v>
      </c>
      <c r="AW1290" s="205" t="s">
        <v>31</v>
      </c>
      <c r="AX1290" s="205" t="s">
        <v>69</v>
      </c>
      <c r="AY1290" s="207" t="s">
        <v>157</v>
      </c>
    </row>
    <row r="1291" spans="2:51" s="205" customFormat="1" ht="11.25">
      <c r="B1291" s="206"/>
      <c r="D1291" s="194" t="s">
        <v>164</v>
      </c>
      <c r="E1291" s="207" t="s">
        <v>3</v>
      </c>
      <c r="F1291" s="208" t="s">
        <v>1051</v>
      </c>
      <c r="H1291" s="207" t="s">
        <v>3</v>
      </c>
      <c r="L1291" s="206"/>
      <c r="M1291" s="209"/>
      <c r="N1291" s="210"/>
      <c r="O1291" s="210"/>
      <c r="P1291" s="210"/>
      <c r="Q1291" s="210"/>
      <c r="R1291" s="210"/>
      <c r="S1291" s="210"/>
      <c r="T1291" s="211"/>
      <c r="AT1291" s="207" t="s">
        <v>164</v>
      </c>
      <c r="AU1291" s="207" t="s">
        <v>77</v>
      </c>
      <c r="AV1291" s="205" t="s">
        <v>77</v>
      </c>
      <c r="AW1291" s="205" t="s">
        <v>31</v>
      </c>
      <c r="AX1291" s="205" t="s">
        <v>69</v>
      </c>
      <c r="AY1291" s="207" t="s">
        <v>157</v>
      </c>
    </row>
    <row r="1292" spans="2:51" s="205" customFormat="1" ht="22.5">
      <c r="B1292" s="206"/>
      <c r="D1292" s="194" t="s">
        <v>164</v>
      </c>
      <c r="E1292" s="207" t="s">
        <v>3</v>
      </c>
      <c r="F1292" s="208" t="s">
        <v>1052</v>
      </c>
      <c r="H1292" s="207" t="s">
        <v>3</v>
      </c>
      <c r="L1292" s="206"/>
      <c r="M1292" s="209"/>
      <c r="N1292" s="210"/>
      <c r="O1292" s="210"/>
      <c r="P1292" s="210"/>
      <c r="Q1292" s="210"/>
      <c r="R1292" s="210"/>
      <c r="S1292" s="210"/>
      <c r="T1292" s="211"/>
      <c r="AT1292" s="207" t="s">
        <v>164</v>
      </c>
      <c r="AU1292" s="207" t="s">
        <v>77</v>
      </c>
      <c r="AV1292" s="205" t="s">
        <v>77</v>
      </c>
      <c r="AW1292" s="205" t="s">
        <v>31</v>
      </c>
      <c r="AX1292" s="205" t="s">
        <v>69</v>
      </c>
      <c r="AY1292" s="207" t="s">
        <v>157</v>
      </c>
    </row>
    <row r="1293" spans="2:51" s="205" customFormat="1" ht="11.25">
      <c r="B1293" s="206"/>
      <c r="D1293" s="194" t="s">
        <v>164</v>
      </c>
      <c r="E1293" s="207" t="s">
        <v>3</v>
      </c>
      <c r="F1293" s="208" t="s">
        <v>1025</v>
      </c>
      <c r="H1293" s="207" t="s">
        <v>3</v>
      </c>
      <c r="L1293" s="206"/>
      <c r="M1293" s="209"/>
      <c r="N1293" s="210"/>
      <c r="O1293" s="210"/>
      <c r="P1293" s="210"/>
      <c r="Q1293" s="210"/>
      <c r="R1293" s="210"/>
      <c r="S1293" s="210"/>
      <c r="T1293" s="211"/>
      <c r="AT1293" s="207" t="s">
        <v>164</v>
      </c>
      <c r="AU1293" s="207" t="s">
        <v>77</v>
      </c>
      <c r="AV1293" s="205" t="s">
        <v>77</v>
      </c>
      <c r="AW1293" s="205" t="s">
        <v>31</v>
      </c>
      <c r="AX1293" s="205" t="s">
        <v>69</v>
      </c>
      <c r="AY1293" s="207" t="s">
        <v>157</v>
      </c>
    </row>
    <row r="1294" spans="2:51" s="205" customFormat="1" ht="11.25">
      <c r="B1294" s="206"/>
      <c r="D1294" s="194" t="s">
        <v>164</v>
      </c>
      <c r="E1294" s="207" t="s">
        <v>3</v>
      </c>
      <c r="F1294" s="208" t="s">
        <v>1053</v>
      </c>
      <c r="H1294" s="207" t="s">
        <v>3</v>
      </c>
      <c r="L1294" s="206"/>
      <c r="M1294" s="209"/>
      <c r="N1294" s="210"/>
      <c r="O1294" s="210"/>
      <c r="P1294" s="210"/>
      <c r="Q1294" s="210"/>
      <c r="R1294" s="210"/>
      <c r="S1294" s="210"/>
      <c r="T1294" s="211"/>
      <c r="AT1294" s="207" t="s">
        <v>164</v>
      </c>
      <c r="AU1294" s="207" t="s">
        <v>77</v>
      </c>
      <c r="AV1294" s="205" t="s">
        <v>77</v>
      </c>
      <c r="AW1294" s="205" t="s">
        <v>31</v>
      </c>
      <c r="AX1294" s="205" t="s">
        <v>69</v>
      </c>
      <c r="AY1294" s="207" t="s">
        <v>157</v>
      </c>
    </row>
    <row r="1295" spans="2:51" s="205" customFormat="1" ht="11.25">
      <c r="B1295" s="206"/>
      <c r="D1295" s="194" t="s">
        <v>164</v>
      </c>
      <c r="E1295" s="207" t="s">
        <v>3</v>
      </c>
      <c r="F1295" s="208" t="s">
        <v>1054</v>
      </c>
      <c r="H1295" s="207" t="s">
        <v>3</v>
      </c>
      <c r="L1295" s="206"/>
      <c r="M1295" s="209"/>
      <c r="N1295" s="210"/>
      <c r="O1295" s="210"/>
      <c r="P1295" s="210"/>
      <c r="Q1295" s="210"/>
      <c r="R1295" s="210"/>
      <c r="S1295" s="210"/>
      <c r="T1295" s="211"/>
      <c r="AT1295" s="207" t="s">
        <v>164</v>
      </c>
      <c r="AU1295" s="207" t="s">
        <v>77</v>
      </c>
      <c r="AV1295" s="205" t="s">
        <v>77</v>
      </c>
      <c r="AW1295" s="205" t="s">
        <v>31</v>
      </c>
      <c r="AX1295" s="205" t="s">
        <v>69</v>
      </c>
      <c r="AY1295" s="207" t="s">
        <v>157</v>
      </c>
    </row>
    <row r="1296" spans="2:51" s="205" customFormat="1" ht="11.25">
      <c r="B1296" s="206"/>
      <c r="D1296" s="194" t="s">
        <v>164</v>
      </c>
      <c r="E1296" s="207" t="s">
        <v>3</v>
      </c>
      <c r="F1296" s="208" t="s">
        <v>1054</v>
      </c>
      <c r="H1296" s="207" t="s">
        <v>3</v>
      </c>
      <c r="L1296" s="206"/>
      <c r="M1296" s="209"/>
      <c r="N1296" s="210"/>
      <c r="O1296" s="210"/>
      <c r="P1296" s="210"/>
      <c r="Q1296" s="210"/>
      <c r="R1296" s="210"/>
      <c r="S1296" s="210"/>
      <c r="T1296" s="211"/>
      <c r="AT1296" s="207" t="s">
        <v>164</v>
      </c>
      <c r="AU1296" s="207" t="s">
        <v>77</v>
      </c>
      <c r="AV1296" s="205" t="s">
        <v>77</v>
      </c>
      <c r="AW1296" s="205" t="s">
        <v>31</v>
      </c>
      <c r="AX1296" s="205" t="s">
        <v>69</v>
      </c>
      <c r="AY1296" s="207" t="s">
        <v>157</v>
      </c>
    </row>
    <row r="1297" spans="2:51" s="205" customFormat="1" ht="11.25">
      <c r="B1297" s="206"/>
      <c r="D1297" s="194" t="s">
        <v>164</v>
      </c>
      <c r="E1297" s="207" t="s">
        <v>3</v>
      </c>
      <c r="F1297" s="208" t="s">
        <v>1055</v>
      </c>
      <c r="H1297" s="207" t="s">
        <v>3</v>
      </c>
      <c r="L1297" s="206"/>
      <c r="M1297" s="209"/>
      <c r="N1297" s="210"/>
      <c r="O1297" s="210"/>
      <c r="P1297" s="210"/>
      <c r="Q1297" s="210"/>
      <c r="R1297" s="210"/>
      <c r="S1297" s="210"/>
      <c r="T1297" s="211"/>
      <c r="AT1297" s="207" t="s">
        <v>164</v>
      </c>
      <c r="AU1297" s="207" t="s">
        <v>77</v>
      </c>
      <c r="AV1297" s="205" t="s">
        <v>77</v>
      </c>
      <c r="AW1297" s="205" t="s">
        <v>31</v>
      </c>
      <c r="AX1297" s="205" t="s">
        <v>69</v>
      </c>
      <c r="AY1297" s="207" t="s">
        <v>157</v>
      </c>
    </row>
    <row r="1298" spans="2:51" s="205" customFormat="1" ht="11.25">
      <c r="B1298" s="206"/>
      <c r="D1298" s="194" t="s">
        <v>164</v>
      </c>
      <c r="E1298" s="207" t="s">
        <v>3</v>
      </c>
      <c r="F1298" s="208" t="s">
        <v>1056</v>
      </c>
      <c r="H1298" s="207" t="s">
        <v>3</v>
      </c>
      <c r="L1298" s="206"/>
      <c r="M1298" s="209"/>
      <c r="N1298" s="210"/>
      <c r="O1298" s="210"/>
      <c r="P1298" s="210"/>
      <c r="Q1298" s="210"/>
      <c r="R1298" s="210"/>
      <c r="S1298" s="210"/>
      <c r="T1298" s="211"/>
      <c r="AT1298" s="207" t="s">
        <v>164</v>
      </c>
      <c r="AU1298" s="207" t="s">
        <v>77</v>
      </c>
      <c r="AV1298" s="205" t="s">
        <v>77</v>
      </c>
      <c r="AW1298" s="205" t="s">
        <v>31</v>
      </c>
      <c r="AX1298" s="205" t="s">
        <v>69</v>
      </c>
      <c r="AY1298" s="207" t="s">
        <v>157</v>
      </c>
    </row>
    <row r="1299" spans="2:51" s="205" customFormat="1" ht="11.25">
      <c r="B1299" s="206"/>
      <c r="D1299" s="194" t="s">
        <v>164</v>
      </c>
      <c r="E1299" s="207" t="s">
        <v>3</v>
      </c>
      <c r="F1299" s="208" t="s">
        <v>1057</v>
      </c>
      <c r="H1299" s="207" t="s">
        <v>3</v>
      </c>
      <c r="L1299" s="206"/>
      <c r="M1299" s="209"/>
      <c r="N1299" s="210"/>
      <c r="O1299" s="210"/>
      <c r="P1299" s="210"/>
      <c r="Q1299" s="210"/>
      <c r="R1299" s="210"/>
      <c r="S1299" s="210"/>
      <c r="T1299" s="211"/>
      <c r="AT1299" s="207" t="s">
        <v>164</v>
      </c>
      <c r="AU1299" s="207" t="s">
        <v>77</v>
      </c>
      <c r="AV1299" s="205" t="s">
        <v>77</v>
      </c>
      <c r="AW1299" s="205" t="s">
        <v>31</v>
      </c>
      <c r="AX1299" s="205" t="s">
        <v>69</v>
      </c>
      <c r="AY1299" s="207" t="s">
        <v>157</v>
      </c>
    </row>
    <row r="1300" spans="2:51" s="205" customFormat="1" ht="22.5">
      <c r="B1300" s="206"/>
      <c r="D1300" s="194" t="s">
        <v>164</v>
      </c>
      <c r="E1300" s="207" t="s">
        <v>3</v>
      </c>
      <c r="F1300" s="208" t="s">
        <v>1058</v>
      </c>
      <c r="H1300" s="207" t="s">
        <v>3</v>
      </c>
      <c r="L1300" s="206"/>
      <c r="M1300" s="209"/>
      <c r="N1300" s="210"/>
      <c r="O1300" s="210"/>
      <c r="P1300" s="210"/>
      <c r="Q1300" s="210"/>
      <c r="R1300" s="210"/>
      <c r="S1300" s="210"/>
      <c r="T1300" s="211"/>
      <c r="AT1300" s="207" t="s">
        <v>164</v>
      </c>
      <c r="AU1300" s="207" t="s">
        <v>77</v>
      </c>
      <c r="AV1300" s="205" t="s">
        <v>77</v>
      </c>
      <c r="AW1300" s="205" t="s">
        <v>31</v>
      </c>
      <c r="AX1300" s="205" t="s">
        <v>69</v>
      </c>
      <c r="AY1300" s="207" t="s">
        <v>157</v>
      </c>
    </row>
    <row r="1301" spans="2:51" s="205" customFormat="1" ht="11.25">
      <c r="B1301" s="206"/>
      <c r="D1301" s="194" t="s">
        <v>164</v>
      </c>
      <c r="E1301" s="207" t="s">
        <v>3</v>
      </c>
      <c r="F1301" s="208" t="s">
        <v>165</v>
      </c>
      <c r="H1301" s="207" t="s">
        <v>3</v>
      </c>
      <c r="L1301" s="206"/>
      <c r="M1301" s="209"/>
      <c r="N1301" s="210"/>
      <c r="O1301" s="210"/>
      <c r="P1301" s="210"/>
      <c r="Q1301" s="210"/>
      <c r="R1301" s="210"/>
      <c r="S1301" s="210"/>
      <c r="T1301" s="211"/>
      <c r="AT1301" s="207" t="s">
        <v>164</v>
      </c>
      <c r="AU1301" s="207" t="s">
        <v>77</v>
      </c>
      <c r="AV1301" s="205" t="s">
        <v>77</v>
      </c>
      <c r="AW1301" s="205" t="s">
        <v>31</v>
      </c>
      <c r="AX1301" s="205" t="s">
        <v>69</v>
      </c>
      <c r="AY1301" s="207" t="s">
        <v>157</v>
      </c>
    </row>
    <row r="1302" spans="2:51" s="205" customFormat="1" ht="11.25">
      <c r="B1302" s="206"/>
      <c r="D1302" s="194" t="s">
        <v>164</v>
      </c>
      <c r="E1302" s="207" t="s">
        <v>3</v>
      </c>
      <c r="F1302" s="208" t="s">
        <v>1059</v>
      </c>
      <c r="H1302" s="207" t="s">
        <v>3</v>
      </c>
      <c r="L1302" s="206"/>
      <c r="M1302" s="209"/>
      <c r="N1302" s="210"/>
      <c r="O1302" s="210"/>
      <c r="P1302" s="210"/>
      <c r="Q1302" s="210"/>
      <c r="R1302" s="210"/>
      <c r="S1302" s="210"/>
      <c r="T1302" s="211"/>
      <c r="AT1302" s="207" t="s">
        <v>164</v>
      </c>
      <c r="AU1302" s="207" t="s">
        <v>77</v>
      </c>
      <c r="AV1302" s="205" t="s">
        <v>77</v>
      </c>
      <c r="AW1302" s="205" t="s">
        <v>31</v>
      </c>
      <c r="AX1302" s="205" t="s">
        <v>69</v>
      </c>
      <c r="AY1302" s="207" t="s">
        <v>157</v>
      </c>
    </row>
    <row r="1303" spans="2:51" s="205" customFormat="1" ht="11.25">
      <c r="B1303" s="206"/>
      <c r="D1303" s="194" t="s">
        <v>164</v>
      </c>
      <c r="E1303" s="207" t="s">
        <v>3</v>
      </c>
      <c r="F1303" s="208" t="s">
        <v>1060</v>
      </c>
      <c r="H1303" s="207" t="s">
        <v>3</v>
      </c>
      <c r="L1303" s="206"/>
      <c r="M1303" s="209"/>
      <c r="N1303" s="210"/>
      <c r="O1303" s="210"/>
      <c r="P1303" s="210"/>
      <c r="Q1303" s="210"/>
      <c r="R1303" s="210"/>
      <c r="S1303" s="210"/>
      <c r="T1303" s="211"/>
      <c r="AT1303" s="207" t="s">
        <v>164</v>
      </c>
      <c r="AU1303" s="207" t="s">
        <v>77</v>
      </c>
      <c r="AV1303" s="205" t="s">
        <v>77</v>
      </c>
      <c r="AW1303" s="205" t="s">
        <v>31</v>
      </c>
      <c r="AX1303" s="205" t="s">
        <v>69</v>
      </c>
      <c r="AY1303" s="207" t="s">
        <v>157</v>
      </c>
    </row>
    <row r="1304" spans="2:51" s="205" customFormat="1" ht="11.25">
      <c r="B1304" s="206"/>
      <c r="D1304" s="194" t="s">
        <v>164</v>
      </c>
      <c r="E1304" s="207" t="s">
        <v>3</v>
      </c>
      <c r="F1304" s="208" t="s">
        <v>1061</v>
      </c>
      <c r="H1304" s="207" t="s">
        <v>3</v>
      </c>
      <c r="L1304" s="206"/>
      <c r="M1304" s="209"/>
      <c r="N1304" s="210"/>
      <c r="O1304" s="210"/>
      <c r="P1304" s="210"/>
      <c r="Q1304" s="210"/>
      <c r="R1304" s="210"/>
      <c r="S1304" s="210"/>
      <c r="T1304" s="211"/>
      <c r="AT1304" s="207" t="s">
        <v>164</v>
      </c>
      <c r="AU1304" s="207" t="s">
        <v>77</v>
      </c>
      <c r="AV1304" s="205" t="s">
        <v>77</v>
      </c>
      <c r="AW1304" s="205" t="s">
        <v>31</v>
      </c>
      <c r="AX1304" s="205" t="s">
        <v>69</v>
      </c>
      <c r="AY1304" s="207" t="s">
        <v>157</v>
      </c>
    </row>
    <row r="1305" spans="2:51" s="205" customFormat="1" ht="11.25">
      <c r="B1305" s="206"/>
      <c r="D1305" s="194" t="s">
        <v>164</v>
      </c>
      <c r="E1305" s="207" t="s">
        <v>3</v>
      </c>
      <c r="F1305" s="208" t="s">
        <v>1062</v>
      </c>
      <c r="H1305" s="207" t="s">
        <v>3</v>
      </c>
      <c r="L1305" s="206"/>
      <c r="M1305" s="209"/>
      <c r="N1305" s="210"/>
      <c r="O1305" s="210"/>
      <c r="P1305" s="210"/>
      <c r="Q1305" s="210"/>
      <c r="R1305" s="210"/>
      <c r="S1305" s="210"/>
      <c r="T1305" s="211"/>
      <c r="AT1305" s="207" t="s">
        <v>164</v>
      </c>
      <c r="AU1305" s="207" t="s">
        <v>77</v>
      </c>
      <c r="AV1305" s="205" t="s">
        <v>77</v>
      </c>
      <c r="AW1305" s="205" t="s">
        <v>31</v>
      </c>
      <c r="AX1305" s="205" t="s">
        <v>69</v>
      </c>
      <c r="AY1305" s="207" t="s">
        <v>157</v>
      </c>
    </row>
    <row r="1306" spans="2:51" s="212" customFormat="1" ht="11.25">
      <c r="B1306" s="213"/>
      <c r="D1306" s="194" t="s">
        <v>164</v>
      </c>
      <c r="E1306" s="214" t="s">
        <v>3</v>
      </c>
      <c r="F1306" s="215" t="s">
        <v>1063</v>
      </c>
      <c r="H1306" s="216">
        <v>41.116</v>
      </c>
      <c r="L1306" s="213"/>
      <c r="M1306" s="217"/>
      <c r="N1306" s="218"/>
      <c r="O1306" s="218"/>
      <c r="P1306" s="218"/>
      <c r="Q1306" s="218"/>
      <c r="R1306" s="218"/>
      <c r="S1306" s="218"/>
      <c r="T1306" s="219"/>
      <c r="AT1306" s="214" t="s">
        <v>164</v>
      </c>
      <c r="AU1306" s="214" t="s">
        <v>77</v>
      </c>
      <c r="AV1306" s="212" t="s">
        <v>163</v>
      </c>
      <c r="AW1306" s="212" t="s">
        <v>31</v>
      </c>
      <c r="AX1306" s="212" t="s">
        <v>69</v>
      </c>
      <c r="AY1306" s="214" t="s">
        <v>157</v>
      </c>
    </row>
    <row r="1307" spans="2:51" s="220" customFormat="1" ht="11.25">
      <c r="B1307" s="221"/>
      <c r="D1307" s="194" t="s">
        <v>164</v>
      </c>
      <c r="E1307" s="222" t="s">
        <v>3</v>
      </c>
      <c r="F1307" s="223" t="s">
        <v>171</v>
      </c>
      <c r="H1307" s="224">
        <v>41.116</v>
      </c>
      <c r="L1307" s="221"/>
      <c r="M1307" s="225"/>
      <c r="N1307" s="226"/>
      <c r="O1307" s="226"/>
      <c r="P1307" s="226"/>
      <c r="Q1307" s="226"/>
      <c r="R1307" s="226"/>
      <c r="S1307" s="226"/>
      <c r="T1307" s="227"/>
      <c r="AT1307" s="222" t="s">
        <v>164</v>
      </c>
      <c r="AU1307" s="222" t="s">
        <v>77</v>
      </c>
      <c r="AV1307" s="220" t="s">
        <v>162</v>
      </c>
      <c r="AW1307" s="220" t="s">
        <v>31</v>
      </c>
      <c r="AX1307" s="220" t="s">
        <v>77</v>
      </c>
      <c r="AY1307" s="222" t="s">
        <v>157</v>
      </c>
    </row>
    <row r="1308" spans="1:65" s="113" customFormat="1" ht="24.2" customHeight="1">
      <c r="A1308" s="110"/>
      <c r="B1308" s="111"/>
      <c r="C1308" s="180" t="s">
        <v>1064</v>
      </c>
      <c r="D1308" s="180" t="s">
        <v>158</v>
      </c>
      <c r="E1308" s="181" t="s">
        <v>1065</v>
      </c>
      <c r="F1308" s="182" t="s">
        <v>1066</v>
      </c>
      <c r="G1308" s="183" t="s">
        <v>161</v>
      </c>
      <c r="H1308" s="184">
        <v>380.914</v>
      </c>
      <c r="I1308" s="5"/>
      <c r="J1308" s="185">
        <f>ROUND(I1308*H1308,2)</f>
        <v>0</v>
      </c>
      <c r="K1308" s="186"/>
      <c r="L1308" s="111"/>
      <c r="M1308" s="187" t="s">
        <v>3</v>
      </c>
      <c r="N1308" s="188" t="s">
        <v>41</v>
      </c>
      <c r="O1308" s="189"/>
      <c r="P1308" s="190">
        <f>O1308*H1308</f>
        <v>0</v>
      </c>
      <c r="Q1308" s="190">
        <v>0</v>
      </c>
      <c r="R1308" s="190">
        <f>Q1308*H1308</f>
        <v>0</v>
      </c>
      <c r="S1308" s="190">
        <v>0</v>
      </c>
      <c r="T1308" s="191">
        <f>S1308*H1308</f>
        <v>0</v>
      </c>
      <c r="U1308" s="110"/>
      <c r="V1308" s="110"/>
      <c r="W1308" s="110"/>
      <c r="X1308" s="110"/>
      <c r="Y1308" s="110"/>
      <c r="Z1308" s="110"/>
      <c r="AA1308" s="110"/>
      <c r="AB1308" s="110"/>
      <c r="AC1308" s="110"/>
      <c r="AD1308" s="110"/>
      <c r="AE1308" s="110"/>
      <c r="AR1308" s="192" t="s">
        <v>211</v>
      </c>
      <c r="AT1308" s="192" t="s">
        <v>158</v>
      </c>
      <c r="AU1308" s="192" t="s">
        <v>77</v>
      </c>
      <c r="AY1308" s="101" t="s">
        <v>157</v>
      </c>
      <c r="BE1308" s="193">
        <f>IF(N1308="základní",J1308,0)</f>
        <v>0</v>
      </c>
      <c r="BF1308" s="193">
        <f>IF(N1308="snížená",J1308,0)</f>
        <v>0</v>
      </c>
      <c r="BG1308" s="193">
        <f>IF(N1308="zákl. přenesená",J1308,0)</f>
        <v>0</v>
      </c>
      <c r="BH1308" s="193">
        <f>IF(N1308="sníž. přenesená",J1308,0)</f>
        <v>0</v>
      </c>
      <c r="BI1308" s="193">
        <f>IF(N1308="nulová",J1308,0)</f>
        <v>0</v>
      </c>
      <c r="BJ1308" s="101" t="s">
        <v>163</v>
      </c>
      <c r="BK1308" s="193">
        <f>ROUND(I1308*H1308,2)</f>
        <v>0</v>
      </c>
      <c r="BL1308" s="101" t="s">
        <v>211</v>
      </c>
      <c r="BM1308" s="192" t="s">
        <v>1067</v>
      </c>
    </row>
    <row r="1309" spans="2:51" s="205" customFormat="1" ht="11.25">
      <c r="B1309" s="206"/>
      <c r="D1309" s="194" t="s">
        <v>164</v>
      </c>
      <c r="E1309" s="207" t="s">
        <v>3</v>
      </c>
      <c r="F1309" s="208" t="s">
        <v>529</v>
      </c>
      <c r="H1309" s="207" t="s">
        <v>3</v>
      </c>
      <c r="L1309" s="206"/>
      <c r="M1309" s="209"/>
      <c r="N1309" s="210"/>
      <c r="O1309" s="210"/>
      <c r="P1309" s="210"/>
      <c r="Q1309" s="210"/>
      <c r="R1309" s="210"/>
      <c r="S1309" s="210"/>
      <c r="T1309" s="211"/>
      <c r="AT1309" s="207" t="s">
        <v>164</v>
      </c>
      <c r="AU1309" s="207" t="s">
        <v>77</v>
      </c>
      <c r="AV1309" s="205" t="s">
        <v>77</v>
      </c>
      <c r="AW1309" s="205" t="s">
        <v>31</v>
      </c>
      <c r="AX1309" s="205" t="s">
        <v>69</v>
      </c>
      <c r="AY1309" s="207" t="s">
        <v>157</v>
      </c>
    </row>
    <row r="1310" spans="2:51" s="205" customFormat="1" ht="11.25">
      <c r="B1310" s="206"/>
      <c r="D1310" s="194" t="s">
        <v>164</v>
      </c>
      <c r="E1310" s="207" t="s">
        <v>3</v>
      </c>
      <c r="F1310" s="208" t="s">
        <v>530</v>
      </c>
      <c r="H1310" s="207" t="s">
        <v>3</v>
      </c>
      <c r="L1310" s="206"/>
      <c r="M1310" s="209"/>
      <c r="N1310" s="210"/>
      <c r="O1310" s="210"/>
      <c r="P1310" s="210"/>
      <c r="Q1310" s="210"/>
      <c r="R1310" s="210"/>
      <c r="S1310" s="210"/>
      <c r="T1310" s="211"/>
      <c r="AT1310" s="207" t="s">
        <v>164</v>
      </c>
      <c r="AU1310" s="207" t="s">
        <v>77</v>
      </c>
      <c r="AV1310" s="205" t="s">
        <v>77</v>
      </c>
      <c r="AW1310" s="205" t="s">
        <v>31</v>
      </c>
      <c r="AX1310" s="205" t="s">
        <v>69</v>
      </c>
      <c r="AY1310" s="207" t="s">
        <v>157</v>
      </c>
    </row>
    <row r="1311" spans="2:51" s="205" customFormat="1" ht="11.25">
      <c r="B1311" s="206"/>
      <c r="D1311" s="194" t="s">
        <v>164</v>
      </c>
      <c r="E1311" s="207" t="s">
        <v>3</v>
      </c>
      <c r="F1311" s="208" t="s">
        <v>531</v>
      </c>
      <c r="H1311" s="207" t="s">
        <v>3</v>
      </c>
      <c r="L1311" s="206"/>
      <c r="M1311" s="209"/>
      <c r="N1311" s="210"/>
      <c r="O1311" s="210"/>
      <c r="P1311" s="210"/>
      <c r="Q1311" s="210"/>
      <c r="R1311" s="210"/>
      <c r="S1311" s="210"/>
      <c r="T1311" s="211"/>
      <c r="AT1311" s="207" t="s">
        <v>164</v>
      </c>
      <c r="AU1311" s="207" t="s">
        <v>77</v>
      </c>
      <c r="AV1311" s="205" t="s">
        <v>77</v>
      </c>
      <c r="AW1311" s="205" t="s">
        <v>31</v>
      </c>
      <c r="AX1311" s="205" t="s">
        <v>69</v>
      </c>
      <c r="AY1311" s="207" t="s">
        <v>157</v>
      </c>
    </row>
    <row r="1312" spans="2:51" s="205" customFormat="1" ht="11.25">
      <c r="B1312" s="206"/>
      <c r="D1312" s="194" t="s">
        <v>164</v>
      </c>
      <c r="E1312" s="207" t="s">
        <v>3</v>
      </c>
      <c r="F1312" s="208" t="s">
        <v>532</v>
      </c>
      <c r="H1312" s="207" t="s">
        <v>3</v>
      </c>
      <c r="L1312" s="206"/>
      <c r="M1312" s="209"/>
      <c r="N1312" s="210"/>
      <c r="O1312" s="210"/>
      <c r="P1312" s="210"/>
      <c r="Q1312" s="210"/>
      <c r="R1312" s="210"/>
      <c r="S1312" s="210"/>
      <c r="T1312" s="211"/>
      <c r="AT1312" s="207" t="s">
        <v>164</v>
      </c>
      <c r="AU1312" s="207" t="s">
        <v>77</v>
      </c>
      <c r="AV1312" s="205" t="s">
        <v>77</v>
      </c>
      <c r="AW1312" s="205" t="s">
        <v>31</v>
      </c>
      <c r="AX1312" s="205" t="s">
        <v>69</v>
      </c>
      <c r="AY1312" s="207" t="s">
        <v>157</v>
      </c>
    </row>
    <row r="1313" spans="2:51" s="205" customFormat="1" ht="11.25">
      <c r="B1313" s="206"/>
      <c r="D1313" s="194" t="s">
        <v>164</v>
      </c>
      <c r="E1313" s="207" t="s">
        <v>3</v>
      </c>
      <c r="F1313" s="208" t="s">
        <v>533</v>
      </c>
      <c r="H1313" s="207" t="s">
        <v>3</v>
      </c>
      <c r="L1313" s="206"/>
      <c r="M1313" s="209"/>
      <c r="N1313" s="210"/>
      <c r="O1313" s="210"/>
      <c r="P1313" s="210"/>
      <c r="Q1313" s="210"/>
      <c r="R1313" s="210"/>
      <c r="S1313" s="210"/>
      <c r="T1313" s="211"/>
      <c r="AT1313" s="207" t="s">
        <v>164</v>
      </c>
      <c r="AU1313" s="207" t="s">
        <v>77</v>
      </c>
      <c r="AV1313" s="205" t="s">
        <v>77</v>
      </c>
      <c r="AW1313" s="205" t="s">
        <v>31</v>
      </c>
      <c r="AX1313" s="205" t="s">
        <v>69</v>
      </c>
      <c r="AY1313" s="207" t="s">
        <v>157</v>
      </c>
    </row>
    <row r="1314" spans="2:51" s="205" customFormat="1" ht="11.25">
      <c r="B1314" s="206"/>
      <c r="D1314" s="194" t="s">
        <v>164</v>
      </c>
      <c r="E1314" s="207" t="s">
        <v>3</v>
      </c>
      <c r="F1314" s="208" t="s">
        <v>534</v>
      </c>
      <c r="H1314" s="207" t="s">
        <v>3</v>
      </c>
      <c r="L1314" s="206"/>
      <c r="M1314" s="209"/>
      <c r="N1314" s="210"/>
      <c r="O1314" s="210"/>
      <c r="P1314" s="210"/>
      <c r="Q1314" s="210"/>
      <c r="R1314" s="210"/>
      <c r="S1314" s="210"/>
      <c r="T1314" s="211"/>
      <c r="AT1314" s="207" t="s">
        <v>164</v>
      </c>
      <c r="AU1314" s="207" t="s">
        <v>77</v>
      </c>
      <c r="AV1314" s="205" t="s">
        <v>77</v>
      </c>
      <c r="AW1314" s="205" t="s">
        <v>31</v>
      </c>
      <c r="AX1314" s="205" t="s">
        <v>69</v>
      </c>
      <c r="AY1314" s="207" t="s">
        <v>157</v>
      </c>
    </row>
    <row r="1315" spans="2:51" s="205" customFormat="1" ht="11.25">
      <c r="B1315" s="206"/>
      <c r="D1315" s="194" t="s">
        <v>164</v>
      </c>
      <c r="E1315" s="207" t="s">
        <v>3</v>
      </c>
      <c r="F1315" s="208" t="s">
        <v>535</v>
      </c>
      <c r="H1315" s="207" t="s">
        <v>3</v>
      </c>
      <c r="L1315" s="206"/>
      <c r="M1315" s="209"/>
      <c r="N1315" s="210"/>
      <c r="O1315" s="210"/>
      <c r="P1315" s="210"/>
      <c r="Q1315" s="210"/>
      <c r="R1315" s="210"/>
      <c r="S1315" s="210"/>
      <c r="T1315" s="211"/>
      <c r="AT1315" s="207" t="s">
        <v>164</v>
      </c>
      <c r="AU1315" s="207" t="s">
        <v>77</v>
      </c>
      <c r="AV1315" s="205" t="s">
        <v>77</v>
      </c>
      <c r="AW1315" s="205" t="s">
        <v>31</v>
      </c>
      <c r="AX1315" s="205" t="s">
        <v>69</v>
      </c>
      <c r="AY1315" s="207" t="s">
        <v>157</v>
      </c>
    </row>
    <row r="1316" spans="2:51" s="205" customFormat="1" ht="11.25">
      <c r="B1316" s="206"/>
      <c r="D1316" s="194" t="s">
        <v>164</v>
      </c>
      <c r="E1316" s="207" t="s">
        <v>3</v>
      </c>
      <c r="F1316" s="208" t="s">
        <v>1068</v>
      </c>
      <c r="H1316" s="207" t="s">
        <v>3</v>
      </c>
      <c r="L1316" s="206"/>
      <c r="M1316" s="209"/>
      <c r="N1316" s="210"/>
      <c r="O1316" s="210"/>
      <c r="P1316" s="210"/>
      <c r="Q1316" s="210"/>
      <c r="R1316" s="210"/>
      <c r="S1316" s="210"/>
      <c r="T1316" s="211"/>
      <c r="AT1316" s="207" t="s">
        <v>164</v>
      </c>
      <c r="AU1316" s="207" t="s">
        <v>77</v>
      </c>
      <c r="AV1316" s="205" t="s">
        <v>77</v>
      </c>
      <c r="AW1316" s="205" t="s">
        <v>31</v>
      </c>
      <c r="AX1316" s="205" t="s">
        <v>69</v>
      </c>
      <c r="AY1316" s="207" t="s">
        <v>157</v>
      </c>
    </row>
    <row r="1317" spans="2:51" s="205" customFormat="1" ht="11.25">
      <c r="B1317" s="206"/>
      <c r="D1317" s="194" t="s">
        <v>164</v>
      </c>
      <c r="E1317" s="207" t="s">
        <v>3</v>
      </c>
      <c r="F1317" s="208" t="s">
        <v>1069</v>
      </c>
      <c r="H1317" s="207" t="s">
        <v>3</v>
      </c>
      <c r="L1317" s="206"/>
      <c r="M1317" s="209"/>
      <c r="N1317" s="210"/>
      <c r="O1317" s="210"/>
      <c r="P1317" s="210"/>
      <c r="Q1317" s="210"/>
      <c r="R1317" s="210"/>
      <c r="S1317" s="210"/>
      <c r="T1317" s="211"/>
      <c r="AT1317" s="207" t="s">
        <v>164</v>
      </c>
      <c r="AU1317" s="207" t="s">
        <v>77</v>
      </c>
      <c r="AV1317" s="205" t="s">
        <v>77</v>
      </c>
      <c r="AW1317" s="205" t="s">
        <v>31</v>
      </c>
      <c r="AX1317" s="205" t="s">
        <v>69</v>
      </c>
      <c r="AY1317" s="207" t="s">
        <v>157</v>
      </c>
    </row>
    <row r="1318" spans="2:51" s="205" customFormat="1" ht="11.25">
      <c r="B1318" s="206"/>
      <c r="D1318" s="194" t="s">
        <v>164</v>
      </c>
      <c r="E1318" s="207" t="s">
        <v>3</v>
      </c>
      <c r="F1318" s="208" t="s">
        <v>1070</v>
      </c>
      <c r="H1318" s="207" t="s">
        <v>3</v>
      </c>
      <c r="L1318" s="206"/>
      <c r="M1318" s="209"/>
      <c r="N1318" s="210"/>
      <c r="O1318" s="210"/>
      <c r="P1318" s="210"/>
      <c r="Q1318" s="210"/>
      <c r="R1318" s="210"/>
      <c r="S1318" s="210"/>
      <c r="T1318" s="211"/>
      <c r="AT1318" s="207" t="s">
        <v>164</v>
      </c>
      <c r="AU1318" s="207" t="s">
        <v>77</v>
      </c>
      <c r="AV1318" s="205" t="s">
        <v>77</v>
      </c>
      <c r="AW1318" s="205" t="s">
        <v>31</v>
      </c>
      <c r="AX1318" s="205" t="s">
        <v>69</v>
      </c>
      <c r="AY1318" s="207" t="s">
        <v>157</v>
      </c>
    </row>
    <row r="1319" spans="2:51" s="205" customFormat="1" ht="11.25">
      <c r="B1319" s="206"/>
      <c r="D1319" s="194" t="s">
        <v>164</v>
      </c>
      <c r="E1319" s="207" t="s">
        <v>3</v>
      </c>
      <c r="F1319" s="208" t="s">
        <v>1071</v>
      </c>
      <c r="H1319" s="207" t="s">
        <v>3</v>
      </c>
      <c r="L1319" s="206"/>
      <c r="M1319" s="209"/>
      <c r="N1319" s="210"/>
      <c r="O1319" s="210"/>
      <c r="P1319" s="210"/>
      <c r="Q1319" s="210"/>
      <c r="R1319" s="210"/>
      <c r="S1319" s="210"/>
      <c r="T1319" s="211"/>
      <c r="AT1319" s="207" t="s">
        <v>164</v>
      </c>
      <c r="AU1319" s="207" t="s">
        <v>77</v>
      </c>
      <c r="AV1319" s="205" t="s">
        <v>77</v>
      </c>
      <c r="AW1319" s="205" t="s">
        <v>31</v>
      </c>
      <c r="AX1319" s="205" t="s">
        <v>69</v>
      </c>
      <c r="AY1319" s="207" t="s">
        <v>157</v>
      </c>
    </row>
    <row r="1320" spans="2:51" s="205" customFormat="1" ht="11.25">
      <c r="B1320" s="206"/>
      <c r="D1320" s="194" t="s">
        <v>164</v>
      </c>
      <c r="E1320" s="207" t="s">
        <v>3</v>
      </c>
      <c r="F1320" s="208" t="s">
        <v>1072</v>
      </c>
      <c r="H1320" s="207" t="s">
        <v>3</v>
      </c>
      <c r="L1320" s="206"/>
      <c r="M1320" s="209"/>
      <c r="N1320" s="210"/>
      <c r="O1320" s="210"/>
      <c r="P1320" s="210"/>
      <c r="Q1320" s="210"/>
      <c r="R1320" s="210"/>
      <c r="S1320" s="210"/>
      <c r="T1320" s="211"/>
      <c r="AT1320" s="207" t="s">
        <v>164</v>
      </c>
      <c r="AU1320" s="207" t="s">
        <v>77</v>
      </c>
      <c r="AV1320" s="205" t="s">
        <v>77</v>
      </c>
      <c r="AW1320" s="205" t="s">
        <v>31</v>
      </c>
      <c r="AX1320" s="205" t="s">
        <v>69</v>
      </c>
      <c r="AY1320" s="207" t="s">
        <v>157</v>
      </c>
    </row>
    <row r="1321" spans="2:51" s="205" customFormat="1" ht="11.25">
      <c r="B1321" s="206"/>
      <c r="D1321" s="194" t="s">
        <v>164</v>
      </c>
      <c r="E1321" s="207" t="s">
        <v>3</v>
      </c>
      <c r="F1321" s="208" t="s">
        <v>1073</v>
      </c>
      <c r="H1321" s="207" t="s">
        <v>3</v>
      </c>
      <c r="L1321" s="206"/>
      <c r="M1321" s="209"/>
      <c r="N1321" s="210"/>
      <c r="O1321" s="210"/>
      <c r="P1321" s="210"/>
      <c r="Q1321" s="210"/>
      <c r="R1321" s="210"/>
      <c r="S1321" s="210"/>
      <c r="T1321" s="211"/>
      <c r="AT1321" s="207" t="s">
        <v>164</v>
      </c>
      <c r="AU1321" s="207" t="s">
        <v>77</v>
      </c>
      <c r="AV1321" s="205" t="s">
        <v>77</v>
      </c>
      <c r="AW1321" s="205" t="s">
        <v>31</v>
      </c>
      <c r="AX1321" s="205" t="s">
        <v>69</v>
      </c>
      <c r="AY1321" s="207" t="s">
        <v>157</v>
      </c>
    </row>
    <row r="1322" spans="2:51" s="205" customFormat="1" ht="11.25">
      <c r="B1322" s="206"/>
      <c r="D1322" s="194" t="s">
        <v>164</v>
      </c>
      <c r="E1322" s="207" t="s">
        <v>3</v>
      </c>
      <c r="F1322" s="208" t="s">
        <v>1074</v>
      </c>
      <c r="H1322" s="207" t="s">
        <v>3</v>
      </c>
      <c r="L1322" s="206"/>
      <c r="M1322" s="209"/>
      <c r="N1322" s="210"/>
      <c r="O1322" s="210"/>
      <c r="P1322" s="210"/>
      <c r="Q1322" s="210"/>
      <c r="R1322" s="210"/>
      <c r="S1322" s="210"/>
      <c r="T1322" s="211"/>
      <c r="AT1322" s="207" t="s">
        <v>164</v>
      </c>
      <c r="AU1322" s="207" t="s">
        <v>77</v>
      </c>
      <c r="AV1322" s="205" t="s">
        <v>77</v>
      </c>
      <c r="AW1322" s="205" t="s">
        <v>31</v>
      </c>
      <c r="AX1322" s="205" t="s">
        <v>69</v>
      </c>
      <c r="AY1322" s="207" t="s">
        <v>157</v>
      </c>
    </row>
    <row r="1323" spans="2:51" s="205" customFormat="1" ht="11.25">
      <c r="B1323" s="206"/>
      <c r="D1323" s="194" t="s">
        <v>164</v>
      </c>
      <c r="E1323" s="207" t="s">
        <v>3</v>
      </c>
      <c r="F1323" s="208" t="s">
        <v>1075</v>
      </c>
      <c r="H1323" s="207" t="s">
        <v>3</v>
      </c>
      <c r="L1323" s="206"/>
      <c r="M1323" s="209"/>
      <c r="N1323" s="210"/>
      <c r="O1323" s="210"/>
      <c r="P1323" s="210"/>
      <c r="Q1323" s="210"/>
      <c r="R1323" s="210"/>
      <c r="S1323" s="210"/>
      <c r="T1323" s="211"/>
      <c r="AT1323" s="207" t="s">
        <v>164</v>
      </c>
      <c r="AU1323" s="207" t="s">
        <v>77</v>
      </c>
      <c r="AV1323" s="205" t="s">
        <v>77</v>
      </c>
      <c r="AW1323" s="205" t="s">
        <v>31</v>
      </c>
      <c r="AX1323" s="205" t="s">
        <v>69</v>
      </c>
      <c r="AY1323" s="207" t="s">
        <v>157</v>
      </c>
    </row>
    <row r="1324" spans="2:51" s="205" customFormat="1" ht="11.25">
      <c r="B1324" s="206"/>
      <c r="D1324" s="194" t="s">
        <v>164</v>
      </c>
      <c r="E1324" s="207" t="s">
        <v>3</v>
      </c>
      <c r="F1324" s="208" t="s">
        <v>1076</v>
      </c>
      <c r="H1324" s="207" t="s">
        <v>3</v>
      </c>
      <c r="L1324" s="206"/>
      <c r="M1324" s="209"/>
      <c r="N1324" s="210"/>
      <c r="O1324" s="210"/>
      <c r="P1324" s="210"/>
      <c r="Q1324" s="210"/>
      <c r="R1324" s="210"/>
      <c r="S1324" s="210"/>
      <c r="T1324" s="211"/>
      <c r="AT1324" s="207" t="s">
        <v>164</v>
      </c>
      <c r="AU1324" s="207" t="s">
        <v>77</v>
      </c>
      <c r="AV1324" s="205" t="s">
        <v>77</v>
      </c>
      <c r="AW1324" s="205" t="s">
        <v>31</v>
      </c>
      <c r="AX1324" s="205" t="s">
        <v>69</v>
      </c>
      <c r="AY1324" s="207" t="s">
        <v>157</v>
      </c>
    </row>
    <row r="1325" spans="2:51" s="205" customFormat="1" ht="11.25">
      <c r="B1325" s="206"/>
      <c r="D1325" s="194" t="s">
        <v>164</v>
      </c>
      <c r="E1325" s="207" t="s">
        <v>3</v>
      </c>
      <c r="F1325" s="208" t="s">
        <v>1077</v>
      </c>
      <c r="H1325" s="207" t="s">
        <v>3</v>
      </c>
      <c r="L1325" s="206"/>
      <c r="M1325" s="209"/>
      <c r="N1325" s="210"/>
      <c r="O1325" s="210"/>
      <c r="P1325" s="210"/>
      <c r="Q1325" s="210"/>
      <c r="R1325" s="210"/>
      <c r="S1325" s="210"/>
      <c r="T1325" s="211"/>
      <c r="AT1325" s="207" t="s">
        <v>164</v>
      </c>
      <c r="AU1325" s="207" t="s">
        <v>77</v>
      </c>
      <c r="AV1325" s="205" t="s">
        <v>77</v>
      </c>
      <c r="AW1325" s="205" t="s">
        <v>31</v>
      </c>
      <c r="AX1325" s="205" t="s">
        <v>69</v>
      </c>
      <c r="AY1325" s="207" t="s">
        <v>157</v>
      </c>
    </row>
    <row r="1326" spans="2:51" s="205" customFormat="1" ht="11.25">
      <c r="B1326" s="206"/>
      <c r="D1326" s="194" t="s">
        <v>164</v>
      </c>
      <c r="E1326" s="207" t="s">
        <v>3</v>
      </c>
      <c r="F1326" s="208" t="s">
        <v>1078</v>
      </c>
      <c r="H1326" s="207" t="s">
        <v>3</v>
      </c>
      <c r="L1326" s="206"/>
      <c r="M1326" s="209"/>
      <c r="N1326" s="210"/>
      <c r="O1326" s="210"/>
      <c r="P1326" s="210"/>
      <c r="Q1326" s="210"/>
      <c r="R1326" s="210"/>
      <c r="S1326" s="210"/>
      <c r="T1326" s="211"/>
      <c r="AT1326" s="207" t="s">
        <v>164</v>
      </c>
      <c r="AU1326" s="207" t="s">
        <v>77</v>
      </c>
      <c r="AV1326" s="205" t="s">
        <v>77</v>
      </c>
      <c r="AW1326" s="205" t="s">
        <v>31</v>
      </c>
      <c r="AX1326" s="205" t="s">
        <v>69</v>
      </c>
      <c r="AY1326" s="207" t="s">
        <v>157</v>
      </c>
    </row>
    <row r="1327" spans="2:51" s="205" customFormat="1" ht="11.25">
      <c r="B1327" s="206"/>
      <c r="D1327" s="194" t="s">
        <v>164</v>
      </c>
      <c r="E1327" s="207" t="s">
        <v>3</v>
      </c>
      <c r="F1327" s="208" t="s">
        <v>1079</v>
      </c>
      <c r="H1327" s="207" t="s">
        <v>3</v>
      </c>
      <c r="L1327" s="206"/>
      <c r="M1327" s="209"/>
      <c r="N1327" s="210"/>
      <c r="O1327" s="210"/>
      <c r="P1327" s="210"/>
      <c r="Q1327" s="210"/>
      <c r="R1327" s="210"/>
      <c r="S1327" s="210"/>
      <c r="T1327" s="211"/>
      <c r="AT1327" s="207" t="s">
        <v>164</v>
      </c>
      <c r="AU1327" s="207" t="s">
        <v>77</v>
      </c>
      <c r="AV1327" s="205" t="s">
        <v>77</v>
      </c>
      <c r="AW1327" s="205" t="s">
        <v>31</v>
      </c>
      <c r="AX1327" s="205" t="s">
        <v>69</v>
      </c>
      <c r="AY1327" s="207" t="s">
        <v>157</v>
      </c>
    </row>
    <row r="1328" spans="2:51" s="205" customFormat="1" ht="11.25">
      <c r="B1328" s="206"/>
      <c r="D1328" s="194" t="s">
        <v>164</v>
      </c>
      <c r="E1328" s="207" t="s">
        <v>3</v>
      </c>
      <c r="F1328" s="208" t="s">
        <v>1080</v>
      </c>
      <c r="H1328" s="207" t="s">
        <v>3</v>
      </c>
      <c r="L1328" s="206"/>
      <c r="M1328" s="209"/>
      <c r="N1328" s="210"/>
      <c r="O1328" s="210"/>
      <c r="P1328" s="210"/>
      <c r="Q1328" s="210"/>
      <c r="R1328" s="210"/>
      <c r="S1328" s="210"/>
      <c r="T1328" s="211"/>
      <c r="AT1328" s="207" t="s">
        <v>164</v>
      </c>
      <c r="AU1328" s="207" t="s">
        <v>77</v>
      </c>
      <c r="AV1328" s="205" t="s">
        <v>77</v>
      </c>
      <c r="AW1328" s="205" t="s">
        <v>31</v>
      </c>
      <c r="AX1328" s="205" t="s">
        <v>69</v>
      </c>
      <c r="AY1328" s="207" t="s">
        <v>157</v>
      </c>
    </row>
    <row r="1329" spans="2:51" s="212" customFormat="1" ht="11.25">
      <c r="B1329" s="213"/>
      <c r="D1329" s="194" t="s">
        <v>164</v>
      </c>
      <c r="E1329" s="214" t="s">
        <v>3</v>
      </c>
      <c r="F1329" s="215" t="s">
        <v>1081</v>
      </c>
      <c r="H1329" s="216">
        <v>380.914</v>
      </c>
      <c r="L1329" s="213"/>
      <c r="M1329" s="217"/>
      <c r="N1329" s="218"/>
      <c r="O1329" s="218"/>
      <c r="P1329" s="218"/>
      <c r="Q1329" s="218"/>
      <c r="R1329" s="218"/>
      <c r="S1329" s="218"/>
      <c r="T1329" s="219"/>
      <c r="AT1329" s="214" t="s">
        <v>164</v>
      </c>
      <c r="AU1329" s="214" t="s">
        <v>77</v>
      </c>
      <c r="AV1329" s="212" t="s">
        <v>163</v>
      </c>
      <c r="AW1329" s="212" t="s">
        <v>31</v>
      </c>
      <c r="AX1329" s="212" t="s">
        <v>69</v>
      </c>
      <c r="AY1329" s="214" t="s">
        <v>157</v>
      </c>
    </row>
    <row r="1330" spans="2:51" s="220" customFormat="1" ht="11.25">
      <c r="B1330" s="221"/>
      <c r="D1330" s="194" t="s">
        <v>164</v>
      </c>
      <c r="E1330" s="222" t="s">
        <v>3</v>
      </c>
      <c r="F1330" s="223" t="s">
        <v>171</v>
      </c>
      <c r="H1330" s="224">
        <v>380.914</v>
      </c>
      <c r="L1330" s="221"/>
      <c r="M1330" s="225"/>
      <c r="N1330" s="226"/>
      <c r="O1330" s="226"/>
      <c r="P1330" s="226"/>
      <c r="Q1330" s="226"/>
      <c r="R1330" s="226"/>
      <c r="S1330" s="226"/>
      <c r="T1330" s="227"/>
      <c r="AT1330" s="222" t="s">
        <v>164</v>
      </c>
      <c r="AU1330" s="222" t="s">
        <v>77</v>
      </c>
      <c r="AV1330" s="220" t="s">
        <v>162</v>
      </c>
      <c r="AW1330" s="220" t="s">
        <v>31</v>
      </c>
      <c r="AX1330" s="220" t="s">
        <v>77</v>
      </c>
      <c r="AY1330" s="222" t="s">
        <v>157</v>
      </c>
    </row>
    <row r="1331" spans="1:65" s="113" customFormat="1" ht="33" customHeight="1">
      <c r="A1331" s="110"/>
      <c r="B1331" s="111"/>
      <c r="C1331" s="180" t="s">
        <v>678</v>
      </c>
      <c r="D1331" s="180" t="s">
        <v>158</v>
      </c>
      <c r="E1331" s="181" t="s">
        <v>1082</v>
      </c>
      <c r="F1331" s="182" t="s">
        <v>1083</v>
      </c>
      <c r="G1331" s="183" t="s">
        <v>161</v>
      </c>
      <c r="H1331" s="184">
        <v>125.6</v>
      </c>
      <c r="I1331" s="5"/>
      <c r="J1331" s="185">
        <f>ROUND(I1331*H1331,2)</f>
        <v>0</v>
      </c>
      <c r="K1331" s="186"/>
      <c r="L1331" s="111"/>
      <c r="M1331" s="187" t="s">
        <v>3</v>
      </c>
      <c r="N1331" s="188" t="s">
        <v>41</v>
      </c>
      <c r="O1331" s="189"/>
      <c r="P1331" s="190">
        <f>O1331*H1331</f>
        <v>0</v>
      </c>
      <c r="Q1331" s="190">
        <v>0</v>
      </c>
      <c r="R1331" s="190">
        <f>Q1331*H1331</f>
        <v>0</v>
      </c>
      <c r="S1331" s="190">
        <v>0</v>
      </c>
      <c r="T1331" s="191">
        <f>S1331*H1331</f>
        <v>0</v>
      </c>
      <c r="U1331" s="110"/>
      <c r="V1331" s="110"/>
      <c r="W1331" s="110"/>
      <c r="X1331" s="110"/>
      <c r="Y1331" s="110"/>
      <c r="Z1331" s="110"/>
      <c r="AA1331" s="110"/>
      <c r="AB1331" s="110"/>
      <c r="AC1331" s="110"/>
      <c r="AD1331" s="110"/>
      <c r="AE1331" s="110"/>
      <c r="AR1331" s="192" t="s">
        <v>211</v>
      </c>
      <c r="AT1331" s="192" t="s">
        <v>158</v>
      </c>
      <c r="AU1331" s="192" t="s">
        <v>77</v>
      </c>
      <c r="AY1331" s="101" t="s">
        <v>157</v>
      </c>
      <c r="BE1331" s="193">
        <f>IF(N1331="základní",J1331,0)</f>
        <v>0</v>
      </c>
      <c r="BF1331" s="193">
        <f>IF(N1331="snížená",J1331,0)</f>
        <v>0</v>
      </c>
      <c r="BG1331" s="193">
        <f>IF(N1331="zákl. přenesená",J1331,0)</f>
        <v>0</v>
      </c>
      <c r="BH1331" s="193">
        <f>IF(N1331="sníž. přenesená",J1331,0)</f>
        <v>0</v>
      </c>
      <c r="BI1331" s="193">
        <f>IF(N1331="nulová",J1331,0)</f>
        <v>0</v>
      </c>
      <c r="BJ1331" s="101" t="s">
        <v>163</v>
      </c>
      <c r="BK1331" s="193">
        <f>ROUND(I1331*H1331,2)</f>
        <v>0</v>
      </c>
      <c r="BL1331" s="101" t="s">
        <v>211</v>
      </c>
      <c r="BM1331" s="192" t="s">
        <v>1084</v>
      </c>
    </row>
    <row r="1332" spans="2:51" s="205" customFormat="1" ht="11.25">
      <c r="B1332" s="206"/>
      <c r="D1332" s="194" t="s">
        <v>164</v>
      </c>
      <c r="E1332" s="207" t="s">
        <v>3</v>
      </c>
      <c r="F1332" s="208" t="s">
        <v>889</v>
      </c>
      <c r="H1332" s="207" t="s">
        <v>3</v>
      </c>
      <c r="L1332" s="206"/>
      <c r="M1332" s="209"/>
      <c r="N1332" s="210"/>
      <c r="O1332" s="210"/>
      <c r="P1332" s="210"/>
      <c r="Q1332" s="210"/>
      <c r="R1332" s="210"/>
      <c r="S1332" s="210"/>
      <c r="T1332" s="211"/>
      <c r="AT1332" s="207" t="s">
        <v>164</v>
      </c>
      <c r="AU1332" s="207" t="s">
        <v>77</v>
      </c>
      <c r="AV1332" s="205" t="s">
        <v>77</v>
      </c>
      <c r="AW1332" s="205" t="s">
        <v>31</v>
      </c>
      <c r="AX1332" s="205" t="s">
        <v>69</v>
      </c>
      <c r="AY1332" s="207" t="s">
        <v>157</v>
      </c>
    </row>
    <row r="1333" spans="2:51" s="205" customFormat="1" ht="11.25">
      <c r="B1333" s="206"/>
      <c r="D1333" s="194" t="s">
        <v>164</v>
      </c>
      <c r="E1333" s="207" t="s">
        <v>3</v>
      </c>
      <c r="F1333" s="208" t="s">
        <v>1085</v>
      </c>
      <c r="H1333" s="207" t="s">
        <v>3</v>
      </c>
      <c r="L1333" s="206"/>
      <c r="M1333" s="209"/>
      <c r="N1333" s="210"/>
      <c r="O1333" s="210"/>
      <c r="P1333" s="210"/>
      <c r="Q1333" s="210"/>
      <c r="R1333" s="210"/>
      <c r="S1333" s="210"/>
      <c r="T1333" s="211"/>
      <c r="AT1333" s="207" t="s">
        <v>164</v>
      </c>
      <c r="AU1333" s="207" t="s">
        <v>77</v>
      </c>
      <c r="AV1333" s="205" t="s">
        <v>77</v>
      </c>
      <c r="AW1333" s="205" t="s">
        <v>31</v>
      </c>
      <c r="AX1333" s="205" t="s">
        <v>69</v>
      </c>
      <c r="AY1333" s="207" t="s">
        <v>157</v>
      </c>
    </row>
    <row r="1334" spans="2:51" s="205" customFormat="1" ht="11.25">
      <c r="B1334" s="206"/>
      <c r="D1334" s="194" t="s">
        <v>164</v>
      </c>
      <c r="E1334" s="207" t="s">
        <v>3</v>
      </c>
      <c r="F1334" s="208" t="s">
        <v>1086</v>
      </c>
      <c r="H1334" s="207" t="s">
        <v>3</v>
      </c>
      <c r="L1334" s="206"/>
      <c r="M1334" s="209"/>
      <c r="N1334" s="210"/>
      <c r="O1334" s="210"/>
      <c r="P1334" s="210"/>
      <c r="Q1334" s="210"/>
      <c r="R1334" s="210"/>
      <c r="S1334" s="210"/>
      <c r="T1334" s="211"/>
      <c r="AT1334" s="207" t="s">
        <v>164</v>
      </c>
      <c r="AU1334" s="207" t="s">
        <v>77</v>
      </c>
      <c r="AV1334" s="205" t="s">
        <v>77</v>
      </c>
      <c r="AW1334" s="205" t="s">
        <v>31</v>
      </c>
      <c r="AX1334" s="205" t="s">
        <v>69</v>
      </c>
      <c r="AY1334" s="207" t="s">
        <v>157</v>
      </c>
    </row>
    <row r="1335" spans="2:51" s="212" customFormat="1" ht="11.25">
      <c r="B1335" s="213"/>
      <c r="D1335" s="194" t="s">
        <v>164</v>
      </c>
      <c r="E1335" s="214" t="s">
        <v>3</v>
      </c>
      <c r="F1335" s="215" t="s">
        <v>1087</v>
      </c>
      <c r="H1335" s="216">
        <v>125.6</v>
      </c>
      <c r="L1335" s="213"/>
      <c r="M1335" s="217"/>
      <c r="N1335" s="218"/>
      <c r="O1335" s="218"/>
      <c r="P1335" s="218"/>
      <c r="Q1335" s="218"/>
      <c r="R1335" s="218"/>
      <c r="S1335" s="218"/>
      <c r="T1335" s="219"/>
      <c r="AT1335" s="214" t="s">
        <v>164</v>
      </c>
      <c r="AU1335" s="214" t="s">
        <v>77</v>
      </c>
      <c r="AV1335" s="212" t="s">
        <v>163</v>
      </c>
      <c r="AW1335" s="212" t="s">
        <v>31</v>
      </c>
      <c r="AX1335" s="212" t="s">
        <v>69</v>
      </c>
      <c r="AY1335" s="214" t="s">
        <v>157</v>
      </c>
    </row>
    <row r="1336" spans="2:51" s="220" customFormat="1" ht="11.25">
      <c r="B1336" s="221"/>
      <c r="D1336" s="194" t="s">
        <v>164</v>
      </c>
      <c r="E1336" s="222" t="s">
        <v>3</v>
      </c>
      <c r="F1336" s="223" t="s">
        <v>171</v>
      </c>
      <c r="H1336" s="224">
        <v>125.6</v>
      </c>
      <c r="L1336" s="221"/>
      <c r="M1336" s="225"/>
      <c r="N1336" s="226"/>
      <c r="O1336" s="226"/>
      <c r="P1336" s="226"/>
      <c r="Q1336" s="226"/>
      <c r="R1336" s="226"/>
      <c r="S1336" s="226"/>
      <c r="T1336" s="227"/>
      <c r="AT1336" s="222" t="s">
        <v>164</v>
      </c>
      <c r="AU1336" s="222" t="s">
        <v>77</v>
      </c>
      <c r="AV1336" s="220" t="s">
        <v>162</v>
      </c>
      <c r="AW1336" s="220" t="s">
        <v>31</v>
      </c>
      <c r="AX1336" s="220" t="s">
        <v>77</v>
      </c>
      <c r="AY1336" s="222" t="s">
        <v>157</v>
      </c>
    </row>
    <row r="1337" spans="1:65" s="113" customFormat="1" ht="33" customHeight="1">
      <c r="A1337" s="110"/>
      <c r="B1337" s="111"/>
      <c r="C1337" s="180" t="s">
        <v>1088</v>
      </c>
      <c r="D1337" s="180" t="s">
        <v>158</v>
      </c>
      <c r="E1337" s="181" t="s">
        <v>1089</v>
      </c>
      <c r="F1337" s="182" t="s">
        <v>1090</v>
      </c>
      <c r="G1337" s="183" t="s">
        <v>161</v>
      </c>
      <c r="H1337" s="184">
        <v>38</v>
      </c>
      <c r="I1337" s="5"/>
      <c r="J1337" s="185">
        <f>ROUND(I1337*H1337,2)</f>
        <v>0</v>
      </c>
      <c r="K1337" s="186"/>
      <c r="L1337" s="111"/>
      <c r="M1337" s="187" t="s">
        <v>3</v>
      </c>
      <c r="N1337" s="188" t="s">
        <v>41</v>
      </c>
      <c r="O1337" s="189"/>
      <c r="P1337" s="190">
        <f>O1337*H1337</f>
        <v>0</v>
      </c>
      <c r="Q1337" s="190">
        <v>0</v>
      </c>
      <c r="R1337" s="190">
        <f>Q1337*H1337</f>
        <v>0</v>
      </c>
      <c r="S1337" s="190">
        <v>0</v>
      </c>
      <c r="T1337" s="191">
        <f>S1337*H1337</f>
        <v>0</v>
      </c>
      <c r="U1337" s="110"/>
      <c r="V1337" s="110"/>
      <c r="W1337" s="110"/>
      <c r="X1337" s="110"/>
      <c r="Y1337" s="110"/>
      <c r="Z1337" s="110"/>
      <c r="AA1337" s="110"/>
      <c r="AB1337" s="110"/>
      <c r="AC1337" s="110"/>
      <c r="AD1337" s="110"/>
      <c r="AE1337" s="110"/>
      <c r="AR1337" s="192" t="s">
        <v>211</v>
      </c>
      <c r="AT1337" s="192" t="s">
        <v>158</v>
      </c>
      <c r="AU1337" s="192" t="s">
        <v>77</v>
      </c>
      <c r="AY1337" s="101" t="s">
        <v>157</v>
      </c>
      <c r="BE1337" s="193">
        <f>IF(N1337="základní",J1337,0)</f>
        <v>0</v>
      </c>
      <c r="BF1337" s="193">
        <f>IF(N1337="snížená",J1337,0)</f>
        <v>0</v>
      </c>
      <c r="BG1337" s="193">
        <f>IF(N1337="zákl. přenesená",J1337,0)</f>
        <v>0</v>
      </c>
      <c r="BH1337" s="193">
        <f>IF(N1337="sníž. přenesená",J1337,0)</f>
        <v>0</v>
      </c>
      <c r="BI1337" s="193">
        <f>IF(N1337="nulová",J1337,0)</f>
        <v>0</v>
      </c>
      <c r="BJ1337" s="101" t="s">
        <v>163</v>
      </c>
      <c r="BK1337" s="193">
        <f>ROUND(I1337*H1337,2)</f>
        <v>0</v>
      </c>
      <c r="BL1337" s="101" t="s">
        <v>211</v>
      </c>
      <c r="BM1337" s="192" t="s">
        <v>1091</v>
      </c>
    </row>
    <row r="1338" spans="2:51" s="205" customFormat="1" ht="11.25">
      <c r="B1338" s="206"/>
      <c r="D1338" s="194" t="s">
        <v>164</v>
      </c>
      <c r="E1338" s="207" t="s">
        <v>3</v>
      </c>
      <c r="F1338" s="208" t="s">
        <v>1092</v>
      </c>
      <c r="H1338" s="207" t="s">
        <v>3</v>
      </c>
      <c r="L1338" s="206"/>
      <c r="M1338" s="209"/>
      <c r="N1338" s="210"/>
      <c r="O1338" s="210"/>
      <c r="P1338" s="210"/>
      <c r="Q1338" s="210"/>
      <c r="R1338" s="210"/>
      <c r="S1338" s="210"/>
      <c r="T1338" s="211"/>
      <c r="AT1338" s="207" t="s">
        <v>164</v>
      </c>
      <c r="AU1338" s="207" t="s">
        <v>77</v>
      </c>
      <c r="AV1338" s="205" t="s">
        <v>77</v>
      </c>
      <c r="AW1338" s="205" t="s">
        <v>31</v>
      </c>
      <c r="AX1338" s="205" t="s">
        <v>69</v>
      </c>
      <c r="AY1338" s="207" t="s">
        <v>157</v>
      </c>
    </row>
    <row r="1339" spans="2:51" s="212" customFormat="1" ht="11.25">
      <c r="B1339" s="213"/>
      <c r="D1339" s="194" t="s">
        <v>164</v>
      </c>
      <c r="E1339" s="214" t="s">
        <v>3</v>
      </c>
      <c r="F1339" s="215" t="s">
        <v>278</v>
      </c>
      <c r="H1339" s="216">
        <v>38</v>
      </c>
      <c r="L1339" s="213"/>
      <c r="M1339" s="217"/>
      <c r="N1339" s="218"/>
      <c r="O1339" s="218"/>
      <c r="P1339" s="218"/>
      <c r="Q1339" s="218"/>
      <c r="R1339" s="218"/>
      <c r="S1339" s="218"/>
      <c r="T1339" s="219"/>
      <c r="AT1339" s="214" t="s">
        <v>164</v>
      </c>
      <c r="AU1339" s="214" t="s">
        <v>77</v>
      </c>
      <c r="AV1339" s="212" t="s">
        <v>163</v>
      </c>
      <c r="AW1339" s="212" t="s">
        <v>31</v>
      </c>
      <c r="AX1339" s="212" t="s">
        <v>69</v>
      </c>
      <c r="AY1339" s="214" t="s">
        <v>157</v>
      </c>
    </row>
    <row r="1340" spans="2:51" s="220" customFormat="1" ht="11.25">
      <c r="B1340" s="221"/>
      <c r="D1340" s="194" t="s">
        <v>164</v>
      </c>
      <c r="E1340" s="222" t="s">
        <v>3</v>
      </c>
      <c r="F1340" s="223" t="s">
        <v>171</v>
      </c>
      <c r="H1340" s="224">
        <v>38</v>
      </c>
      <c r="L1340" s="221"/>
      <c r="M1340" s="225"/>
      <c r="N1340" s="226"/>
      <c r="O1340" s="226"/>
      <c r="P1340" s="226"/>
      <c r="Q1340" s="226"/>
      <c r="R1340" s="226"/>
      <c r="S1340" s="226"/>
      <c r="T1340" s="227"/>
      <c r="AT1340" s="222" t="s">
        <v>164</v>
      </c>
      <c r="AU1340" s="222" t="s">
        <v>77</v>
      </c>
      <c r="AV1340" s="220" t="s">
        <v>162</v>
      </c>
      <c r="AW1340" s="220" t="s">
        <v>31</v>
      </c>
      <c r="AX1340" s="220" t="s">
        <v>77</v>
      </c>
      <c r="AY1340" s="222" t="s">
        <v>157</v>
      </c>
    </row>
    <row r="1341" spans="1:65" s="113" customFormat="1" ht="33" customHeight="1">
      <c r="A1341" s="110"/>
      <c r="B1341" s="111"/>
      <c r="C1341" s="180" t="s">
        <v>684</v>
      </c>
      <c r="D1341" s="180" t="s">
        <v>158</v>
      </c>
      <c r="E1341" s="181" t="s">
        <v>1093</v>
      </c>
      <c r="F1341" s="182" t="s">
        <v>1094</v>
      </c>
      <c r="G1341" s="183" t="s">
        <v>161</v>
      </c>
      <c r="H1341" s="184">
        <v>32.3</v>
      </c>
      <c r="I1341" s="5"/>
      <c r="J1341" s="185">
        <f>ROUND(I1341*H1341,2)</f>
        <v>0</v>
      </c>
      <c r="K1341" s="186"/>
      <c r="L1341" s="111"/>
      <c r="M1341" s="187" t="s">
        <v>3</v>
      </c>
      <c r="N1341" s="188" t="s">
        <v>41</v>
      </c>
      <c r="O1341" s="189"/>
      <c r="P1341" s="190">
        <f>O1341*H1341</f>
        <v>0</v>
      </c>
      <c r="Q1341" s="190">
        <v>0</v>
      </c>
      <c r="R1341" s="190">
        <f>Q1341*H1341</f>
        <v>0</v>
      </c>
      <c r="S1341" s="190">
        <v>0</v>
      </c>
      <c r="T1341" s="191">
        <f>S1341*H1341</f>
        <v>0</v>
      </c>
      <c r="U1341" s="110"/>
      <c r="V1341" s="110"/>
      <c r="W1341" s="110"/>
      <c r="X1341" s="110"/>
      <c r="Y1341" s="110"/>
      <c r="Z1341" s="110"/>
      <c r="AA1341" s="110"/>
      <c r="AB1341" s="110"/>
      <c r="AC1341" s="110"/>
      <c r="AD1341" s="110"/>
      <c r="AE1341" s="110"/>
      <c r="AR1341" s="192" t="s">
        <v>211</v>
      </c>
      <c r="AT1341" s="192" t="s">
        <v>158</v>
      </c>
      <c r="AU1341" s="192" t="s">
        <v>77</v>
      </c>
      <c r="AY1341" s="101" t="s">
        <v>157</v>
      </c>
      <c r="BE1341" s="193">
        <f>IF(N1341="základní",J1341,0)</f>
        <v>0</v>
      </c>
      <c r="BF1341" s="193">
        <f>IF(N1341="snížená",J1341,0)</f>
        <v>0</v>
      </c>
      <c r="BG1341" s="193">
        <f>IF(N1341="zákl. přenesená",J1341,0)</f>
        <v>0</v>
      </c>
      <c r="BH1341" s="193">
        <f>IF(N1341="sníž. přenesená",J1341,0)</f>
        <v>0</v>
      </c>
      <c r="BI1341" s="193">
        <f>IF(N1341="nulová",J1341,0)</f>
        <v>0</v>
      </c>
      <c r="BJ1341" s="101" t="s">
        <v>163</v>
      </c>
      <c r="BK1341" s="193">
        <f>ROUND(I1341*H1341,2)</f>
        <v>0</v>
      </c>
      <c r="BL1341" s="101" t="s">
        <v>211</v>
      </c>
      <c r="BM1341" s="192" t="s">
        <v>1095</v>
      </c>
    </row>
    <row r="1342" spans="2:51" s="205" customFormat="1" ht="11.25">
      <c r="B1342" s="206"/>
      <c r="D1342" s="194" t="s">
        <v>164</v>
      </c>
      <c r="E1342" s="207" t="s">
        <v>3</v>
      </c>
      <c r="F1342" s="208" t="s">
        <v>1096</v>
      </c>
      <c r="H1342" s="207" t="s">
        <v>3</v>
      </c>
      <c r="L1342" s="206"/>
      <c r="M1342" s="209"/>
      <c r="N1342" s="210"/>
      <c r="O1342" s="210"/>
      <c r="P1342" s="210"/>
      <c r="Q1342" s="210"/>
      <c r="R1342" s="210"/>
      <c r="S1342" s="210"/>
      <c r="T1342" s="211"/>
      <c r="AT1342" s="207" t="s">
        <v>164</v>
      </c>
      <c r="AU1342" s="207" t="s">
        <v>77</v>
      </c>
      <c r="AV1342" s="205" t="s">
        <v>77</v>
      </c>
      <c r="AW1342" s="205" t="s">
        <v>31</v>
      </c>
      <c r="AX1342" s="205" t="s">
        <v>69</v>
      </c>
      <c r="AY1342" s="207" t="s">
        <v>157</v>
      </c>
    </row>
    <row r="1343" spans="2:51" s="212" customFormat="1" ht="11.25">
      <c r="B1343" s="213"/>
      <c r="D1343" s="194" t="s">
        <v>164</v>
      </c>
      <c r="E1343" s="214" t="s">
        <v>3</v>
      </c>
      <c r="F1343" s="215" t="s">
        <v>707</v>
      </c>
      <c r="H1343" s="216">
        <v>32.3</v>
      </c>
      <c r="L1343" s="213"/>
      <c r="M1343" s="217"/>
      <c r="N1343" s="218"/>
      <c r="O1343" s="218"/>
      <c r="P1343" s="218"/>
      <c r="Q1343" s="218"/>
      <c r="R1343" s="218"/>
      <c r="S1343" s="218"/>
      <c r="T1343" s="219"/>
      <c r="AT1343" s="214" t="s">
        <v>164</v>
      </c>
      <c r="AU1343" s="214" t="s">
        <v>77</v>
      </c>
      <c r="AV1343" s="212" t="s">
        <v>163</v>
      </c>
      <c r="AW1343" s="212" t="s">
        <v>31</v>
      </c>
      <c r="AX1343" s="212" t="s">
        <v>69</v>
      </c>
      <c r="AY1343" s="214" t="s">
        <v>157</v>
      </c>
    </row>
    <row r="1344" spans="2:51" s="220" customFormat="1" ht="11.25">
      <c r="B1344" s="221"/>
      <c r="D1344" s="194" t="s">
        <v>164</v>
      </c>
      <c r="E1344" s="222" t="s">
        <v>3</v>
      </c>
      <c r="F1344" s="223" t="s">
        <v>171</v>
      </c>
      <c r="H1344" s="224">
        <v>32.3</v>
      </c>
      <c r="L1344" s="221"/>
      <c r="M1344" s="225"/>
      <c r="N1344" s="226"/>
      <c r="O1344" s="226"/>
      <c r="P1344" s="226"/>
      <c r="Q1344" s="226"/>
      <c r="R1344" s="226"/>
      <c r="S1344" s="226"/>
      <c r="T1344" s="227"/>
      <c r="AT1344" s="222" t="s">
        <v>164</v>
      </c>
      <c r="AU1344" s="222" t="s">
        <v>77</v>
      </c>
      <c r="AV1344" s="220" t="s">
        <v>162</v>
      </c>
      <c r="AW1344" s="220" t="s">
        <v>31</v>
      </c>
      <c r="AX1344" s="220" t="s">
        <v>77</v>
      </c>
      <c r="AY1344" s="222" t="s">
        <v>157</v>
      </c>
    </row>
    <row r="1345" spans="1:65" s="113" customFormat="1" ht="21.75" customHeight="1">
      <c r="A1345" s="110"/>
      <c r="B1345" s="111"/>
      <c r="C1345" s="180" t="s">
        <v>1097</v>
      </c>
      <c r="D1345" s="180" t="s">
        <v>158</v>
      </c>
      <c r="E1345" s="181" t="s">
        <v>1098</v>
      </c>
      <c r="F1345" s="182" t="s">
        <v>1099</v>
      </c>
      <c r="G1345" s="183" t="s">
        <v>161</v>
      </c>
      <c r="H1345" s="184">
        <v>609.114</v>
      </c>
      <c r="I1345" s="5"/>
      <c r="J1345" s="185">
        <f>ROUND(I1345*H1345,2)</f>
        <v>0</v>
      </c>
      <c r="K1345" s="186"/>
      <c r="L1345" s="111"/>
      <c r="M1345" s="187" t="s">
        <v>3</v>
      </c>
      <c r="N1345" s="188" t="s">
        <v>41</v>
      </c>
      <c r="O1345" s="189"/>
      <c r="P1345" s="190">
        <f>O1345*H1345</f>
        <v>0</v>
      </c>
      <c r="Q1345" s="190">
        <v>0</v>
      </c>
      <c r="R1345" s="190">
        <f>Q1345*H1345</f>
        <v>0</v>
      </c>
      <c r="S1345" s="190">
        <v>0</v>
      </c>
      <c r="T1345" s="191">
        <f>S1345*H1345</f>
        <v>0</v>
      </c>
      <c r="U1345" s="110"/>
      <c r="V1345" s="110"/>
      <c r="W1345" s="110"/>
      <c r="X1345" s="110"/>
      <c r="Y1345" s="110"/>
      <c r="Z1345" s="110"/>
      <c r="AA1345" s="110"/>
      <c r="AB1345" s="110"/>
      <c r="AC1345" s="110"/>
      <c r="AD1345" s="110"/>
      <c r="AE1345" s="110"/>
      <c r="AR1345" s="192" t="s">
        <v>211</v>
      </c>
      <c r="AT1345" s="192" t="s">
        <v>158</v>
      </c>
      <c r="AU1345" s="192" t="s">
        <v>77</v>
      </c>
      <c r="AY1345" s="101" t="s">
        <v>157</v>
      </c>
      <c r="BE1345" s="193">
        <f>IF(N1345="základní",J1345,0)</f>
        <v>0</v>
      </c>
      <c r="BF1345" s="193">
        <f>IF(N1345="snížená",J1345,0)</f>
        <v>0</v>
      </c>
      <c r="BG1345" s="193">
        <f>IF(N1345="zákl. přenesená",J1345,0)</f>
        <v>0</v>
      </c>
      <c r="BH1345" s="193">
        <f>IF(N1345="sníž. přenesená",J1345,0)</f>
        <v>0</v>
      </c>
      <c r="BI1345" s="193">
        <f>IF(N1345="nulová",J1345,0)</f>
        <v>0</v>
      </c>
      <c r="BJ1345" s="101" t="s">
        <v>163</v>
      </c>
      <c r="BK1345" s="193">
        <f>ROUND(I1345*H1345,2)</f>
        <v>0</v>
      </c>
      <c r="BL1345" s="101" t="s">
        <v>211</v>
      </c>
      <c r="BM1345" s="192" t="s">
        <v>1100</v>
      </c>
    </row>
    <row r="1346" spans="2:51" s="205" customFormat="1" ht="11.25">
      <c r="B1346" s="206"/>
      <c r="D1346" s="194" t="s">
        <v>164</v>
      </c>
      <c r="E1346" s="207" t="s">
        <v>3</v>
      </c>
      <c r="F1346" s="208" t="s">
        <v>1101</v>
      </c>
      <c r="H1346" s="207" t="s">
        <v>3</v>
      </c>
      <c r="L1346" s="206"/>
      <c r="M1346" s="209"/>
      <c r="N1346" s="210"/>
      <c r="O1346" s="210"/>
      <c r="P1346" s="210"/>
      <c r="Q1346" s="210"/>
      <c r="R1346" s="210"/>
      <c r="S1346" s="210"/>
      <c r="T1346" s="211"/>
      <c r="AT1346" s="207" t="s">
        <v>164</v>
      </c>
      <c r="AU1346" s="207" t="s">
        <v>77</v>
      </c>
      <c r="AV1346" s="205" t="s">
        <v>77</v>
      </c>
      <c r="AW1346" s="205" t="s">
        <v>31</v>
      </c>
      <c r="AX1346" s="205" t="s">
        <v>69</v>
      </c>
      <c r="AY1346" s="207" t="s">
        <v>157</v>
      </c>
    </row>
    <row r="1347" spans="2:51" s="205" customFormat="1" ht="11.25">
      <c r="B1347" s="206"/>
      <c r="D1347" s="194" t="s">
        <v>164</v>
      </c>
      <c r="E1347" s="207" t="s">
        <v>3</v>
      </c>
      <c r="F1347" s="208" t="s">
        <v>1102</v>
      </c>
      <c r="H1347" s="207" t="s">
        <v>3</v>
      </c>
      <c r="L1347" s="206"/>
      <c r="M1347" s="209"/>
      <c r="N1347" s="210"/>
      <c r="O1347" s="210"/>
      <c r="P1347" s="210"/>
      <c r="Q1347" s="210"/>
      <c r="R1347" s="210"/>
      <c r="S1347" s="210"/>
      <c r="T1347" s="211"/>
      <c r="AT1347" s="207" t="s">
        <v>164</v>
      </c>
      <c r="AU1347" s="207" t="s">
        <v>77</v>
      </c>
      <c r="AV1347" s="205" t="s">
        <v>77</v>
      </c>
      <c r="AW1347" s="205" t="s">
        <v>31</v>
      </c>
      <c r="AX1347" s="205" t="s">
        <v>69</v>
      </c>
      <c r="AY1347" s="207" t="s">
        <v>157</v>
      </c>
    </row>
    <row r="1348" spans="2:51" s="205" customFormat="1" ht="11.25">
      <c r="B1348" s="206"/>
      <c r="D1348" s="194" t="s">
        <v>164</v>
      </c>
      <c r="E1348" s="207" t="s">
        <v>3</v>
      </c>
      <c r="F1348" s="208" t="s">
        <v>1103</v>
      </c>
      <c r="H1348" s="207" t="s">
        <v>3</v>
      </c>
      <c r="L1348" s="206"/>
      <c r="M1348" s="209"/>
      <c r="N1348" s="210"/>
      <c r="O1348" s="210"/>
      <c r="P1348" s="210"/>
      <c r="Q1348" s="210"/>
      <c r="R1348" s="210"/>
      <c r="S1348" s="210"/>
      <c r="T1348" s="211"/>
      <c r="AT1348" s="207" t="s">
        <v>164</v>
      </c>
      <c r="AU1348" s="207" t="s">
        <v>77</v>
      </c>
      <c r="AV1348" s="205" t="s">
        <v>77</v>
      </c>
      <c r="AW1348" s="205" t="s">
        <v>31</v>
      </c>
      <c r="AX1348" s="205" t="s">
        <v>69</v>
      </c>
      <c r="AY1348" s="207" t="s">
        <v>157</v>
      </c>
    </row>
    <row r="1349" spans="2:51" s="205" customFormat="1" ht="11.25">
      <c r="B1349" s="206"/>
      <c r="D1349" s="194" t="s">
        <v>164</v>
      </c>
      <c r="E1349" s="207" t="s">
        <v>3</v>
      </c>
      <c r="F1349" s="208" t="s">
        <v>1104</v>
      </c>
      <c r="H1349" s="207" t="s">
        <v>3</v>
      </c>
      <c r="L1349" s="206"/>
      <c r="M1349" s="209"/>
      <c r="N1349" s="210"/>
      <c r="O1349" s="210"/>
      <c r="P1349" s="210"/>
      <c r="Q1349" s="210"/>
      <c r="R1349" s="210"/>
      <c r="S1349" s="210"/>
      <c r="T1349" s="211"/>
      <c r="AT1349" s="207" t="s">
        <v>164</v>
      </c>
      <c r="AU1349" s="207" t="s">
        <v>77</v>
      </c>
      <c r="AV1349" s="205" t="s">
        <v>77</v>
      </c>
      <c r="AW1349" s="205" t="s">
        <v>31</v>
      </c>
      <c r="AX1349" s="205" t="s">
        <v>69</v>
      </c>
      <c r="AY1349" s="207" t="s">
        <v>157</v>
      </c>
    </row>
    <row r="1350" spans="2:51" s="212" customFormat="1" ht="11.25">
      <c r="B1350" s="213"/>
      <c r="D1350" s="194" t="s">
        <v>164</v>
      </c>
      <c r="E1350" s="214" t="s">
        <v>3</v>
      </c>
      <c r="F1350" s="215" t="s">
        <v>1105</v>
      </c>
      <c r="H1350" s="216">
        <v>609.114</v>
      </c>
      <c r="L1350" s="213"/>
      <c r="M1350" s="217"/>
      <c r="N1350" s="218"/>
      <c r="O1350" s="218"/>
      <c r="P1350" s="218"/>
      <c r="Q1350" s="218"/>
      <c r="R1350" s="218"/>
      <c r="S1350" s="218"/>
      <c r="T1350" s="219"/>
      <c r="AT1350" s="214" t="s">
        <v>164</v>
      </c>
      <c r="AU1350" s="214" t="s">
        <v>77</v>
      </c>
      <c r="AV1350" s="212" t="s">
        <v>163</v>
      </c>
      <c r="AW1350" s="212" t="s">
        <v>31</v>
      </c>
      <c r="AX1350" s="212" t="s">
        <v>69</v>
      </c>
      <c r="AY1350" s="214" t="s">
        <v>157</v>
      </c>
    </row>
    <row r="1351" spans="2:51" s="220" customFormat="1" ht="11.25">
      <c r="B1351" s="221"/>
      <c r="D1351" s="194" t="s">
        <v>164</v>
      </c>
      <c r="E1351" s="222" t="s">
        <v>3</v>
      </c>
      <c r="F1351" s="223" t="s">
        <v>171</v>
      </c>
      <c r="H1351" s="224">
        <v>609.114</v>
      </c>
      <c r="L1351" s="221"/>
      <c r="M1351" s="225"/>
      <c r="N1351" s="226"/>
      <c r="O1351" s="226"/>
      <c r="P1351" s="226"/>
      <c r="Q1351" s="226"/>
      <c r="R1351" s="226"/>
      <c r="S1351" s="226"/>
      <c r="T1351" s="227"/>
      <c r="AT1351" s="222" t="s">
        <v>164</v>
      </c>
      <c r="AU1351" s="222" t="s">
        <v>77</v>
      </c>
      <c r="AV1351" s="220" t="s">
        <v>162</v>
      </c>
      <c r="AW1351" s="220" t="s">
        <v>31</v>
      </c>
      <c r="AX1351" s="220" t="s">
        <v>77</v>
      </c>
      <c r="AY1351" s="222" t="s">
        <v>157</v>
      </c>
    </row>
    <row r="1352" spans="1:65" s="113" customFormat="1" ht="16.5" customHeight="1">
      <c r="A1352" s="110"/>
      <c r="B1352" s="111"/>
      <c r="C1352" s="180" t="s">
        <v>690</v>
      </c>
      <c r="D1352" s="180" t="s">
        <v>158</v>
      </c>
      <c r="E1352" s="181" t="s">
        <v>1106</v>
      </c>
      <c r="F1352" s="182" t="s">
        <v>1107</v>
      </c>
      <c r="G1352" s="183" t="s">
        <v>193</v>
      </c>
      <c r="H1352" s="184">
        <v>8.591</v>
      </c>
      <c r="I1352" s="5"/>
      <c r="J1352" s="185">
        <f>ROUND(I1352*H1352,2)</f>
        <v>0</v>
      </c>
      <c r="K1352" s="186"/>
      <c r="L1352" s="111"/>
      <c r="M1352" s="187" t="s">
        <v>3</v>
      </c>
      <c r="N1352" s="188" t="s">
        <v>41</v>
      </c>
      <c r="O1352" s="189"/>
      <c r="P1352" s="190">
        <f>O1352*H1352</f>
        <v>0</v>
      </c>
      <c r="Q1352" s="190">
        <v>0</v>
      </c>
      <c r="R1352" s="190">
        <f>Q1352*H1352</f>
        <v>0</v>
      </c>
      <c r="S1352" s="190">
        <v>0</v>
      </c>
      <c r="T1352" s="191">
        <f>S1352*H1352</f>
        <v>0</v>
      </c>
      <c r="U1352" s="110"/>
      <c r="V1352" s="110"/>
      <c r="W1352" s="110"/>
      <c r="X1352" s="110"/>
      <c r="Y1352" s="110"/>
      <c r="Z1352" s="110"/>
      <c r="AA1352" s="110"/>
      <c r="AB1352" s="110"/>
      <c r="AC1352" s="110"/>
      <c r="AD1352" s="110"/>
      <c r="AE1352" s="110"/>
      <c r="AR1352" s="192" t="s">
        <v>211</v>
      </c>
      <c r="AT1352" s="192" t="s">
        <v>158</v>
      </c>
      <c r="AU1352" s="192" t="s">
        <v>77</v>
      </c>
      <c r="AY1352" s="101" t="s">
        <v>157</v>
      </c>
      <c r="BE1352" s="193">
        <f>IF(N1352="základní",J1352,0)</f>
        <v>0</v>
      </c>
      <c r="BF1352" s="193">
        <f>IF(N1352="snížená",J1352,0)</f>
        <v>0</v>
      </c>
      <c r="BG1352" s="193">
        <f>IF(N1352="zákl. přenesená",J1352,0)</f>
        <v>0</v>
      </c>
      <c r="BH1352" s="193">
        <f>IF(N1352="sníž. přenesená",J1352,0)</f>
        <v>0</v>
      </c>
      <c r="BI1352" s="193">
        <f>IF(N1352="nulová",J1352,0)</f>
        <v>0</v>
      </c>
      <c r="BJ1352" s="101" t="s">
        <v>163</v>
      </c>
      <c r="BK1352" s="193">
        <f>ROUND(I1352*H1352,2)</f>
        <v>0</v>
      </c>
      <c r="BL1352" s="101" t="s">
        <v>211</v>
      </c>
      <c r="BM1352" s="192" t="s">
        <v>1108</v>
      </c>
    </row>
    <row r="1353" spans="2:51" s="205" customFormat="1" ht="11.25">
      <c r="B1353" s="206"/>
      <c r="D1353" s="194" t="s">
        <v>164</v>
      </c>
      <c r="E1353" s="207" t="s">
        <v>3</v>
      </c>
      <c r="F1353" s="208" t="s">
        <v>989</v>
      </c>
      <c r="H1353" s="207" t="s">
        <v>3</v>
      </c>
      <c r="L1353" s="206"/>
      <c r="M1353" s="209"/>
      <c r="N1353" s="210"/>
      <c r="O1353" s="210"/>
      <c r="P1353" s="210"/>
      <c r="Q1353" s="210"/>
      <c r="R1353" s="210"/>
      <c r="S1353" s="210"/>
      <c r="T1353" s="211"/>
      <c r="AT1353" s="207" t="s">
        <v>164</v>
      </c>
      <c r="AU1353" s="207" t="s">
        <v>77</v>
      </c>
      <c r="AV1353" s="205" t="s">
        <v>77</v>
      </c>
      <c r="AW1353" s="205" t="s">
        <v>31</v>
      </c>
      <c r="AX1353" s="205" t="s">
        <v>69</v>
      </c>
      <c r="AY1353" s="207" t="s">
        <v>157</v>
      </c>
    </row>
    <row r="1354" spans="2:51" s="205" customFormat="1" ht="11.25">
      <c r="B1354" s="206"/>
      <c r="D1354" s="194" t="s">
        <v>164</v>
      </c>
      <c r="E1354" s="207" t="s">
        <v>3</v>
      </c>
      <c r="F1354" s="208" t="s">
        <v>1039</v>
      </c>
      <c r="H1354" s="207" t="s">
        <v>3</v>
      </c>
      <c r="L1354" s="206"/>
      <c r="M1354" s="209"/>
      <c r="N1354" s="210"/>
      <c r="O1354" s="210"/>
      <c r="P1354" s="210"/>
      <c r="Q1354" s="210"/>
      <c r="R1354" s="210"/>
      <c r="S1354" s="210"/>
      <c r="T1354" s="211"/>
      <c r="AT1354" s="207" t="s">
        <v>164</v>
      </c>
      <c r="AU1354" s="207" t="s">
        <v>77</v>
      </c>
      <c r="AV1354" s="205" t="s">
        <v>77</v>
      </c>
      <c r="AW1354" s="205" t="s">
        <v>31</v>
      </c>
      <c r="AX1354" s="205" t="s">
        <v>69</v>
      </c>
      <c r="AY1354" s="207" t="s">
        <v>157</v>
      </c>
    </row>
    <row r="1355" spans="2:51" s="205" customFormat="1" ht="11.25">
      <c r="B1355" s="206"/>
      <c r="D1355" s="194" t="s">
        <v>164</v>
      </c>
      <c r="E1355" s="207" t="s">
        <v>3</v>
      </c>
      <c r="F1355" s="208" t="s">
        <v>1040</v>
      </c>
      <c r="H1355" s="207" t="s">
        <v>3</v>
      </c>
      <c r="L1355" s="206"/>
      <c r="M1355" s="209"/>
      <c r="N1355" s="210"/>
      <c r="O1355" s="210"/>
      <c r="P1355" s="210"/>
      <c r="Q1355" s="210"/>
      <c r="R1355" s="210"/>
      <c r="S1355" s="210"/>
      <c r="T1355" s="211"/>
      <c r="AT1355" s="207" t="s">
        <v>164</v>
      </c>
      <c r="AU1355" s="207" t="s">
        <v>77</v>
      </c>
      <c r="AV1355" s="205" t="s">
        <v>77</v>
      </c>
      <c r="AW1355" s="205" t="s">
        <v>31</v>
      </c>
      <c r="AX1355" s="205" t="s">
        <v>69</v>
      </c>
      <c r="AY1355" s="207" t="s">
        <v>157</v>
      </c>
    </row>
    <row r="1356" spans="2:51" s="205" customFormat="1" ht="11.25">
      <c r="B1356" s="206"/>
      <c r="D1356" s="194" t="s">
        <v>164</v>
      </c>
      <c r="E1356" s="207" t="s">
        <v>3</v>
      </c>
      <c r="F1356" s="208" t="s">
        <v>1041</v>
      </c>
      <c r="H1356" s="207" t="s">
        <v>3</v>
      </c>
      <c r="L1356" s="206"/>
      <c r="M1356" s="209"/>
      <c r="N1356" s="210"/>
      <c r="O1356" s="210"/>
      <c r="P1356" s="210"/>
      <c r="Q1356" s="210"/>
      <c r="R1356" s="210"/>
      <c r="S1356" s="210"/>
      <c r="T1356" s="211"/>
      <c r="AT1356" s="207" t="s">
        <v>164</v>
      </c>
      <c r="AU1356" s="207" t="s">
        <v>77</v>
      </c>
      <c r="AV1356" s="205" t="s">
        <v>77</v>
      </c>
      <c r="AW1356" s="205" t="s">
        <v>31</v>
      </c>
      <c r="AX1356" s="205" t="s">
        <v>69</v>
      </c>
      <c r="AY1356" s="207" t="s">
        <v>157</v>
      </c>
    </row>
    <row r="1357" spans="2:51" s="205" customFormat="1" ht="22.5">
      <c r="B1357" s="206"/>
      <c r="D1357" s="194" t="s">
        <v>164</v>
      </c>
      <c r="E1357" s="207" t="s">
        <v>3</v>
      </c>
      <c r="F1357" s="208" t="s">
        <v>1042</v>
      </c>
      <c r="H1357" s="207" t="s">
        <v>3</v>
      </c>
      <c r="L1357" s="206"/>
      <c r="M1357" s="209"/>
      <c r="N1357" s="210"/>
      <c r="O1357" s="210"/>
      <c r="P1357" s="210"/>
      <c r="Q1357" s="210"/>
      <c r="R1357" s="210"/>
      <c r="S1357" s="210"/>
      <c r="T1357" s="211"/>
      <c r="AT1357" s="207" t="s">
        <v>164</v>
      </c>
      <c r="AU1357" s="207" t="s">
        <v>77</v>
      </c>
      <c r="AV1357" s="205" t="s">
        <v>77</v>
      </c>
      <c r="AW1357" s="205" t="s">
        <v>31</v>
      </c>
      <c r="AX1357" s="205" t="s">
        <v>69</v>
      </c>
      <c r="AY1357" s="207" t="s">
        <v>157</v>
      </c>
    </row>
    <row r="1358" spans="2:51" s="205" customFormat="1" ht="11.25">
      <c r="B1358" s="206"/>
      <c r="D1358" s="194" t="s">
        <v>164</v>
      </c>
      <c r="E1358" s="207" t="s">
        <v>3</v>
      </c>
      <c r="F1358" s="208" t="s">
        <v>998</v>
      </c>
      <c r="H1358" s="207" t="s">
        <v>3</v>
      </c>
      <c r="L1358" s="206"/>
      <c r="M1358" s="209"/>
      <c r="N1358" s="210"/>
      <c r="O1358" s="210"/>
      <c r="P1358" s="210"/>
      <c r="Q1358" s="210"/>
      <c r="R1358" s="210"/>
      <c r="S1358" s="210"/>
      <c r="T1358" s="211"/>
      <c r="AT1358" s="207" t="s">
        <v>164</v>
      </c>
      <c r="AU1358" s="207" t="s">
        <v>77</v>
      </c>
      <c r="AV1358" s="205" t="s">
        <v>77</v>
      </c>
      <c r="AW1358" s="205" t="s">
        <v>31</v>
      </c>
      <c r="AX1358" s="205" t="s">
        <v>69</v>
      </c>
      <c r="AY1358" s="207" t="s">
        <v>157</v>
      </c>
    </row>
    <row r="1359" spans="2:51" s="205" customFormat="1" ht="11.25">
      <c r="B1359" s="206"/>
      <c r="D1359" s="194" t="s">
        <v>164</v>
      </c>
      <c r="E1359" s="207" t="s">
        <v>3</v>
      </c>
      <c r="F1359" s="208" t="s">
        <v>1043</v>
      </c>
      <c r="H1359" s="207" t="s">
        <v>3</v>
      </c>
      <c r="L1359" s="206"/>
      <c r="M1359" s="209"/>
      <c r="N1359" s="210"/>
      <c r="O1359" s="210"/>
      <c r="P1359" s="210"/>
      <c r="Q1359" s="210"/>
      <c r="R1359" s="210"/>
      <c r="S1359" s="210"/>
      <c r="T1359" s="211"/>
      <c r="AT1359" s="207" t="s">
        <v>164</v>
      </c>
      <c r="AU1359" s="207" t="s">
        <v>77</v>
      </c>
      <c r="AV1359" s="205" t="s">
        <v>77</v>
      </c>
      <c r="AW1359" s="205" t="s">
        <v>31</v>
      </c>
      <c r="AX1359" s="205" t="s">
        <v>69</v>
      </c>
      <c r="AY1359" s="207" t="s">
        <v>157</v>
      </c>
    </row>
    <row r="1360" spans="2:51" s="205" customFormat="1" ht="11.25">
      <c r="B1360" s="206"/>
      <c r="D1360" s="194" t="s">
        <v>164</v>
      </c>
      <c r="E1360" s="207" t="s">
        <v>3</v>
      </c>
      <c r="F1360" s="208" t="s">
        <v>1044</v>
      </c>
      <c r="H1360" s="207" t="s">
        <v>3</v>
      </c>
      <c r="L1360" s="206"/>
      <c r="M1360" s="209"/>
      <c r="N1360" s="210"/>
      <c r="O1360" s="210"/>
      <c r="P1360" s="210"/>
      <c r="Q1360" s="210"/>
      <c r="R1360" s="210"/>
      <c r="S1360" s="210"/>
      <c r="T1360" s="211"/>
      <c r="AT1360" s="207" t="s">
        <v>164</v>
      </c>
      <c r="AU1360" s="207" t="s">
        <v>77</v>
      </c>
      <c r="AV1360" s="205" t="s">
        <v>77</v>
      </c>
      <c r="AW1360" s="205" t="s">
        <v>31</v>
      </c>
      <c r="AX1360" s="205" t="s">
        <v>69</v>
      </c>
      <c r="AY1360" s="207" t="s">
        <v>157</v>
      </c>
    </row>
    <row r="1361" spans="2:51" s="205" customFormat="1" ht="11.25">
      <c r="B1361" s="206"/>
      <c r="D1361" s="194" t="s">
        <v>164</v>
      </c>
      <c r="E1361" s="207" t="s">
        <v>3</v>
      </c>
      <c r="F1361" s="208" t="s">
        <v>1044</v>
      </c>
      <c r="H1361" s="207" t="s">
        <v>3</v>
      </c>
      <c r="L1361" s="206"/>
      <c r="M1361" s="209"/>
      <c r="N1361" s="210"/>
      <c r="O1361" s="210"/>
      <c r="P1361" s="210"/>
      <c r="Q1361" s="210"/>
      <c r="R1361" s="210"/>
      <c r="S1361" s="210"/>
      <c r="T1361" s="211"/>
      <c r="AT1361" s="207" t="s">
        <v>164</v>
      </c>
      <c r="AU1361" s="207" t="s">
        <v>77</v>
      </c>
      <c r="AV1361" s="205" t="s">
        <v>77</v>
      </c>
      <c r="AW1361" s="205" t="s">
        <v>31</v>
      </c>
      <c r="AX1361" s="205" t="s">
        <v>69</v>
      </c>
      <c r="AY1361" s="207" t="s">
        <v>157</v>
      </c>
    </row>
    <row r="1362" spans="2:51" s="205" customFormat="1" ht="11.25">
      <c r="B1362" s="206"/>
      <c r="D1362" s="194" t="s">
        <v>164</v>
      </c>
      <c r="E1362" s="207" t="s">
        <v>3</v>
      </c>
      <c r="F1362" s="208" t="s">
        <v>1045</v>
      </c>
      <c r="H1362" s="207" t="s">
        <v>3</v>
      </c>
      <c r="L1362" s="206"/>
      <c r="M1362" s="209"/>
      <c r="N1362" s="210"/>
      <c r="O1362" s="210"/>
      <c r="P1362" s="210"/>
      <c r="Q1362" s="210"/>
      <c r="R1362" s="210"/>
      <c r="S1362" s="210"/>
      <c r="T1362" s="211"/>
      <c r="AT1362" s="207" t="s">
        <v>164</v>
      </c>
      <c r="AU1362" s="207" t="s">
        <v>77</v>
      </c>
      <c r="AV1362" s="205" t="s">
        <v>77</v>
      </c>
      <c r="AW1362" s="205" t="s">
        <v>31</v>
      </c>
      <c r="AX1362" s="205" t="s">
        <v>69</v>
      </c>
      <c r="AY1362" s="207" t="s">
        <v>157</v>
      </c>
    </row>
    <row r="1363" spans="2:51" s="205" customFormat="1" ht="11.25">
      <c r="B1363" s="206"/>
      <c r="D1363" s="194" t="s">
        <v>164</v>
      </c>
      <c r="E1363" s="207" t="s">
        <v>3</v>
      </c>
      <c r="F1363" s="208" t="s">
        <v>1046</v>
      </c>
      <c r="H1363" s="207" t="s">
        <v>3</v>
      </c>
      <c r="L1363" s="206"/>
      <c r="M1363" s="209"/>
      <c r="N1363" s="210"/>
      <c r="O1363" s="210"/>
      <c r="P1363" s="210"/>
      <c r="Q1363" s="210"/>
      <c r="R1363" s="210"/>
      <c r="S1363" s="210"/>
      <c r="T1363" s="211"/>
      <c r="AT1363" s="207" t="s">
        <v>164</v>
      </c>
      <c r="AU1363" s="207" t="s">
        <v>77</v>
      </c>
      <c r="AV1363" s="205" t="s">
        <v>77</v>
      </c>
      <c r="AW1363" s="205" t="s">
        <v>31</v>
      </c>
      <c r="AX1363" s="205" t="s">
        <v>69</v>
      </c>
      <c r="AY1363" s="207" t="s">
        <v>157</v>
      </c>
    </row>
    <row r="1364" spans="2:51" s="205" customFormat="1" ht="22.5">
      <c r="B1364" s="206"/>
      <c r="D1364" s="194" t="s">
        <v>164</v>
      </c>
      <c r="E1364" s="207" t="s">
        <v>3</v>
      </c>
      <c r="F1364" s="208" t="s">
        <v>1047</v>
      </c>
      <c r="H1364" s="207" t="s">
        <v>3</v>
      </c>
      <c r="L1364" s="206"/>
      <c r="M1364" s="209"/>
      <c r="N1364" s="210"/>
      <c r="O1364" s="210"/>
      <c r="P1364" s="210"/>
      <c r="Q1364" s="210"/>
      <c r="R1364" s="210"/>
      <c r="S1364" s="210"/>
      <c r="T1364" s="211"/>
      <c r="AT1364" s="207" t="s">
        <v>164</v>
      </c>
      <c r="AU1364" s="207" t="s">
        <v>77</v>
      </c>
      <c r="AV1364" s="205" t="s">
        <v>77</v>
      </c>
      <c r="AW1364" s="205" t="s">
        <v>31</v>
      </c>
      <c r="AX1364" s="205" t="s">
        <v>69</v>
      </c>
      <c r="AY1364" s="207" t="s">
        <v>157</v>
      </c>
    </row>
    <row r="1365" spans="2:51" s="205" customFormat="1" ht="11.25">
      <c r="B1365" s="206"/>
      <c r="D1365" s="194" t="s">
        <v>164</v>
      </c>
      <c r="E1365" s="207" t="s">
        <v>3</v>
      </c>
      <c r="F1365" s="208" t="s">
        <v>1009</v>
      </c>
      <c r="H1365" s="207" t="s">
        <v>3</v>
      </c>
      <c r="L1365" s="206"/>
      <c r="M1365" s="209"/>
      <c r="N1365" s="210"/>
      <c r="O1365" s="210"/>
      <c r="P1365" s="210"/>
      <c r="Q1365" s="210"/>
      <c r="R1365" s="210"/>
      <c r="S1365" s="210"/>
      <c r="T1365" s="211"/>
      <c r="AT1365" s="207" t="s">
        <v>164</v>
      </c>
      <c r="AU1365" s="207" t="s">
        <v>77</v>
      </c>
      <c r="AV1365" s="205" t="s">
        <v>77</v>
      </c>
      <c r="AW1365" s="205" t="s">
        <v>31</v>
      </c>
      <c r="AX1365" s="205" t="s">
        <v>69</v>
      </c>
      <c r="AY1365" s="207" t="s">
        <v>157</v>
      </c>
    </row>
    <row r="1366" spans="2:51" s="205" customFormat="1" ht="11.25">
      <c r="B1366" s="206"/>
      <c r="D1366" s="194" t="s">
        <v>164</v>
      </c>
      <c r="E1366" s="207" t="s">
        <v>3</v>
      </c>
      <c r="F1366" s="208" t="s">
        <v>1048</v>
      </c>
      <c r="H1366" s="207" t="s">
        <v>3</v>
      </c>
      <c r="L1366" s="206"/>
      <c r="M1366" s="209"/>
      <c r="N1366" s="210"/>
      <c r="O1366" s="210"/>
      <c r="P1366" s="210"/>
      <c r="Q1366" s="210"/>
      <c r="R1366" s="210"/>
      <c r="S1366" s="210"/>
      <c r="T1366" s="211"/>
      <c r="AT1366" s="207" t="s">
        <v>164</v>
      </c>
      <c r="AU1366" s="207" t="s">
        <v>77</v>
      </c>
      <c r="AV1366" s="205" t="s">
        <v>77</v>
      </c>
      <c r="AW1366" s="205" t="s">
        <v>31</v>
      </c>
      <c r="AX1366" s="205" t="s">
        <v>69</v>
      </c>
      <c r="AY1366" s="207" t="s">
        <v>157</v>
      </c>
    </row>
    <row r="1367" spans="2:51" s="205" customFormat="1" ht="11.25">
      <c r="B1367" s="206"/>
      <c r="D1367" s="194" t="s">
        <v>164</v>
      </c>
      <c r="E1367" s="207" t="s">
        <v>3</v>
      </c>
      <c r="F1367" s="208" t="s">
        <v>1015</v>
      </c>
      <c r="H1367" s="207" t="s">
        <v>3</v>
      </c>
      <c r="L1367" s="206"/>
      <c r="M1367" s="209"/>
      <c r="N1367" s="210"/>
      <c r="O1367" s="210"/>
      <c r="P1367" s="210"/>
      <c r="Q1367" s="210"/>
      <c r="R1367" s="210"/>
      <c r="S1367" s="210"/>
      <c r="T1367" s="211"/>
      <c r="AT1367" s="207" t="s">
        <v>164</v>
      </c>
      <c r="AU1367" s="207" t="s">
        <v>77</v>
      </c>
      <c r="AV1367" s="205" t="s">
        <v>77</v>
      </c>
      <c r="AW1367" s="205" t="s">
        <v>31</v>
      </c>
      <c r="AX1367" s="205" t="s">
        <v>69</v>
      </c>
      <c r="AY1367" s="207" t="s">
        <v>157</v>
      </c>
    </row>
    <row r="1368" spans="2:51" s="205" customFormat="1" ht="11.25">
      <c r="B1368" s="206"/>
      <c r="D1368" s="194" t="s">
        <v>164</v>
      </c>
      <c r="E1368" s="207" t="s">
        <v>3</v>
      </c>
      <c r="F1368" s="208" t="s">
        <v>1049</v>
      </c>
      <c r="H1368" s="207" t="s">
        <v>3</v>
      </c>
      <c r="L1368" s="206"/>
      <c r="M1368" s="209"/>
      <c r="N1368" s="210"/>
      <c r="O1368" s="210"/>
      <c r="P1368" s="210"/>
      <c r="Q1368" s="210"/>
      <c r="R1368" s="210"/>
      <c r="S1368" s="210"/>
      <c r="T1368" s="211"/>
      <c r="AT1368" s="207" t="s">
        <v>164</v>
      </c>
      <c r="AU1368" s="207" t="s">
        <v>77</v>
      </c>
      <c r="AV1368" s="205" t="s">
        <v>77</v>
      </c>
      <c r="AW1368" s="205" t="s">
        <v>31</v>
      </c>
      <c r="AX1368" s="205" t="s">
        <v>69</v>
      </c>
      <c r="AY1368" s="207" t="s">
        <v>157</v>
      </c>
    </row>
    <row r="1369" spans="2:51" s="205" customFormat="1" ht="11.25">
      <c r="B1369" s="206"/>
      <c r="D1369" s="194" t="s">
        <v>164</v>
      </c>
      <c r="E1369" s="207" t="s">
        <v>3</v>
      </c>
      <c r="F1369" s="208" t="s">
        <v>1050</v>
      </c>
      <c r="H1369" s="207" t="s">
        <v>3</v>
      </c>
      <c r="L1369" s="206"/>
      <c r="M1369" s="209"/>
      <c r="N1369" s="210"/>
      <c r="O1369" s="210"/>
      <c r="P1369" s="210"/>
      <c r="Q1369" s="210"/>
      <c r="R1369" s="210"/>
      <c r="S1369" s="210"/>
      <c r="T1369" s="211"/>
      <c r="AT1369" s="207" t="s">
        <v>164</v>
      </c>
      <c r="AU1369" s="207" t="s">
        <v>77</v>
      </c>
      <c r="AV1369" s="205" t="s">
        <v>77</v>
      </c>
      <c r="AW1369" s="205" t="s">
        <v>31</v>
      </c>
      <c r="AX1369" s="205" t="s">
        <v>69</v>
      </c>
      <c r="AY1369" s="207" t="s">
        <v>157</v>
      </c>
    </row>
    <row r="1370" spans="2:51" s="205" customFormat="1" ht="11.25">
      <c r="B1370" s="206"/>
      <c r="D1370" s="194" t="s">
        <v>164</v>
      </c>
      <c r="E1370" s="207" t="s">
        <v>3</v>
      </c>
      <c r="F1370" s="208" t="s">
        <v>1051</v>
      </c>
      <c r="H1370" s="207" t="s">
        <v>3</v>
      </c>
      <c r="L1370" s="206"/>
      <c r="M1370" s="209"/>
      <c r="N1370" s="210"/>
      <c r="O1370" s="210"/>
      <c r="P1370" s="210"/>
      <c r="Q1370" s="210"/>
      <c r="R1370" s="210"/>
      <c r="S1370" s="210"/>
      <c r="T1370" s="211"/>
      <c r="AT1370" s="207" t="s">
        <v>164</v>
      </c>
      <c r="AU1370" s="207" t="s">
        <v>77</v>
      </c>
      <c r="AV1370" s="205" t="s">
        <v>77</v>
      </c>
      <c r="AW1370" s="205" t="s">
        <v>31</v>
      </c>
      <c r="AX1370" s="205" t="s">
        <v>69</v>
      </c>
      <c r="AY1370" s="207" t="s">
        <v>157</v>
      </c>
    </row>
    <row r="1371" spans="2:51" s="205" customFormat="1" ht="22.5">
      <c r="B1371" s="206"/>
      <c r="D1371" s="194" t="s">
        <v>164</v>
      </c>
      <c r="E1371" s="207" t="s">
        <v>3</v>
      </c>
      <c r="F1371" s="208" t="s">
        <v>1052</v>
      </c>
      <c r="H1371" s="207" t="s">
        <v>3</v>
      </c>
      <c r="L1371" s="206"/>
      <c r="M1371" s="209"/>
      <c r="N1371" s="210"/>
      <c r="O1371" s="210"/>
      <c r="P1371" s="210"/>
      <c r="Q1371" s="210"/>
      <c r="R1371" s="210"/>
      <c r="S1371" s="210"/>
      <c r="T1371" s="211"/>
      <c r="AT1371" s="207" t="s">
        <v>164</v>
      </c>
      <c r="AU1371" s="207" t="s">
        <v>77</v>
      </c>
      <c r="AV1371" s="205" t="s">
        <v>77</v>
      </c>
      <c r="AW1371" s="205" t="s">
        <v>31</v>
      </c>
      <c r="AX1371" s="205" t="s">
        <v>69</v>
      </c>
      <c r="AY1371" s="207" t="s">
        <v>157</v>
      </c>
    </row>
    <row r="1372" spans="2:51" s="205" customFormat="1" ht="11.25">
      <c r="B1372" s="206"/>
      <c r="D1372" s="194" t="s">
        <v>164</v>
      </c>
      <c r="E1372" s="207" t="s">
        <v>3</v>
      </c>
      <c r="F1372" s="208" t="s">
        <v>1025</v>
      </c>
      <c r="H1372" s="207" t="s">
        <v>3</v>
      </c>
      <c r="L1372" s="206"/>
      <c r="M1372" s="209"/>
      <c r="N1372" s="210"/>
      <c r="O1372" s="210"/>
      <c r="P1372" s="210"/>
      <c r="Q1372" s="210"/>
      <c r="R1372" s="210"/>
      <c r="S1372" s="210"/>
      <c r="T1372" s="211"/>
      <c r="AT1372" s="207" t="s">
        <v>164</v>
      </c>
      <c r="AU1372" s="207" t="s">
        <v>77</v>
      </c>
      <c r="AV1372" s="205" t="s">
        <v>77</v>
      </c>
      <c r="AW1372" s="205" t="s">
        <v>31</v>
      </c>
      <c r="AX1372" s="205" t="s">
        <v>69</v>
      </c>
      <c r="AY1372" s="207" t="s">
        <v>157</v>
      </c>
    </row>
    <row r="1373" spans="2:51" s="205" customFormat="1" ht="11.25">
      <c r="B1373" s="206"/>
      <c r="D1373" s="194" t="s">
        <v>164</v>
      </c>
      <c r="E1373" s="207" t="s">
        <v>3</v>
      </c>
      <c r="F1373" s="208" t="s">
        <v>1053</v>
      </c>
      <c r="H1373" s="207" t="s">
        <v>3</v>
      </c>
      <c r="L1373" s="206"/>
      <c r="M1373" s="209"/>
      <c r="N1373" s="210"/>
      <c r="O1373" s="210"/>
      <c r="P1373" s="210"/>
      <c r="Q1373" s="210"/>
      <c r="R1373" s="210"/>
      <c r="S1373" s="210"/>
      <c r="T1373" s="211"/>
      <c r="AT1373" s="207" t="s">
        <v>164</v>
      </c>
      <c r="AU1373" s="207" t="s">
        <v>77</v>
      </c>
      <c r="AV1373" s="205" t="s">
        <v>77</v>
      </c>
      <c r="AW1373" s="205" t="s">
        <v>31</v>
      </c>
      <c r="AX1373" s="205" t="s">
        <v>69</v>
      </c>
      <c r="AY1373" s="207" t="s">
        <v>157</v>
      </c>
    </row>
    <row r="1374" spans="2:51" s="205" customFormat="1" ht="11.25">
      <c r="B1374" s="206"/>
      <c r="D1374" s="194" t="s">
        <v>164</v>
      </c>
      <c r="E1374" s="207" t="s">
        <v>3</v>
      </c>
      <c r="F1374" s="208" t="s">
        <v>1054</v>
      </c>
      <c r="H1374" s="207" t="s">
        <v>3</v>
      </c>
      <c r="L1374" s="206"/>
      <c r="M1374" s="209"/>
      <c r="N1374" s="210"/>
      <c r="O1374" s="210"/>
      <c r="P1374" s="210"/>
      <c r="Q1374" s="210"/>
      <c r="R1374" s="210"/>
      <c r="S1374" s="210"/>
      <c r="T1374" s="211"/>
      <c r="AT1374" s="207" t="s">
        <v>164</v>
      </c>
      <c r="AU1374" s="207" t="s">
        <v>77</v>
      </c>
      <c r="AV1374" s="205" t="s">
        <v>77</v>
      </c>
      <c r="AW1374" s="205" t="s">
        <v>31</v>
      </c>
      <c r="AX1374" s="205" t="s">
        <v>69</v>
      </c>
      <c r="AY1374" s="207" t="s">
        <v>157</v>
      </c>
    </row>
    <row r="1375" spans="2:51" s="205" customFormat="1" ht="11.25">
      <c r="B1375" s="206"/>
      <c r="D1375" s="194" t="s">
        <v>164</v>
      </c>
      <c r="E1375" s="207" t="s">
        <v>3</v>
      </c>
      <c r="F1375" s="208" t="s">
        <v>1054</v>
      </c>
      <c r="H1375" s="207" t="s">
        <v>3</v>
      </c>
      <c r="L1375" s="206"/>
      <c r="M1375" s="209"/>
      <c r="N1375" s="210"/>
      <c r="O1375" s="210"/>
      <c r="P1375" s="210"/>
      <c r="Q1375" s="210"/>
      <c r="R1375" s="210"/>
      <c r="S1375" s="210"/>
      <c r="T1375" s="211"/>
      <c r="AT1375" s="207" t="s">
        <v>164</v>
      </c>
      <c r="AU1375" s="207" t="s">
        <v>77</v>
      </c>
      <c r="AV1375" s="205" t="s">
        <v>77</v>
      </c>
      <c r="AW1375" s="205" t="s">
        <v>31</v>
      </c>
      <c r="AX1375" s="205" t="s">
        <v>69</v>
      </c>
      <c r="AY1375" s="207" t="s">
        <v>157</v>
      </c>
    </row>
    <row r="1376" spans="2:51" s="205" customFormat="1" ht="11.25">
      <c r="B1376" s="206"/>
      <c r="D1376" s="194" t="s">
        <v>164</v>
      </c>
      <c r="E1376" s="207" t="s">
        <v>3</v>
      </c>
      <c r="F1376" s="208" t="s">
        <v>1055</v>
      </c>
      <c r="H1376" s="207" t="s">
        <v>3</v>
      </c>
      <c r="L1376" s="206"/>
      <c r="M1376" s="209"/>
      <c r="N1376" s="210"/>
      <c r="O1376" s="210"/>
      <c r="P1376" s="210"/>
      <c r="Q1376" s="210"/>
      <c r="R1376" s="210"/>
      <c r="S1376" s="210"/>
      <c r="T1376" s="211"/>
      <c r="AT1376" s="207" t="s">
        <v>164</v>
      </c>
      <c r="AU1376" s="207" t="s">
        <v>77</v>
      </c>
      <c r="AV1376" s="205" t="s">
        <v>77</v>
      </c>
      <c r="AW1376" s="205" t="s">
        <v>31</v>
      </c>
      <c r="AX1376" s="205" t="s">
        <v>69</v>
      </c>
      <c r="AY1376" s="207" t="s">
        <v>157</v>
      </c>
    </row>
    <row r="1377" spans="2:51" s="205" customFormat="1" ht="11.25">
      <c r="B1377" s="206"/>
      <c r="D1377" s="194" t="s">
        <v>164</v>
      </c>
      <c r="E1377" s="207" t="s">
        <v>3</v>
      </c>
      <c r="F1377" s="208" t="s">
        <v>1056</v>
      </c>
      <c r="H1377" s="207" t="s">
        <v>3</v>
      </c>
      <c r="L1377" s="206"/>
      <c r="M1377" s="209"/>
      <c r="N1377" s="210"/>
      <c r="O1377" s="210"/>
      <c r="P1377" s="210"/>
      <c r="Q1377" s="210"/>
      <c r="R1377" s="210"/>
      <c r="S1377" s="210"/>
      <c r="T1377" s="211"/>
      <c r="AT1377" s="207" t="s">
        <v>164</v>
      </c>
      <c r="AU1377" s="207" t="s">
        <v>77</v>
      </c>
      <c r="AV1377" s="205" t="s">
        <v>77</v>
      </c>
      <c r="AW1377" s="205" t="s">
        <v>31</v>
      </c>
      <c r="AX1377" s="205" t="s">
        <v>69</v>
      </c>
      <c r="AY1377" s="207" t="s">
        <v>157</v>
      </c>
    </row>
    <row r="1378" spans="2:51" s="205" customFormat="1" ht="11.25">
      <c r="B1378" s="206"/>
      <c r="D1378" s="194" t="s">
        <v>164</v>
      </c>
      <c r="E1378" s="207" t="s">
        <v>3</v>
      </c>
      <c r="F1378" s="208" t="s">
        <v>1057</v>
      </c>
      <c r="H1378" s="207" t="s">
        <v>3</v>
      </c>
      <c r="L1378" s="206"/>
      <c r="M1378" s="209"/>
      <c r="N1378" s="210"/>
      <c r="O1378" s="210"/>
      <c r="P1378" s="210"/>
      <c r="Q1378" s="210"/>
      <c r="R1378" s="210"/>
      <c r="S1378" s="210"/>
      <c r="T1378" s="211"/>
      <c r="AT1378" s="207" t="s">
        <v>164</v>
      </c>
      <c r="AU1378" s="207" t="s">
        <v>77</v>
      </c>
      <c r="AV1378" s="205" t="s">
        <v>77</v>
      </c>
      <c r="AW1378" s="205" t="s">
        <v>31</v>
      </c>
      <c r="AX1378" s="205" t="s">
        <v>69</v>
      </c>
      <c r="AY1378" s="207" t="s">
        <v>157</v>
      </c>
    </row>
    <row r="1379" spans="2:51" s="205" customFormat="1" ht="22.5">
      <c r="B1379" s="206"/>
      <c r="D1379" s="194" t="s">
        <v>164</v>
      </c>
      <c r="E1379" s="207" t="s">
        <v>3</v>
      </c>
      <c r="F1379" s="208" t="s">
        <v>1058</v>
      </c>
      <c r="H1379" s="207" t="s">
        <v>3</v>
      </c>
      <c r="L1379" s="206"/>
      <c r="M1379" s="209"/>
      <c r="N1379" s="210"/>
      <c r="O1379" s="210"/>
      <c r="P1379" s="210"/>
      <c r="Q1379" s="210"/>
      <c r="R1379" s="210"/>
      <c r="S1379" s="210"/>
      <c r="T1379" s="211"/>
      <c r="AT1379" s="207" t="s">
        <v>164</v>
      </c>
      <c r="AU1379" s="207" t="s">
        <v>77</v>
      </c>
      <c r="AV1379" s="205" t="s">
        <v>77</v>
      </c>
      <c r="AW1379" s="205" t="s">
        <v>31</v>
      </c>
      <c r="AX1379" s="205" t="s">
        <v>69</v>
      </c>
      <c r="AY1379" s="207" t="s">
        <v>157</v>
      </c>
    </row>
    <row r="1380" spans="2:51" s="212" customFormat="1" ht="11.25">
      <c r="B1380" s="213"/>
      <c r="D1380" s="194" t="s">
        <v>164</v>
      </c>
      <c r="E1380" s="214" t="s">
        <v>3</v>
      </c>
      <c r="F1380" s="215" t="s">
        <v>1109</v>
      </c>
      <c r="H1380" s="216">
        <v>8.591</v>
      </c>
      <c r="L1380" s="213"/>
      <c r="M1380" s="217"/>
      <c r="N1380" s="218"/>
      <c r="O1380" s="218"/>
      <c r="P1380" s="218"/>
      <c r="Q1380" s="218"/>
      <c r="R1380" s="218"/>
      <c r="S1380" s="218"/>
      <c r="T1380" s="219"/>
      <c r="AT1380" s="214" t="s">
        <v>164</v>
      </c>
      <c r="AU1380" s="214" t="s">
        <v>77</v>
      </c>
      <c r="AV1380" s="212" t="s">
        <v>163</v>
      </c>
      <c r="AW1380" s="212" t="s">
        <v>31</v>
      </c>
      <c r="AX1380" s="212" t="s">
        <v>69</v>
      </c>
      <c r="AY1380" s="214" t="s">
        <v>157</v>
      </c>
    </row>
    <row r="1381" spans="2:51" s="220" customFormat="1" ht="11.25">
      <c r="B1381" s="221"/>
      <c r="D1381" s="194" t="s">
        <v>164</v>
      </c>
      <c r="E1381" s="222" t="s">
        <v>3</v>
      </c>
      <c r="F1381" s="223" t="s">
        <v>171</v>
      </c>
      <c r="H1381" s="224">
        <v>8.591</v>
      </c>
      <c r="L1381" s="221"/>
      <c r="M1381" s="225"/>
      <c r="N1381" s="226"/>
      <c r="O1381" s="226"/>
      <c r="P1381" s="226"/>
      <c r="Q1381" s="226"/>
      <c r="R1381" s="226"/>
      <c r="S1381" s="226"/>
      <c r="T1381" s="227"/>
      <c r="AT1381" s="222" t="s">
        <v>164</v>
      </c>
      <c r="AU1381" s="222" t="s">
        <v>77</v>
      </c>
      <c r="AV1381" s="220" t="s">
        <v>162</v>
      </c>
      <c r="AW1381" s="220" t="s">
        <v>31</v>
      </c>
      <c r="AX1381" s="220" t="s">
        <v>77</v>
      </c>
      <c r="AY1381" s="222" t="s">
        <v>157</v>
      </c>
    </row>
    <row r="1382" spans="1:65" s="113" customFormat="1" ht="16.5" customHeight="1">
      <c r="A1382" s="110"/>
      <c r="B1382" s="111"/>
      <c r="C1382" s="180" t="s">
        <v>1110</v>
      </c>
      <c r="D1382" s="180" t="s">
        <v>158</v>
      </c>
      <c r="E1382" s="181" t="s">
        <v>1111</v>
      </c>
      <c r="F1382" s="182" t="s">
        <v>1112</v>
      </c>
      <c r="G1382" s="183" t="s">
        <v>161</v>
      </c>
      <c r="H1382" s="184">
        <v>1340.03</v>
      </c>
      <c r="I1382" s="5"/>
      <c r="J1382" s="185">
        <f>ROUND(I1382*H1382,2)</f>
        <v>0</v>
      </c>
      <c r="K1382" s="186"/>
      <c r="L1382" s="111"/>
      <c r="M1382" s="187" t="s">
        <v>3</v>
      </c>
      <c r="N1382" s="188" t="s">
        <v>41</v>
      </c>
      <c r="O1382" s="189"/>
      <c r="P1382" s="190">
        <f>O1382*H1382</f>
        <v>0</v>
      </c>
      <c r="Q1382" s="190">
        <v>0</v>
      </c>
      <c r="R1382" s="190">
        <f>Q1382*H1382</f>
        <v>0</v>
      </c>
      <c r="S1382" s="190">
        <v>0</v>
      </c>
      <c r="T1382" s="191">
        <f>S1382*H1382</f>
        <v>0</v>
      </c>
      <c r="U1382" s="110"/>
      <c r="V1382" s="110"/>
      <c r="W1382" s="110"/>
      <c r="X1382" s="110"/>
      <c r="Y1382" s="110"/>
      <c r="Z1382" s="110"/>
      <c r="AA1382" s="110"/>
      <c r="AB1382" s="110"/>
      <c r="AC1382" s="110"/>
      <c r="AD1382" s="110"/>
      <c r="AE1382" s="110"/>
      <c r="AR1382" s="192" t="s">
        <v>211</v>
      </c>
      <c r="AT1382" s="192" t="s">
        <v>158</v>
      </c>
      <c r="AU1382" s="192" t="s">
        <v>77</v>
      </c>
      <c r="AY1382" s="101" t="s">
        <v>157</v>
      </c>
      <c r="BE1382" s="193">
        <f>IF(N1382="základní",J1382,0)</f>
        <v>0</v>
      </c>
      <c r="BF1382" s="193">
        <f>IF(N1382="snížená",J1382,0)</f>
        <v>0</v>
      </c>
      <c r="BG1382" s="193">
        <f>IF(N1382="zákl. přenesená",J1382,0)</f>
        <v>0</v>
      </c>
      <c r="BH1382" s="193">
        <f>IF(N1382="sníž. přenesená",J1382,0)</f>
        <v>0</v>
      </c>
      <c r="BI1382" s="193">
        <f>IF(N1382="nulová",J1382,0)</f>
        <v>0</v>
      </c>
      <c r="BJ1382" s="101" t="s">
        <v>163</v>
      </c>
      <c r="BK1382" s="193">
        <f>ROUND(I1382*H1382,2)</f>
        <v>0</v>
      </c>
      <c r="BL1382" s="101" t="s">
        <v>211</v>
      </c>
      <c r="BM1382" s="192" t="s">
        <v>1113</v>
      </c>
    </row>
    <row r="1383" spans="2:51" s="205" customFormat="1" ht="11.25">
      <c r="B1383" s="206"/>
      <c r="D1383" s="194" t="s">
        <v>164</v>
      </c>
      <c r="E1383" s="207" t="s">
        <v>3</v>
      </c>
      <c r="F1383" s="208" t="s">
        <v>165</v>
      </c>
      <c r="H1383" s="207" t="s">
        <v>3</v>
      </c>
      <c r="L1383" s="206"/>
      <c r="M1383" s="209"/>
      <c r="N1383" s="210"/>
      <c r="O1383" s="210"/>
      <c r="P1383" s="210"/>
      <c r="Q1383" s="210"/>
      <c r="R1383" s="210"/>
      <c r="S1383" s="210"/>
      <c r="T1383" s="211"/>
      <c r="AT1383" s="207" t="s">
        <v>164</v>
      </c>
      <c r="AU1383" s="207" t="s">
        <v>77</v>
      </c>
      <c r="AV1383" s="205" t="s">
        <v>77</v>
      </c>
      <c r="AW1383" s="205" t="s">
        <v>31</v>
      </c>
      <c r="AX1383" s="205" t="s">
        <v>69</v>
      </c>
      <c r="AY1383" s="207" t="s">
        <v>157</v>
      </c>
    </row>
    <row r="1384" spans="2:51" s="205" customFormat="1" ht="11.25">
      <c r="B1384" s="206"/>
      <c r="D1384" s="194" t="s">
        <v>164</v>
      </c>
      <c r="E1384" s="207" t="s">
        <v>3</v>
      </c>
      <c r="F1384" s="208" t="s">
        <v>874</v>
      </c>
      <c r="H1384" s="207" t="s">
        <v>3</v>
      </c>
      <c r="L1384" s="206"/>
      <c r="M1384" s="209"/>
      <c r="N1384" s="210"/>
      <c r="O1384" s="210"/>
      <c r="P1384" s="210"/>
      <c r="Q1384" s="210"/>
      <c r="R1384" s="210"/>
      <c r="S1384" s="210"/>
      <c r="T1384" s="211"/>
      <c r="AT1384" s="207" t="s">
        <v>164</v>
      </c>
      <c r="AU1384" s="207" t="s">
        <v>77</v>
      </c>
      <c r="AV1384" s="205" t="s">
        <v>77</v>
      </c>
      <c r="AW1384" s="205" t="s">
        <v>31</v>
      </c>
      <c r="AX1384" s="205" t="s">
        <v>69</v>
      </c>
      <c r="AY1384" s="207" t="s">
        <v>157</v>
      </c>
    </row>
    <row r="1385" spans="2:51" s="205" customFormat="1" ht="11.25">
      <c r="B1385" s="206"/>
      <c r="D1385" s="194" t="s">
        <v>164</v>
      </c>
      <c r="E1385" s="207" t="s">
        <v>3</v>
      </c>
      <c r="F1385" s="208" t="s">
        <v>875</v>
      </c>
      <c r="H1385" s="207" t="s">
        <v>3</v>
      </c>
      <c r="L1385" s="206"/>
      <c r="M1385" s="209"/>
      <c r="N1385" s="210"/>
      <c r="O1385" s="210"/>
      <c r="P1385" s="210"/>
      <c r="Q1385" s="210"/>
      <c r="R1385" s="210"/>
      <c r="S1385" s="210"/>
      <c r="T1385" s="211"/>
      <c r="AT1385" s="207" t="s">
        <v>164</v>
      </c>
      <c r="AU1385" s="207" t="s">
        <v>77</v>
      </c>
      <c r="AV1385" s="205" t="s">
        <v>77</v>
      </c>
      <c r="AW1385" s="205" t="s">
        <v>31</v>
      </c>
      <c r="AX1385" s="205" t="s">
        <v>69</v>
      </c>
      <c r="AY1385" s="207" t="s">
        <v>157</v>
      </c>
    </row>
    <row r="1386" spans="2:51" s="205" customFormat="1" ht="11.25">
      <c r="B1386" s="206"/>
      <c r="D1386" s="194" t="s">
        <v>164</v>
      </c>
      <c r="E1386" s="207" t="s">
        <v>3</v>
      </c>
      <c r="F1386" s="208" t="s">
        <v>876</v>
      </c>
      <c r="H1386" s="207" t="s">
        <v>3</v>
      </c>
      <c r="L1386" s="206"/>
      <c r="M1386" s="209"/>
      <c r="N1386" s="210"/>
      <c r="O1386" s="210"/>
      <c r="P1386" s="210"/>
      <c r="Q1386" s="210"/>
      <c r="R1386" s="210"/>
      <c r="S1386" s="210"/>
      <c r="T1386" s="211"/>
      <c r="AT1386" s="207" t="s">
        <v>164</v>
      </c>
      <c r="AU1386" s="207" t="s">
        <v>77</v>
      </c>
      <c r="AV1386" s="205" t="s">
        <v>77</v>
      </c>
      <c r="AW1386" s="205" t="s">
        <v>31</v>
      </c>
      <c r="AX1386" s="205" t="s">
        <v>69</v>
      </c>
      <c r="AY1386" s="207" t="s">
        <v>157</v>
      </c>
    </row>
    <row r="1387" spans="2:51" s="205" customFormat="1" ht="11.25">
      <c r="B1387" s="206"/>
      <c r="D1387" s="194" t="s">
        <v>164</v>
      </c>
      <c r="E1387" s="207" t="s">
        <v>3</v>
      </c>
      <c r="F1387" s="208" t="s">
        <v>877</v>
      </c>
      <c r="H1387" s="207" t="s">
        <v>3</v>
      </c>
      <c r="L1387" s="206"/>
      <c r="M1387" s="209"/>
      <c r="N1387" s="210"/>
      <c r="O1387" s="210"/>
      <c r="P1387" s="210"/>
      <c r="Q1387" s="210"/>
      <c r="R1387" s="210"/>
      <c r="S1387" s="210"/>
      <c r="T1387" s="211"/>
      <c r="AT1387" s="207" t="s">
        <v>164</v>
      </c>
      <c r="AU1387" s="207" t="s">
        <v>77</v>
      </c>
      <c r="AV1387" s="205" t="s">
        <v>77</v>
      </c>
      <c r="AW1387" s="205" t="s">
        <v>31</v>
      </c>
      <c r="AX1387" s="205" t="s">
        <v>69</v>
      </c>
      <c r="AY1387" s="207" t="s">
        <v>157</v>
      </c>
    </row>
    <row r="1388" spans="2:51" s="205" customFormat="1" ht="11.25">
      <c r="B1388" s="206"/>
      <c r="D1388" s="194" t="s">
        <v>164</v>
      </c>
      <c r="E1388" s="207" t="s">
        <v>3</v>
      </c>
      <c r="F1388" s="208" t="s">
        <v>1114</v>
      </c>
      <c r="H1388" s="207" t="s">
        <v>3</v>
      </c>
      <c r="L1388" s="206"/>
      <c r="M1388" s="209"/>
      <c r="N1388" s="210"/>
      <c r="O1388" s="210"/>
      <c r="P1388" s="210"/>
      <c r="Q1388" s="210"/>
      <c r="R1388" s="210"/>
      <c r="S1388" s="210"/>
      <c r="T1388" s="211"/>
      <c r="AT1388" s="207" t="s">
        <v>164</v>
      </c>
      <c r="AU1388" s="207" t="s">
        <v>77</v>
      </c>
      <c r="AV1388" s="205" t="s">
        <v>77</v>
      </c>
      <c r="AW1388" s="205" t="s">
        <v>31</v>
      </c>
      <c r="AX1388" s="205" t="s">
        <v>69</v>
      </c>
      <c r="AY1388" s="207" t="s">
        <v>157</v>
      </c>
    </row>
    <row r="1389" spans="2:51" s="212" customFormat="1" ht="11.25">
      <c r="B1389" s="213"/>
      <c r="D1389" s="194" t="s">
        <v>164</v>
      </c>
      <c r="E1389" s="214" t="s">
        <v>3</v>
      </c>
      <c r="F1389" s="215" t="s">
        <v>1115</v>
      </c>
      <c r="H1389" s="216">
        <v>1340.03</v>
      </c>
      <c r="L1389" s="213"/>
      <c r="M1389" s="217"/>
      <c r="N1389" s="218"/>
      <c r="O1389" s="218"/>
      <c r="P1389" s="218"/>
      <c r="Q1389" s="218"/>
      <c r="R1389" s="218"/>
      <c r="S1389" s="218"/>
      <c r="T1389" s="219"/>
      <c r="AT1389" s="214" t="s">
        <v>164</v>
      </c>
      <c r="AU1389" s="214" t="s">
        <v>77</v>
      </c>
      <c r="AV1389" s="212" t="s">
        <v>163</v>
      </c>
      <c r="AW1389" s="212" t="s">
        <v>31</v>
      </c>
      <c r="AX1389" s="212" t="s">
        <v>69</v>
      </c>
      <c r="AY1389" s="214" t="s">
        <v>157</v>
      </c>
    </row>
    <row r="1390" spans="2:51" s="220" customFormat="1" ht="11.25">
      <c r="B1390" s="221"/>
      <c r="D1390" s="194" t="s">
        <v>164</v>
      </c>
      <c r="E1390" s="222" t="s">
        <v>3</v>
      </c>
      <c r="F1390" s="223" t="s">
        <v>171</v>
      </c>
      <c r="H1390" s="224">
        <v>1340.03</v>
      </c>
      <c r="L1390" s="221"/>
      <c r="M1390" s="225"/>
      <c r="N1390" s="226"/>
      <c r="O1390" s="226"/>
      <c r="P1390" s="226"/>
      <c r="Q1390" s="226"/>
      <c r="R1390" s="226"/>
      <c r="S1390" s="226"/>
      <c r="T1390" s="227"/>
      <c r="AT1390" s="222" t="s">
        <v>164</v>
      </c>
      <c r="AU1390" s="222" t="s">
        <v>77</v>
      </c>
      <c r="AV1390" s="220" t="s">
        <v>162</v>
      </c>
      <c r="AW1390" s="220" t="s">
        <v>31</v>
      </c>
      <c r="AX1390" s="220" t="s">
        <v>77</v>
      </c>
      <c r="AY1390" s="222" t="s">
        <v>157</v>
      </c>
    </row>
    <row r="1391" spans="1:65" s="113" customFormat="1" ht="21.75" customHeight="1">
      <c r="A1391" s="110"/>
      <c r="B1391" s="111"/>
      <c r="C1391" s="180" t="s">
        <v>694</v>
      </c>
      <c r="D1391" s="180" t="s">
        <v>158</v>
      </c>
      <c r="E1391" s="181" t="s">
        <v>1116</v>
      </c>
      <c r="F1391" s="182" t="s">
        <v>1117</v>
      </c>
      <c r="G1391" s="183" t="s">
        <v>757</v>
      </c>
      <c r="H1391" s="184">
        <v>36.795</v>
      </c>
      <c r="I1391" s="5"/>
      <c r="J1391" s="185">
        <f>ROUND(I1391*H1391,2)</f>
        <v>0</v>
      </c>
      <c r="K1391" s="186"/>
      <c r="L1391" s="111"/>
      <c r="M1391" s="187" t="s">
        <v>3</v>
      </c>
      <c r="N1391" s="188" t="s">
        <v>41</v>
      </c>
      <c r="O1391" s="189"/>
      <c r="P1391" s="190">
        <f>O1391*H1391</f>
        <v>0</v>
      </c>
      <c r="Q1391" s="190">
        <v>0</v>
      </c>
      <c r="R1391" s="190">
        <f>Q1391*H1391</f>
        <v>0</v>
      </c>
      <c r="S1391" s="190">
        <v>0</v>
      </c>
      <c r="T1391" s="191">
        <f>S1391*H1391</f>
        <v>0</v>
      </c>
      <c r="U1391" s="110"/>
      <c r="V1391" s="110"/>
      <c r="W1391" s="110"/>
      <c r="X1391" s="110"/>
      <c r="Y1391" s="110"/>
      <c r="Z1391" s="110"/>
      <c r="AA1391" s="110"/>
      <c r="AB1391" s="110"/>
      <c r="AC1391" s="110"/>
      <c r="AD1391" s="110"/>
      <c r="AE1391" s="110"/>
      <c r="AR1391" s="192" t="s">
        <v>211</v>
      </c>
      <c r="AT1391" s="192" t="s">
        <v>158</v>
      </c>
      <c r="AU1391" s="192" t="s">
        <v>77</v>
      </c>
      <c r="AY1391" s="101" t="s">
        <v>157</v>
      </c>
      <c r="BE1391" s="193">
        <f>IF(N1391="základní",J1391,0)</f>
        <v>0</v>
      </c>
      <c r="BF1391" s="193">
        <f>IF(N1391="snížená",J1391,0)</f>
        <v>0</v>
      </c>
      <c r="BG1391" s="193">
        <f>IF(N1391="zákl. přenesená",J1391,0)</f>
        <v>0</v>
      </c>
      <c r="BH1391" s="193">
        <f>IF(N1391="sníž. přenesená",J1391,0)</f>
        <v>0</v>
      </c>
      <c r="BI1391" s="193">
        <f>IF(N1391="nulová",J1391,0)</f>
        <v>0</v>
      </c>
      <c r="BJ1391" s="101" t="s">
        <v>163</v>
      </c>
      <c r="BK1391" s="193">
        <f>ROUND(I1391*H1391,2)</f>
        <v>0</v>
      </c>
      <c r="BL1391" s="101" t="s">
        <v>211</v>
      </c>
      <c r="BM1391" s="192" t="s">
        <v>1118</v>
      </c>
    </row>
    <row r="1392" spans="2:63" s="169" customFormat="1" ht="25.9" customHeight="1">
      <c r="B1392" s="170"/>
      <c r="D1392" s="171" t="s">
        <v>68</v>
      </c>
      <c r="E1392" s="172" t="s">
        <v>1119</v>
      </c>
      <c r="F1392" s="172" t="s">
        <v>1120</v>
      </c>
      <c r="J1392" s="173">
        <f>BK1392</f>
        <v>0</v>
      </c>
      <c r="L1392" s="170"/>
      <c r="M1392" s="174"/>
      <c r="N1392" s="175"/>
      <c r="O1392" s="175"/>
      <c r="P1392" s="176">
        <f>SUM(P1393:P1482)</f>
        <v>0</v>
      </c>
      <c r="Q1392" s="175"/>
      <c r="R1392" s="176">
        <f>SUM(R1393:R1482)</f>
        <v>0</v>
      </c>
      <c r="S1392" s="175"/>
      <c r="T1392" s="177">
        <f>SUM(T1393:T1482)</f>
        <v>0</v>
      </c>
      <c r="AR1392" s="171" t="s">
        <v>163</v>
      </c>
      <c r="AT1392" s="178" t="s">
        <v>68</v>
      </c>
      <c r="AU1392" s="178" t="s">
        <v>69</v>
      </c>
      <c r="AY1392" s="171" t="s">
        <v>157</v>
      </c>
      <c r="BK1392" s="179">
        <f>SUM(BK1393:BK1482)</f>
        <v>0</v>
      </c>
    </row>
    <row r="1393" spans="1:65" s="113" customFormat="1" ht="24.2" customHeight="1">
      <c r="A1393" s="110"/>
      <c r="B1393" s="111"/>
      <c r="C1393" s="180" t="s">
        <v>1121</v>
      </c>
      <c r="D1393" s="180" t="s">
        <v>158</v>
      </c>
      <c r="E1393" s="181" t="s">
        <v>1122</v>
      </c>
      <c r="F1393" s="182" t="s">
        <v>1123</v>
      </c>
      <c r="G1393" s="183" t="s">
        <v>389</v>
      </c>
      <c r="H1393" s="184">
        <v>13</v>
      </c>
      <c r="I1393" s="5"/>
      <c r="J1393" s="185">
        <f>ROUND(I1393*H1393,2)</f>
        <v>0</v>
      </c>
      <c r="K1393" s="186"/>
      <c r="L1393" s="111"/>
      <c r="M1393" s="187" t="s">
        <v>3</v>
      </c>
      <c r="N1393" s="188" t="s">
        <v>41</v>
      </c>
      <c r="O1393" s="189"/>
      <c r="P1393" s="190">
        <f>O1393*H1393</f>
        <v>0</v>
      </c>
      <c r="Q1393" s="190">
        <v>0</v>
      </c>
      <c r="R1393" s="190">
        <f>Q1393*H1393</f>
        <v>0</v>
      </c>
      <c r="S1393" s="190">
        <v>0</v>
      </c>
      <c r="T1393" s="191">
        <f>S1393*H1393</f>
        <v>0</v>
      </c>
      <c r="U1393" s="110"/>
      <c r="V1393" s="110"/>
      <c r="W1393" s="110"/>
      <c r="X1393" s="110"/>
      <c r="Y1393" s="110"/>
      <c r="Z1393" s="110"/>
      <c r="AA1393" s="110"/>
      <c r="AB1393" s="110"/>
      <c r="AC1393" s="110"/>
      <c r="AD1393" s="110"/>
      <c r="AE1393" s="110"/>
      <c r="AR1393" s="192" t="s">
        <v>211</v>
      </c>
      <c r="AT1393" s="192" t="s">
        <v>158</v>
      </c>
      <c r="AU1393" s="192" t="s">
        <v>77</v>
      </c>
      <c r="AY1393" s="101" t="s">
        <v>157</v>
      </c>
      <c r="BE1393" s="193">
        <f>IF(N1393="základní",J1393,0)</f>
        <v>0</v>
      </c>
      <c r="BF1393" s="193">
        <f>IF(N1393="snížená",J1393,0)</f>
        <v>0</v>
      </c>
      <c r="BG1393" s="193">
        <f>IF(N1393="zákl. přenesená",J1393,0)</f>
        <v>0</v>
      </c>
      <c r="BH1393" s="193">
        <f>IF(N1393="sníž. přenesená",J1393,0)</f>
        <v>0</v>
      </c>
      <c r="BI1393" s="193">
        <f>IF(N1393="nulová",J1393,0)</f>
        <v>0</v>
      </c>
      <c r="BJ1393" s="101" t="s">
        <v>163</v>
      </c>
      <c r="BK1393" s="193">
        <f>ROUND(I1393*H1393,2)</f>
        <v>0</v>
      </c>
      <c r="BL1393" s="101" t="s">
        <v>211</v>
      </c>
      <c r="BM1393" s="192" t="s">
        <v>1124</v>
      </c>
    </row>
    <row r="1394" spans="2:51" s="205" customFormat="1" ht="11.25">
      <c r="B1394" s="206"/>
      <c r="D1394" s="194" t="s">
        <v>164</v>
      </c>
      <c r="E1394" s="207" t="s">
        <v>3</v>
      </c>
      <c r="F1394" s="208" t="s">
        <v>686</v>
      </c>
      <c r="H1394" s="207" t="s">
        <v>3</v>
      </c>
      <c r="L1394" s="206"/>
      <c r="M1394" s="209"/>
      <c r="N1394" s="210"/>
      <c r="O1394" s="210"/>
      <c r="P1394" s="210"/>
      <c r="Q1394" s="210"/>
      <c r="R1394" s="210"/>
      <c r="S1394" s="210"/>
      <c r="T1394" s="211"/>
      <c r="AT1394" s="207" t="s">
        <v>164</v>
      </c>
      <c r="AU1394" s="207" t="s">
        <v>77</v>
      </c>
      <c r="AV1394" s="205" t="s">
        <v>77</v>
      </c>
      <c r="AW1394" s="205" t="s">
        <v>31</v>
      </c>
      <c r="AX1394" s="205" t="s">
        <v>69</v>
      </c>
      <c r="AY1394" s="207" t="s">
        <v>157</v>
      </c>
    </row>
    <row r="1395" spans="2:51" s="205" customFormat="1" ht="11.25">
      <c r="B1395" s="206"/>
      <c r="D1395" s="194" t="s">
        <v>164</v>
      </c>
      <c r="E1395" s="207" t="s">
        <v>3</v>
      </c>
      <c r="F1395" s="208" t="s">
        <v>680</v>
      </c>
      <c r="H1395" s="207" t="s">
        <v>3</v>
      </c>
      <c r="L1395" s="206"/>
      <c r="M1395" s="209"/>
      <c r="N1395" s="210"/>
      <c r="O1395" s="210"/>
      <c r="P1395" s="210"/>
      <c r="Q1395" s="210"/>
      <c r="R1395" s="210"/>
      <c r="S1395" s="210"/>
      <c r="T1395" s="211"/>
      <c r="AT1395" s="207" t="s">
        <v>164</v>
      </c>
      <c r="AU1395" s="207" t="s">
        <v>77</v>
      </c>
      <c r="AV1395" s="205" t="s">
        <v>77</v>
      </c>
      <c r="AW1395" s="205" t="s">
        <v>31</v>
      </c>
      <c r="AX1395" s="205" t="s">
        <v>69</v>
      </c>
      <c r="AY1395" s="207" t="s">
        <v>157</v>
      </c>
    </row>
    <row r="1396" spans="2:51" s="205" customFormat="1" ht="11.25">
      <c r="B1396" s="206"/>
      <c r="D1396" s="194" t="s">
        <v>164</v>
      </c>
      <c r="E1396" s="207" t="s">
        <v>3</v>
      </c>
      <c r="F1396" s="208" t="s">
        <v>1125</v>
      </c>
      <c r="H1396" s="207" t="s">
        <v>3</v>
      </c>
      <c r="L1396" s="206"/>
      <c r="M1396" s="209"/>
      <c r="N1396" s="210"/>
      <c r="O1396" s="210"/>
      <c r="P1396" s="210"/>
      <c r="Q1396" s="210"/>
      <c r="R1396" s="210"/>
      <c r="S1396" s="210"/>
      <c r="T1396" s="211"/>
      <c r="AT1396" s="207" t="s">
        <v>164</v>
      </c>
      <c r="AU1396" s="207" t="s">
        <v>77</v>
      </c>
      <c r="AV1396" s="205" t="s">
        <v>77</v>
      </c>
      <c r="AW1396" s="205" t="s">
        <v>31</v>
      </c>
      <c r="AX1396" s="205" t="s">
        <v>69</v>
      </c>
      <c r="AY1396" s="207" t="s">
        <v>157</v>
      </c>
    </row>
    <row r="1397" spans="2:51" s="205" customFormat="1" ht="11.25">
      <c r="B1397" s="206"/>
      <c r="D1397" s="194" t="s">
        <v>164</v>
      </c>
      <c r="E1397" s="207" t="s">
        <v>3</v>
      </c>
      <c r="F1397" s="208" t="s">
        <v>1126</v>
      </c>
      <c r="H1397" s="207" t="s">
        <v>3</v>
      </c>
      <c r="L1397" s="206"/>
      <c r="M1397" s="209"/>
      <c r="N1397" s="210"/>
      <c r="O1397" s="210"/>
      <c r="P1397" s="210"/>
      <c r="Q1397" s="210"/>
      <c r="R1397" s="210"/>
      <c r="S1397" s="210"/>
      <c r="T1397" s="211"/>
      <c r="AT1397" s="207" t="s">
        <v>164</v>
      </c>
      <c r="AU1397" s="207" t="s">
        <v>77</v>
      </c>
      <c r="AV1397" s="205" t="s">
        <v>77</v>
      </c>
      <c r="AW1397" s="205" t="s">
        <v>31</v>
      </c>
      <c r="AX1397" s="205" t="s">
        <v>69</v>
      </c>
      <c r="AY1397" s="207" t="s">
        <v>157</v>
      </c>
    </row>
    <row r="1398" spans="2:51" s="212" customFormat="1" ht="11.25">
      <c r="B1398" s="213"/>
      <c r="D1398" s="194" t="s">
        <v>164</v>
      </c>
      <c r="E1398" s="214" t="s">
        <v>3</v>
      </c>
      <c r="F1398" s="215" t="s">
        <v>229</v>
      </c>
      <c r="H1398" s="216">
        <v>13</v>
      </c>
      <c r="L1398" s="213"/>
      <c r="M1398" s="217"/>
      <c r="N1398" s="218"/>
      <c r="O1398" s="218"/>
      <c r="P1398" s="218"/>
      <c r="Q1398" s="218"/>
      <c r="R1398" s="218"/>
      <c r="S1398" s="218"/>
      <c r="T1398" s="219"/>
      <c r="AT1398" s="214" t="s">
        <v>164</v>
      </c>
      <c r="AU1398" s="214" t="s">
        <v>77</v>
      </c>
      <c r="AV1398" s="212" t="s">
        <v>163</v>
      </c>
      <c r="AW1398" s="212" t="s">
        <v>31</v>
      </c>
      <c r="AX1398" s="212" t="s">
        <v>69</v>
      </c>
      <c r="AY1398" s="214" t="s">
        <v>157</v>
      </c>
    </row>
    <row r="1399" spans="2:51" s="220" customFormat="1" ht="11.25">
      <c r="B1399" s="221"/>
      <c r="D1399" s="194" t="s">
        <v>164</v>
      </c>
      <c r="E1399" s="222" t="s">
        <v>3</v>
      </c>
      <c r="F1399" s="223" t="s">
        <v>171</v>
      </c>
      <c r="H1399" s="224">
        <v>13</v>
      </c>
      <c r="L1399" s="221"/>
      <c r="M1399" s="225"/>
      <c r="N1399" s="226"/>
      <c r="O1399" s="226"/>
      <c r="P1399" s="226"/>
      <c r="Q1399" s="226"/>
      <c r="R1399" s="226"/>
      <c r="S1399" s="226"/>
      <c r="T1399" s="227"/>
      <c r="AT1399" s="222" t="s">
        <v>164</v>
      </c>
      <c r="AU1399" s="222" t="s">
        <v>77</v>
      </c>
      <c r="AV1399" s="220" t="s">
        <v>162</v>
      </c>
      <c r="AW1399" s="220" t="s">
        <v>31</v>
      </c>
      <c r="AX1399" s="220" t="s">
        <v>77</v>
      </c>
      <c r="AY1399" s="222" t="s">
        <v>157</v>
      </c>
    </row>
    <row r="1400" spans="1:65" s="113" customFormat="1" ht="21.75" customHeight="1">
      <c r="A1400" s="110"/>
      <c r="B1400" s="111"/>
      <c r="C1400" s="180" t="s">
        <v>698</v>
      </c>
      <c r="D1400" s="180" t="s">
        <v>158</v>
      </c>
      <c r="E1400" s="181" t="s">
        <v>1127</v>
      </c>
      <c r="F1400" s="182" t="s">
        <v>1128</v>
      </c>
      <c r="G1400" s="183" t="s">
        <v>161</v>
      </c>
      <c r="H1400" s="184">
        <v>1301</v>
      </c>
      <c r="I1400" s="5"/>
      <c r="J1400" s="185">
        <f>ROUND(I1400*H1400,2)</f>
        <v>0</v>
      </c>
      <c r="K1400" s="186"/>
      <c r="L1400" s="111"/>
      <c r="M1400" s="187" t="s">
        <v>3</v>
      </c>
      <c r="N1400" s="188" t="s">
        <v>41</v>
      </c>
      <c r="O1400" s="189"/>
      <c r="P1400" s="190">
        <f>O1400*H1400</f>
        <v>0</v>
      </c>
      <c r="Q1400" s="190">
        <v>0</v>
      </c>
      <c r="R1400" s="190">
        <f>Q1400*H1400</f>
        <v>0</v>
      </c>
      <c r="S1400" s="190">
        <v>0</v>
      </c>
      <c r="T1400" s="191">
        <f>S1400*H1400</f>
        <v>0</v>
      </c>
      <c r="U1400" s="110"/>
      <c r="V1400" s="110"/>
      <c r="W1400" s="110"/>
      <c r="X1400" s="110"/>
      <c r="Y1400" s="110"/>
      <c r="Z1400" s="110"/>
      <c r="AA1400" s="110"/>
      <c r="AB1400" s="110"/>
      <c r="AC1400" s="110"/>
      <c r="AD1400" s="110"/>
      <c r="AE1400" s="110"/>
      <c r="AR1400" s="192" t="s">
        <v>211</v>
      </c>
      <c r="AT1400" s="192" t="s">
        <v>158</v>
      </c>
      <c r="AU1400" s="192" t="s">
        <v>77</v>
      </c>
      <c r="AY1400" s="101" t="s">
        <v>157</v>
      </c>
      <c r="BE1400" s="193">
        <f>IF(N1400="základní",J1400,0)</f>
        <v>0</v>
      </c>
      <c r="BF1400" s="193">
        <f>IF(N1400="snížená",J1400,0)</f>
        <v>0</v>
      </c>
      <c r="BG1400" s="193">
        <f>IF(N1400="zákl. přenesená",J1400,0)</f>
        <v>0</v>
      </c>
      <c r="BH1400" s="193">
        <f>IF(N1400="sníž. přenesená",J1400,0)</f>
        <v>0</v>
      </c>
      <c r="BI1400" s="193">
        <f>IF(N1400="nulová",J1400,0)</f>
        <v>0</v>
      </c>
      <c r="BJ1400" s="101" t="s">
        <v>163</v>
      </c>
      <c r="BK1400" s="193">
        <f>ROUND(I1400*H1400,2)</f>
        <v>0</v>
      </c>
      <c r="BL1400" s="101" t="s">
        <v>211</v>
      </c>
      <c r="BM1400" s="192" t="s">
        <v>1129</v>
      </c>
    </row>
    <row r="1401" spans="2:51" s="205" customFormat="1" ht="11.25">
      <c r="B1401" s="206"/>
      <c r="D1401" s="194" t="s">
        <v>164</v>
      </c>
      <c r="E1401" s="207" t="s">
        <v>3</v>
      </c>
      <c r="F1401" s="208" t="s">
        <v>165</v>
      </c>
      <c r="H1401" s="207" t="s">
        <v>3</v>
      </c>
      <c r="L1401" s="206"/>
      <c r="M1401" s="209"/>
      <c r="N1401" s="210"/>
      <c r="O1401" s="210"/>
      <c r="P1401" s="210"/>
      <c r="Q1401" s="210"/>
      <c r="R1401" s="210"/>
      <c r="S1401" s="210"/>
      <c r="T1401" s="211"/>
      <c r="AT1401" s="207" t="s">
        <v>164</v>
      </c>
      <c r="AU1401" s="207" t="s">
        <v>77</v>
      </c>
      <c r="AV1401" s="205" t="s">
        <v>77</v>
      </c>
      <c r="AW1401" s="205" t="s">
        <v>31</v>
      </c>
      <c r="AX1401" s="205" t="s">
        <v>69</v>
      </c>
      <c r="AY1401" s="207" t="s">
        <v>157</v>
      </c>
    </row>
    <row r="1402" spans="2:51" s="205" customFormat="1" ht="11.25">
      <c r="B1402" s="206"/>
      <c r="D1402" s="194" t="s">
        <v>164</v>
      </c>
      <c r="E1402" s="207" t="s">
        <v>3</v>
      </c>
      <c r="F1402" s="208" t="s">
        <v>874</v>
      </c>
      <c r="H1402" s="207" t="s">
        <v>3</v>
      </c>
      <c r="L1402" s="206"/>
      <c r="M1402" s="209"/>
      <c r="N1402" s="210"/>
      <c r="O1402" s="210"/>
      <c r="P1402" s="210"/>
      <c r="Q1402" s="210"/>
      <c r="R1402" s="210"/>
      <c r="S1402" s="210"/>
      <c r="T1402" s="211"/>
      <c r="AT1402" s="207" t="s">
        <v>164</v>
      </c>
      <c r="AU1402" s="207" t="s">
        <v>77</v>
      </c>
      <c r="AV1402" s="205" t="s">
        <v>77</v>
      </c>
      <c r="AW1402" s="205" t="s">
        <v>31</v>
      </c>
      <c r="AX1402" s="205" t="s">
        <v>69</v>
      </c>
      <c r="AY1402" s="207" t="s">
        <v>157</v>
      </c>
    </row>
    <row r="1403" spans="2:51" s="205" customFormat="1" ht="11.25">
      <c r="B1403" s="206"/>
      <c r="D1403" s="194" t="s">
        <v>164</v>
      </c>
      <c r="E1403" s="207" t="s">
        <v>3</v>
      </c>
      <c r="F1403" s="208" t="s">
        <v>875</v>
      </c>
      <c r="H1403" s="207" t="s">
        <v>3</v>
      </c>
      <c r="L1403" s="206"/>
      <c r="M1403" s="209"/>
      <c r="N1403" s="210"/>
      <c r="O1403" s="210"/>
      <c r="P1403" s="210"/>
      <c r="Q1403" s="210"/>
      <c r="R1403" s="210"/>
      <c r="S1403" s="210"/>
      <c r="T1403" s="211"/>
      <c r="AT1403" s="207" t="s">
        <v>164</v>
      </c>
      <c r="AU1403" s="207" t="s">
        <v>77</v>
      </c>
      <c r="AV1403" s="205" t="s">
        <v>77</v>
      </c>
      <c r="AW1403" s="205" t="s">
        <v>31</v>
      </c>
      <c r="AX1403" s="205" t="s">
        <v>69</v>
      </c>
      <c r="AY1403" s="207" t="s">
        <v>157</v>
      </c>
    </row>
    <row r="1404" spans="2:51" s="205" customFormat="1" ht="11.25">
      <c r="B1404" s="206"/>
      <c r="D1404" s="194" t="s">
        <v>164</v>
      </c>
      <c r="E1404" s="207" t="s">
        <v>3</v>
      </c>
      <c r="F1404" s="208" t="s">
        <v>876</v>
      </c>
      <c r="H1404" s="207" t="s">
        <v>3</v>
      </c>
      <c r="L1404" s="206"/>
      <c r="M1404" s="209"/>
      <c r="N1404" s="210"/>
      <c r="O1404" s="210"/>
      <c r="P1404" s="210"/>
      <c r="Q1404" s="210"/>
      <c r="R1404" s="210"/>
      <c r="S1404" s="210"/>
      <c r="T1404" s="211"/>
      <c r="AT1404" s="207" t="s">
        <v>164</v>
      </c>
      <c r="AU1404" s="207" t="s">
        <v>77</v>
      </c>
      <c r="AV1404" s="205" t="s">
        <v>77</v>
      </c>
      <c r="AW1404" s="205" t="s">
        <v>31</v>
      </c>
      <c r="AX1404" s="205" t="s">
        <v>69</v>
      </c>
      <c r="AY1404" s="207" t="s">
        <v>157</v>
      </c>
    </row>
    <row r="1405" spans="2:51" s="205" customFormat="1" ht="11.25">
      <c r="B1405" s="206"/>
      <c r="D1405" s="194" t="s">
        <v>164</v>
      </c>
      <c r="E1405" s="207" t="s">
        <v>3</v>
      </c>
      <c r="F1405" s="208" t="s">
        <v>877</v>
      </c>
      <c r="H1405" s="207" t="s">
        <v>3</v>
      </c>
      <c r="L1405" s="206"/>
      <c r="M1405" s="209"/>
      <c r="N1405" s="210"/>
      <c r="O1405" s="210"/>
      <c r="P1405" s="210"/>
      <c r="Q1405" s="210"/>
      <c r="R1405" s="210"/>
      <c r="S1405" s="210"/>
      <c r="T1405" s="211"/>
      <c r="AT1405" s="207" t="s">
        <v>164</v>
      </c>
      <c r="AU1405" s="207" t="s">
        <v>77</v>
      </c>
      <c r="AV1405" s="205" t="s">
        <v>77</v>
      </c>
      <c r="AW1405" s="205" t="s">
        <v>31</v>
      </c>
      <c r="AX1405" s="205" t="s">
        <v>69</v>
      </c>
      <c r="AY1405" s="207" t="s">
        <v>157</v>
      </c>
    </row>
    <row r="1406" spans="2:51" s="212" customFormat="1" ht="11.25">
      <c r="B1406" s="213"/>
      <c r="D1406" s="194" t="s">
        <v>164</v>
      </c>
      <c r="E1406" s="214" t="s">
        <v>3</v>
      </c>
      <c r="F1406" s="215" t="s">
        <v>878</v>
      </c>
      <c r="H1406" s="216">
        <v>1301</v>
      </c>
      <c r="L1406" s="213"/>
      <c r="M1406" s="217"/>
      <c r="N1406" s="218"/>
      <c r="O1406" s="218"/>
      <c r="P1406" s="218"/>
      <c r="Q1406" s="218"/>
      <c r="R1406" s="218"/>
      <c r="S1406" s="218"/>
      <c r="T1406" s="219"/>
      <c r="AT1406" s="214" t="s">
        <v>164</v>
      </c>
      <c r="AU1406" s="214" t="s">
        <v>77</v>
      </c>
      <c r="AV1406" s="212" t="s">
        <v>163</v>
      </c>
      <c r="AW1406" s="212" t="s">
        <v>31</v>
      </c>
      <c r="AX1406" s="212" t="s">
        <v>69</v>
      </c>
      <c r="AY1406" s="214" t="s">
        <v>157</v>
      </c>
    </row>
    <row r="1407" spans="2:51" s="220" customFormat="1" ht="11.25">
      <c r="B1407" s="221"/>
      <c r="D1407" s="194" t="s">
        <v>164</v>
      </c>
      <c r="E1407" s="222" t="s">
        <v>3</v>
      </c>
      <c r="F1407" s="223" t="s">
        <v>171</v>
      </c>
      <c r="H1407" s="224">
        <v>1301</v>
      </c>
      <c r="L1407" s="221"/>
      <c r="M1407" s="225"/>
      <c r="N1407" s="226"/>
      <c r="O1407" s="226"/>
      <c r="P1407" s="226"/>
      <c r="Q1407" s="226"/>
      <c r="R1407" s="226"/>
      <c r="S1407" s="226"/>
      <c r="T1407" s="227"/>
      <c r="AT1407" s="222" t="s">
        <v>164</v>
      </c>
      <c r="AU1407" s="222" t="s">
        <v>77</v>
      </c>
      <c r="AV1407" s="220" t="s">
        <v>162</v>
      </c>
      <c r="AW1407" s="220" t="s">
        <v>31</v>
      </c>
      <c r="AX1407" s="220" t="s">
        <v>77</v>
      </c>
      <c r="AY1407" s="222" t="s">
        <v>157</v>
      </c>
    </row>
    <row r="1408" spans="1:65" s="113" customFormat="1" ht="24.2" customHeight="1">
      <c r="A1408" s="110"/>
      <c r="B1408" s="111"/>
      <c r="C1408" s="180" t="s">
        <v>749</v>
      </c>
      <c r="D1408" s="180" t="s">
        <v>158</v>
      </c>
      <c r="E1408" s="181" t="s">
        <v>1130</v>
      </c>
      <c r="F1408" s="182" t="s">
        <v>1131</v>
      </c>
      <c r="G1408" s="183" t="s">
        <v>183</v>
      </c>
      <c r="H1408" s="184">
        <v>314</v>
      </c>
      <c r="I1408" s="5"/>
      <c r="J1408" s="185">
        <f>ROUND(I1408*H1408,2)</f>
        <v>0</v>
      </c>
      <c r="K1408" s="186"/>
      <c r="L1408" s="111"/>
      <c r="M1408" s="187" t="s">
        <v>3</v>
      </c>
      <c r="N1408" s="188" t="s">
        <v>41</v>
      </c>
      <c r="O1408" s="189"/>
      <c r="P1408" s="190">
        <f>O1408*H1408</f>
        <v>0</v>
      </c>
      <c r="Q1408" s="190">
        <v>0</v>
      </c>
      <c r="R1408" s="190">
        <f>Q1408*H1408</f>
        <v>0</v>
      </c>
      <c r="S1408" s="190">
        <v>0</v>
      </c>
      <c r="T1408" s="191">
        <f>S1408*H1408</f>
        <v>0</v>
      </c>
      <c r="U1408" s="110"/>
      <c r="V1408" s="110"/>
      <c r="W1408" s="110"/>
      <c r="X1408" s="110"/>
      <c r="Y1408" s="110"/>
      <c r="Z1408" s="110"/>
      <c r="AA1408" s="110"/>
      <c r="AB1408" s="110"/>
      <c r="AC1408" s="110"/>
      <c r="AD1408" s="110"/>
      <c r="AE1408" s="110"/>
      <c r="AR1408" s="192" t="s">
        <v>211</v>
      </c>
      <c r="AT1408" s="192" t="s">
        <v>158</v>
      </c>
      <c r="AU1408" s="192" t="s">
        <v>77</v>
      </c>
      <c r="AY1408" s="101" t="s">
        <v>157</v>
      </c>
      <c r="BE1408" s="193">
        <f>IF(N1408="základní",J1408,0)</f>
        <v>0</v>
      </c>
      <c r="BF1408" s="193">
        <f>IF(N1408="snížená",J1408,0)</f>
        <v>0</v>
      </c>
      <c r="BG1408" s="193">
        <f>IF(N1408="zákl. přenesená",J1408,0)</f>
        <v>0</v>
      </c>
      <c r="BH1408" s="193">
        <f>IF(N1408="sníž. přenesená",J1408,0)</f>
        <v>0</v>
      </c>
      <c r="BI1408" s="193">
        <f>IF(N1408="nulová",J1408,0)</f>
        <v>0</v>
      </c>
      <c r="BJ1408" s="101" t="s">
        <v>163</v>
      </c>
      <c r="BK1408" s="193">
        <f>ROUND(I1408*H1408,2)</f>
        <v>0</v>
      </c>
      <c r="BL1408" s="101" t="s">
        <v>211</v>
      </c>
      <c r="BM1408" s="192" t="s">
        <v>1132</v>
      </c>
    </row>
    <row r="1409" spans="2:51" s="205" customFormat="1" ht="11.25">
      <c r="B1409" s="206"/>
      <c r="D1409" s="194" t="s">
        <v>164</v>
      </c>
      <c r="E1409" s="207" t="s">
        <v>3</v>
      </c>
      <c r="F1409" s="208" t="s">
        <v>889</v>
      </c>
      <c r="H1409" s="207" t="s">
        <v>3</v>
      </c>
      <c r="L1409" s="206"/>
      <c r="M1409" s="209"/>
      <c r="N1409" s="210"/>
      <c r="O1409" s="210"/>
      <c r="P1409" s="210"/>
      <c r="Q1409" s="210"/>
      <c r="R1409" s="210"/>
      <c r="S1409" s="210"/>
      <c r="T1409" s="211"/>
      <c r="AT1409" s="207" t="s">
        <v>164</v>
      </c>
      <c r="AU1409" s="207" t="s">
        <v>77</v>
      </c>
      <c r="AV1409" s="205" t="s">
        <v>77</v>
      </c>
      <c r="AW1409" s="205" t="s">
        <v>31</v>
      </c>
      <c r="AX1409" s="205" t="s">
        <v>69</v>
      </c>
      <c r="AY1409" s="207" t="s">
        <v>157</v>
      </c>
    </row>
    <row r="1410" spans="2:51" s="205" customFormat="1" ht="11.25">
      <c r="B1410" s="206"/>
      <c r="D1410" s="194" t="s">
        <v>164</v>
      </c>
      <c r="E1410" s="207" t="s">
        <v>3</v>
      </c>
      <c r="F1410" s="208" t="s">
        <v>890</v>
      </c>
      <c r="H1410" s="207" t="s">
        <v>3</v>
      </c>
      <c r="L1410" s="206"/>
      <c r="M1410" s="209"/>
      <c r="N1410" s="210"/>
      <c r="O1410" s="210"/>
      <c r="P1410" s="210"/>
      <c r="Q1410" s="210"/>
      <c r="R1410" s="210"/>
      <c r="S1410" s="210"/>
      <c r="T1410" s="211"/>
      <c r="AT1410" s="207" t="s">
        <v>164</v>
      </c>
      <c r="AU1410" s="207" t="s">
        <v>77</v>
      </c>
      <c r="AV1410" s="205" t="s">
        <v>77</v>
      </c>
      <c r="AW1410" s="205" t="s">
        <v>31</v>
      </c>
      <c r="AX1410" s="205" t="s">
        <v>69</v>
      </c>
      <c r="AY1410" s="207" t="s">
        <v>157</v>
      </c>
    </row>
    <row r="1411" spans="2:51" s="205" customFormat="1" ht="11.25">
      <c r="B1411" s="206"/>
      <c r="D1411" s="194" t="s">
        <v>164</v>
      </c>
      <c r="E1411" s="207" t="s">
        <v>3</v>
      </c>
      <c r="F1411" s="208" t="s">
        <v>894</v>
      </c>
      <c r="H1411" s="207" t="s">
        <v>3</v>
      </c>
      <c r="L1411" s="206"/>
      <c r="M1411" s="209"/>
      <c r="N1411" s="210"/>
      <c r="O1411" s="210"/>
      <c r="P1411" s="210"/>
      <c r="Q1411" s="210"/>
      <c r="R1411" s="210"/>
      <c r="S1411" s="210"/>
      <c r="T1411" s="211"/>
      <c r="AT1411" s="207" t="s">
        <v>164</v>
      </c>
      <c r="AU1411" s="207" t="s">
        <v>77</v>
      </c>
      <c r="AV1411" s="205" t="s">
        <v>77</v>
      </c>
      <c r="AW1411" s="205" t="s">
        <v>31</v>
      </c>
      <c r="AX1411" s="205" t="s">
        <v>69</v>
      </c>
      <c r="AY1411" s="207" t="s">
        <v>157</v>
      </c>
    </row>
    <row r="1412" spans="2:51" s="212" customFormat="1" ht="11.25">
      <c r="B1412" s="213"/>
      <c r="D1412" s="194" t="s">
        <v>164</v>
      </c>
      <c r="E1412" s="214" t="s">
        <v>3</v>
      </c>
      <c r="F1412" s="215" t="s">
        <v>1132</v>
      </c>
      <c r="H1412" s="216">
        <v>314</v>
      </c>
      <c r="L1412" s="213"/>
      <c r="M1412" s="217"/>
      <c r="N1412" s="218"/>
      <c r="O1412" s="218"/>
      <c r="P1412" s="218"/>
      <c r="Q1412" s="218"/>
      <c r="R1412" s="218"/>
      <c r="S1412" s="218"/>
      <c r="T1412" s="219"/>
      <c r="AT1412" s="214" t="s">
        <v>164</v>
      </c>
      <c r="AU1412" s="214" t="s">
        <v>77</v>
      </c>
      <c r="AV1412" s="212" t="s">
        <v>163</v>
      </c>
      <c r="AW1412" s="212" t="s">
        <v>31</v>
      </c>
      <c r="AX1412" s="212" t="s">
        <v>69</v>
      </c>
      <c r="AY1412" s="214" t="s">
        <v>157</v>
      </c>
    </row>
    <row r="1413" spans="2:51" s="220" customFormat="1" ht="11.25">
      <c r="B1413" s="221"/>
      <c r="D1413" s="194" t="s">
        <v>164</v>
      </c>
      <c r="E1413" s="222" t="s">
        <v>3</v>
      </c>
      <c r="F1413" s="223" t="s">
        <v>171</v>
      </c>
      <c r="H1413" s="224">
        <v>314</v>
      </c>
      <c r="L1413" s="221"/>
      <c r="M1413" s="225"/>
      <c r="N1413" s="226"/>
      <c r="O1413" s="226"/>
      <c r="P1413" s="226"/>
      <c r="Q1413" s="226"/>
      <c r="R1413" s="226"/>
      <c r="S1413" s="226"/>
      <c r="T1413" s="227"/>
      <c r="AT1413" s="222" t="s">
        <v>164</v>
      </c>
      <c r="AU1413" s="222" t="s">
        <v>77</v>
      </c>
      <c r="AV1413" s="220" t="s">
        <v>162</v>
      </c>
      <c r="AW1413" s="220" t="s">
        <v>31</v>
      </c>
      <c r="AX1413" s="220" t="s">
        <v>77</v>
      </c>
      <c r="AY1413" s="222" t="s">
        <v>157</v>
      </c>
    </row>
    <row r="1414" spans="1:65" s="113" customFormat="1" ht="21.75" customHeight="1">
      <c r="A1414" s="110"/>
      <c r="B1414" s="111"/>
      <c r="C1414" s="180" t="s">
        <v>705</v>
      </c>
      <c r="D1414" s="180" t="s">
        <v>158</v>
      </c>
      <c r="E1414" s="181" t="s">
        <v>1133</v>
      </c>
      <c r="F1414" s="182" t="s">
        <v>1134</v>
      </c>
      <c r="G1414" s="183" t="s">
        <v>183</v>
      </c>
      <c r="H1414" s="184">
        <v>146.7</v>
      </c>
      <c r="I1414" s="5"/>
      <c r="J1414" s="185">
        <f>ROUND(I1414*H1414,2)</f>
        <v>0</v>
      </c>
      <c r="K1414" s="186"/>
      <c r="L1414" s="111"/>
      <c r="M1414" s="187" t="s">
        <v>3</v>
      </c>
      <c r="N1414" s="188" t="s">
        <v>41</v>
      </c>
      <c r="O1414" s="189"/>
      <c r="P1414" s="190">
        <f>O1414*H1414</f>
        <v>0</v>
      </c>
      <c r="Q1414" s="190">
        <v>0</v>
      </c>
      <c r="R1414" s="190">
        <f>Q1414*H1414</f>
        <v>0</v>
      </c>
      <c r="S1414" s="190">
        <v>0</v>
      </c>
      <c r="T1414" s="191">
        <f>S1414*H1414</f>
        <v>0</v>
      </c>
      <c r="U1414" s="110"/>
      <c r="V1414" s="110"/>
      <c r="W1414" s="110"/>
      <c r="X1414" s="110"/>
      <c r="Y1414" s="110"/>
      <c r="Z1414" s="110"/>
      <c r="AA1414" s="110"/>
      <c r="AB1414" s="110"/>
      <c r="AC1414" s="110"/>
      <c r="AD1414" s="110"/>
      <c r="AE1414" s="110"/>
      <c r="AR1414" s="192" t="s">
        <v>211</v>
      </c>
      <c r="AT1414" s="192" t="s">
        <v>158</v>
      </c>
      <c r="AU1414" s="192" t="s">
        <v>77</v>
      </c>
      <c r="AY1414" s="101" t="s">
        <v>157</v>
      </c>
      <c r="BE1414" s="193">
        <f>IF(N1414="základní",J1414,0)</f>
        <v>0</v>
      </c>
      <c r="BF1414" s="193">
        <f>IF(N1414="snížená",J1414,0)</f>
        <v>0</v>
      </c>
      <c r="BG1414" s="193">
        <f>IF(N1414="zákl. přenesená",J1414,0)</f>
        <v>0</v>
      </c>
      <c r="BH1414" s="193">
        <f>IF(N1414="sníž. přenesená",J1414,0)</f>
        <v>0</v>
      </c>
      <c r="BI1414" s="193">
        <f>IF(N1414="nulová",J1414,0)</f>
        <v>0</v>
      </c>
      <c r="BJ1414" s="101" t="s">
        <v>163</v>
      </c>
      <c r="BK1414" s="193">
        <f>ROUND(I1414*H1414,2)</f>
        <v>0</v>
      </c>
      <c r="BL1414" s="101" t="s">
        <v>211</v>
      </c>
      <c r="BM1414" s="192" t="s">
        <v>1135</v>
      </c>
    </row>
    <row r="1415" spans="2:51" s="205" customFormat="1" ht="11.25">
      <c r="B1415" s="206"/>
      <c r="D1415" s="194" t="s">
        <v>164</v>
      </c>
      <c r="E1415" s="207" t="s">
        <v>3</v>
      </c>
      <c r="F1415" s="208" t="s">
        <v>889</v>
      </c>
      <c r="H1415" s="207" t="s">
        <v>3</v>
      </c>
      <c r="L1415" s="206"/>
      <c r="M1415" s="209"/>
      <c r="N1415" s="210"/>
      <c r="O1415" s="210"/>
      <c r="P1415" s="210"/>
      <c r="Q1415" s="210"/>
      <c r="R1415" s="210"/>
      <c r="S1415" s="210"/>
      <c r="T1415" s="211"/>
      <c r="AT1415" s="207" t="s">
        <v>164</v>
      </c>
      <c r="AU1415" s="207" t="s">
        <v>77</v>
      </c>
      <c r="AV1415" s="205" t="s">
        <v>77</v>
      </c>
      <c r="AW1415" s="205" t="s">
        <v>31</v>
      </c>
      <c r="AX1415" s="205" t="s">
        <v>69</v>
      </c>
      <c r="AY1415" s="207" t="s">
        <v>157</v>
      </c>
    </row>
    <row r="1416" spans="2:51" s="205" customFormat="1" ht="11.25">
      <c r="B1416" s="206"/>
      <c r="D1416" s="194" t="s">
        <v>164</v>
      </c>
      <c r="E1416" s="207" t="s">
        <v>3</v>
      </c>
      <c r="F1416" s="208" t="s">
        <v>1136</v>
      </c>
      <c r="H1416" s="207" t="s">
        <v>3</v>
      </c>
      <c r="L1416" s="206"/>
      <c r="M1416" s="209"/>
      <c r="N1416" s="210"/>
      <c r="O1416" s="210"/>
      <c r="P1416" s="210"/>
      <c r="Q1416" s="210"/>
      <c r="R1416" s="210"/>
      <c r="S1416" s="210"/>
      <c r="T1416" s="211"/>
      <c r="AT1416" s="207" t="s">
        <v>164</v>
      </c>
      <c r="AU1416" s="207" t="s">
        <v>77</v>
      </c>
      <c r="AV1416" s="205" t="s">
        <v>77</v>
      </c>
      <c r="AW1416" s="205" t="s">
        <v>31</v>
      </c>
      <c r="AX1416" s="205" t="s">
        <v>69</v>
      </c>
      <c r="AY1416" s="207" t="s">
        <v>157</v>
      </c>
    </row>
    <row r="1417" spans="2:51" s="205" customFormat="1" ht="11.25">
      <c r="B1417" s="206"/>
      <c r="D1417" s="194" t="s">
        <v>164</v>
      </c>
      <c r="E1417" s="207" t="s">
        <v>3</v>
      </c>
      <c r="F1417" s="208" t="s">
        <v>1137</v>
      </c>
      <c r="H1417" s="207" t="s">
        <v>3</v>
      </c>
      <c r="L1417" s="206"/>
      <c r="M1417" s="209"/>
      <c r="N1417" s="210"/>
      <c r="O1417" s="210"/>
      <c r="P1417" s="210"/>
      <c r="Q1417" s="210"/>
      <c r="R1417" s="210"/>
      <c r="S1417" s="210"/>
      <c r="T1417" s="211"/>
      <c r="AT1417" s="207" t="s">
        <v>164</v>
      </c>
      <c r="AU1417" s="207" t="s">
        <v>77</v>
      </c>
      <c r="AV1417" s="205" t="s">
        <v>77</v>
      </c>
      <c r="AW1417" s="205" t="s">
        <v>31</v>
      </c>
      <c r="AX1417" s="205" t="s">
        <v>69</v>
      </c>
      <c r="AY1417" s="207" t="s">
        <v>157</v>
      </c>
    </row>
    <row r="1418" spans="2:51" s="205" customFormat="1" ht="11.25">
      <c r="B1418" s="206"/>
      <c r="D1418" s="194" t="s">
        <v>164</v>
      </c>
      <c r="E1418" s="207" t="s">
        <v>3</v>
      </c>
      <c r="F1418" s="208" t="s">
        <v>1138</v>
      </c>
      <c r="H1418" s="207" t="s">
        <v>3</v>
      </c>
      <c r="L1418" s="206"/>
      <c r="M1418" s="209"/>
      <c r="N1418" s="210"/>
      <c r="O1418" s="210"/>
      <c r="P1418" s="210"/>
      <c r="Q1418" s="210"/>
      <c r="R1418" s="210"/>
      <c r="S1418" s="210"/>
      <c r="T1418" s="211"/>
      <c r="AT1418" s="207" t="s">
        <v>164</v>
      </c>
      <c r="AU1418" s="207" t="s">
        <v>77</v>
      </c>
      <c r="AV1418" s="205" t="s">
        <v>77</v>
      </c>
      <c r="AW1418" s="205" t="s">
        <v>31</v>
      </c>
      <c r="AX1418" s="205" t="s">
        <v>69</v>
      </c>
      <c r="AY1418" s="207" t="s">
        <v>157</v>
      </c>
    </row>
    <row r="1419" spans="2:51" s="205" customFormat="1" ht="11.25">
      <c r="B1419" s="206"/>
      <c r="D1419" s="194" t="s">
        <v>164</v>
      </c>
      <c r="E1419" s="207" t="s">
        <v>3</v>
      </c>
      <c r="F1419" s="208" t="s">
        <v>1139</v>
      </c>
      <c r="H1419" s="207" t="s">
        <v>3</v>
      </c>
      <c r="L1419" s="206"/>
      <c r="M1419" s="209"/>
      <c r="N1419" s="210"/>
      <c r="O1419" s="210"/>
      <c r="P1419" s="210"/>
      <c r="Q1419" s="210"/>
      <c r="R1419" s="210"/>
      <c r="S1419" s="210"/>
      <c r="T1419" s="211"/>
      <c r="AT1419" s="207" t="s">
        <v>164</v>
      </c>
      <c r="AU1419" s="207" t="s">
        <v>77</v>
      </c>
      <c r="AV1419" s="205" t="s">
        <v>77</v>
      </c>
      <c r="AW1419" s="205" t="s">
        <v>31</v>
      </c>
      <c r="AX1419" s="205" t="s">
        <v>69</v>
      </c>
      <c r="AY1419" s="207" t="s">
        <v>157</v>
      </c>
    </row>
    <row r="1420" spans="2:51" s="205" customFormat="1" ht="11.25">
      <c r="B1420" s="206"/>
      <c r="D1420" s="194" t="s">
        <v>164</v>
      </c>
      <c r="E1420" s="207" t="s">
        <v>3</v>
      </c>
      <c r="F1420" s="208" t="s">
        <v>1140</v>
      </c>
      <c r="H1420" s="207" t="s">
        <v>3</v>
      </c>
      <c r="L1420" s="206"/>
      <c r="M1420" s="209"/>
      <c r="N1420" s="210"/>
      <c r="O1420" s="210"/>
      <c r="P1420" s="210"/>
      <c r="Q1420" s="210"/>
      <c r="R1420" s="210"/>
      <c r="S1420" s="210"/>
      <c r="T1420" s="211"/>
      <c r="AT1420" s="207" t="s">
        <v>164</v>
      </c>
      <c r="AU1420" s="207" t="s">
        <v>77</v>
      </c>
      <c r="AV1420" s="205" t="s">
        <v>77</v>
      </c>
      <c r="AW1420" s="205" t="s">
        <v>31</v>
      </c>
      <c r="AX1420" s="205" t="s">
        <v>69</v>
      </c>
      <c r="AY1420" s="207" t="s">
        <v>157</v>
      </c>
    </row>
    <row r="1421" spans="2:51" s="205" customFormat="1" ht="11.25">
      <c r="B1421" s="206"/>
      <c r="D1421" s="194" t="s">
        <v>164</v>
      </c>
      <c r="E1421" s="207" t="s">
        <v>3</v>
      </c>
      <c r="F1421" s="208" t="s">
        <v>1141</v>
      </c>
      <c r="H1421" s="207" t="s">
        <v>3</v>
      </c>
      <c r="L1421" s="206"/>
      <c r="M1421" s="209"/>
      <c r="N1421" s="210"/>
      <c r="O1421" s="210"/>
      <c r="P1421" s="210"/>
      <c r="Q1421" s="210"/>
      <c r="R1421" s="210"/>
      <c r="S1421" s="210"/>
      <c r="T1421" s="211"/>
      <c r="AT1421" s="207" t="s">
        <v>164</v>
      </c>
      <c r="AU1421" s="207" t="s">
        <v>77</v>
      </c>
      <c r="AV1421" s="205" t="s">
        <v>77</v>
      </c>
      <c r="AW1421" s="205" t="s">
        <v>31</v>
      </c>
      <c r="AX1421" s="205" t="s">
        <v>69</v>
      </c>
      <c r="AY1421" s="207" t="s">
        <v>157</v>
      </c>
    </row>
    <row r="1422" spans="2:51" s="205" customFormat="1" ht="11.25">
      <c r="B1422" s="206"/>
      <c r="D1422" s="194" t="s">
        <v>164</v>
      </c>
      <c r="E1422" s="207" t="s">
        <v>3</v>
      </c>
      <c r="F1422" s="208" t="s">
        <v>1142</v>
      </c>
      <c r="H1422" s="207" t="s">
        <v>3</v>
      </c>
      <c r="L1422" s="206"/>
      <c r="M1422" s="209"/>
      <c r="N1422" s="210"/>
      <c r="O1422" s="210"/>
      <c r="P1422" s="210"/>
      <c r="Q1422" s="210"/>
      <c r="R1422" s="210"/>
      <c r="S1422" s="210"/>
      <c r="T1422" s="211"/>
      <c r="AT1422" s="207" t="s">
        <v>164</v>
      </c>
      <c r="AU1422" s="207" t="s">
        <v>77</v>
      </c>
      <c r="AV1422" s="205" t="s">
        <v>77</v>
      </c>
      <c r="AW1422" s="205" t="s">
        <v>31</v>
      </c>
      <c r="AX1422" s="205" t="s">
        <v>69</v>
      </c>
      <c r="AY1422" s="207" t="s">
        <v>157</v>
      </c>
    </row>
    <row r="1423" spans="2:51" s="205" customFormat="1" ht="11.25">
      <c r="B1423" s="206"/>
      <c r="D1423" s="194" t="s">
        <v>164</v>
      </c>
      <c r="E1423" s="207" t="s">
        <v>3</v>
      </c>
      <c r="F1423" s="208" t="s">
        <v>1143</v>
      </c>
      <c r="H1423" s="207" t="s">
        <v>3</v>
      </c>
      <c r="L1423" s="206"/>
      <c r="M1423" s="209"/>
      <c r="N1423" s="210"/>
      <c r="O1423" s="210"/>
      <c r="P1423" s="210"/>
      <c r="Q1423" s="210"/>
      <c r="R1423" s="210"/>
      <c r="S1423" s="210"/>
      <c r="T1423" s="211"/>
      <c r="AT1423" s="207" t="s">
        <v>164</v>
      </c>
      <c r="AU1423" s="207" t="s">
        <v>77</v>
      </c>
      <c r="AV1423" s="205" t="s">
        <v>77</v>
      </c>
      <c r="AW1423" s="205" t="s">
        <v>31</v>
      </c>
      <c r="AX1423" s="205" t="s">
        <v>69</v>
      </c>
      <c r="AY1423" s="207" t="s">
        <v>157</v>
      </c>
    </row>
    <row r="1424" spans="2:51" s="205" customFormat="1" ht="11.25">
      <c r="B1424" s="206"/>
      <c r="D1424" s="194" t="s">
        <v>164</v>
      </c>
      <c r="E1424" s="207" t="s">
        <v>3</v>
      </c>
      <c r="F1424" s="208" t="s">
        <v>1144</v>
      </c>
      <c r="H1424" s="207" t="s">
        <v>3</v>
      </c>
      <c r="L1424" s="206"/>
      <c r="M1424" s="209"/>
      <c r="N1424" s="210"/>
      <c r="O1424" s="210"/>
      <c r="P1424" s="210"/>
      <c r="Q1424" s="210"/>
      <c r="R1424" s="210"/>
      <c r="S1424" s="210"/>
      <c r="T1424" s="211"/>
      <c r="AT1424" s="207" t="s">
        <v>164</v>
      </c>
      <c r="AU1424" s="207" t="s">
        <v>77</v>
      </c>
      <c r="AV1424" s="205" t="s">
        <v>77</v>
      </c>
      <c r="AW1424" s="205" t="s">
        <v>31</v>
      </c>
      <c r="AX1424" s="205" t="s">
        <v>69</v>
      </c>
      <c r="AY1424" s="207" t="s">
        <v>157</v>
      </c>
    </row>
    <row r="1425" spans="2:51" s="205" customFormat="1" ht="11.25">
      <c r="B1425" s="206"/>
      <c r="D1425" s="194" t="s">
        <v>164</v>
      </c>
      <c r="E1425" s="207" t="s">
        <v>3</v>
      </c>
      <c r="F1425" s="208" t="s">
        <v>1145</v>
      </c>
      <c r="H1425" s="207" t="s">
        <v>3</v>
      </c>
      <c r="L1425" s="206"/>
      <c r="M1425" s="209"/>
      <c r="N1425" s="210"/>
      <c r="O1425" s="210"/>
      <c r="P1425" s="210"/>
      <c r="Q1425" s="210"/>
      <c r="R1425" s="210"/>
      <c r="S1425" s="210"/>
      <c r="T1425" s="211"/>
      <c r="AT1425" s="207" t="s">
        <v>164</v>
      </c>
      <c r="AU1425" s="207" t="s">
        <v>77</v>
      </c>
      <c r="AV1425" s="205" t="s">
        <v>77</v>
      </c>
      <c r="AW1425" s="205" t="s">
        <v>31</v>
      </c>
      <c r="AX1425" s="205" t="s">
        <v>69</v>
      </c>
      <c r="AY1425" s="207" t="s">
        <v>157</v>
      </c>
    </row>
    <row r="1426" spans="2:51" s="205" customFormat="1" ht="11.25">
      <c r="B1426" s="206"/>
      <c r="D1426" s="194" t="s">
        <v>164</v>
      </c>
      <c r="E1426" s="207" t="s">
        <v>3</v>
      </c>
      <c r="F1426" s="208" t="s">
        <v>1146</v>
      </c>
      <c r="H1426" s="207" t="s">
        <v>3</v>
      </c>
      <c r="L1426" s="206"/>
      <c r="M1426" s="209"/>
      <c r="N1426" s="210"/>
      <c r="O1426" s="210"/>
      <c r="P1426" s="210"/>
      <c r="Q1426" s="210"/>
      <c r="R1426" s="210"/>
      <c r="S1426" s="210"/>
      <c r="T1426" s="211"/>
      <c r="AT1426" s="207" t="s">
        <v>164</v>
      </c>
      <c r="AU1426" s="207" t="s">
        <v>77</v>
      </c>
      <c r="AV1426" s="205" t="s">
        <v>77</v>
      </c>
      <c r="AW1426" s="205" t="s">
        <v>31</v>
      </c>
      <c r="AX1426" s="205" t="s">
        <v>69</v>
      </c>
      <c r="AY1426" s="207" t="s">
        <v>157</v>
      </c>
    </row>
    <row r="1427" spans="2:51" s="205" customFormat="1" ht="11.25">
      <c r="B1427" s="206"/>
      <c r="D1427" s="194" t="s">
        <v>164</v>
      </c>
      <c r="E1427" s="207" t="s">
        <v>3</v>
      </c>
      <c r="F1427" s="208" t="s">
        <v>1147</v>
      </c>
      <c r="H1427" s="207" t="s">
        <v>3</v>
      </c>
      <c r="L1427" s="206"/>
      <c r="M1427" s="209"/>
      <c r="N1427" s="210"/>
      <c r="O1427" s="210"/>
      <c r="P1427" s="210"/>
      <c r="Q1427" s="210"/>
      <c r="R1427" s="210"/>
      <c r="S1427" s="210"/>
      <c r="T1427" s="211"/>
      <c r="AT1427" s="207" t="s">
        <v>164</v>
      </c>
      <c r="AU1427" s="207" t="s">
        <v>77</v>
      </c>
      <c r="AV1427" s="205" t="s">
        <v>77</v>
      </c>
      <c r="AW1427" s="205" t="s">
        <v>31</v>
      </c>
      <c r="AX1427" s="205" t="s">
        <v>69</v>
      </c>
      <c r="AY1427" s="207" t="s">
        <v>157</v>
      </c>
    </row>
    <row r="1428" spans="2:51" s="205" customFormat="1" ht="11.25">
      <c r="B1428" s="206"/>
      <c r="D1428" s="194" t="s">
        <v>164</v>
      </c>
      <c r="E1428" s="207" t="s">
        <v>3</v>
      </c>
      <c r="F1428" s="208" t="s">
        <v>889</v>
      </c>
      <c r="H1428" s="207" t="s">
        <v>3</v>
      </c>
      <c r="L1428" s="206"/>
      <c r="M1428" s="209"/>
      <c r="N1428" s="210"/>
      <c r="O1428" s="210"/>
      <c r="P1428" s="210"/>
      <c r="Q1428" s="210"/>
      <c r="R1428" s="210"/>
      <c r="S1428" s="210"/>
      <c r="T1428" s="211"/>
      <c r="AT1428" s="207" t="s">
        <v>164</v>
      </c>
      <c r="AU1428" s="207" t="s">
        <v>77</v>
      </c>
      <c r="AV1428" s="205" t="s">
        <v>77</v>
      </c>
      <c r="AW1428" s="205" t="s">
        <v>31</v>
      </c>
      <c r="AX1428" s="205" t="s">
        <v>69</v>
      </c>
      <c r="AY1428" s="207" t="s">
        <v>157</v>
      </c>
    </row>
    <row r="1429" spans="2:51" s="205" customFormat="1" ht="11.25">
      <c r="B1429" s="206"/>
      <c r="D1429" s="194" t="s">
        <v>164</v>
      </c>
      <c r="E1429" s="207" t="s">
        <v>3</v>
      </c>
      <c r="F1429" s="208" t="s">
        <v>1148</v>
      </c>
      <c r="H1429" s="207" t="s">
        <v>3</v>
      </c>
      <c r="L1429" s="206"/>
      <c r="M1429" s="209"/>
      <c r="N1429" s="210"/>
      <c r="O1429" s="210"/>
      <c r="P1429" s="210"/>
      <c r="Q1429" s="210"/>
      <c r="R1429" s="210"/>
      <c r="S1429" s="210"/>
      <c r="T1429" s="211"/>
      <c r="AT1429" s="207" t="s">
        <v>164</v>
      </c>
      <c r="AU1429" s="207" t="s">
        <v>77</v>
      </c>
      <c r="AV1429" s="205" t="s">
        <v>77</v>
      </c>
      <c r="AW1429" s="205" t="s">
        <v>31</v>
      </c>
      <c r="AX1429" s="205" t="s">
        <v>69</v>
      </c>
      <c r="AY1429" s="207" t="s">
        <v>157</v>
      </c>
    </row>
    <row r="1430" spans="2:51" s="212" customFormat="1" ht="11.25">
      <c r="B1430" s="213"/>
      <c r="D1430" s="194" t="s">
        <v>164</v>
      </c>
      <c r="E1430" s="214" t="s">
        <v>3</v>
      </c>
      <c r="F1430" s="215" t="s">
        <v>1149</v>
      </c>
      <c r="H1430" s="216">
        <v>146.7</v>
      </c>
      <c r="L1430" s="213"/>
      <c r="M1430" s="217"/>
      <c r="N1430" s="218"/>
      <c r="O1430" s="218"/>
      <c r="P1430" s="218"/>
      <c r="Q1430" s="218"/>
      <c r="R1430" s="218"/>
      <c r="S1430" s="218"/>
      <c r="T1430" s="219"/>
      <c r="AT1430" s="214" t="s">
        <v>164</v>
      </c>
      <c r="AU1430" s="214" t="s">
        <v>77</v>
      </c>
      <c r="AV1430" s="212" t="s">
        <v>163</v>
      </c>
      <c r="AW1430" s="212" t="s">
        <v>31</v>
      </c>
      <c r="AX1430" s="212" t="s">
        <v>69</v>
      </c>
      <c r="AY1430" s="214" t="s">
        <v>157</v>
      </c>
    </row>
    <row r="1431" spans="2:51" s="220" customFormat="1" ht="11.25">
      <c r="B1431" s="221"/>
      <c r="D1431" s="194" t="s">
        <v>164</v>
      </c>
      <c r="E1431" s="222" t="s">
        <v>3</v>
      </c>
      <c r="F1431" s="223" t="s">
        <v>171</v>
      </c>
      <c r="H1431" s="224">
        <v>146.7</v>
      </c>
      <c r="L1431" s="221"/>
      <c r="M1431" s="225"/>
      <c r="N1431" s="226"/>
      <c r="O1431" s="226"/>
      <c r="P1431" s="226"/>
      <c r="Q1431" s="226"/>
      <c r="R1431" s="226"/>
      <c r="S1431" s="226"/>
      <c r="T1431" s="227"/>
      <c r="AT1431" s="222" t="s">
        <v>164</v>
      </c>
      <c r="AU1431" s="222" t="s">
        <v>77</v>
      </c>
      <c r="AV1431" s="220" t="s">
        <v>162</v>
      </c>
      <c r="AW1431" s="220" t="s">
        <v>31</v>
      </c>
      <c r="AX1431" s="220" t="s">
        <v>77</v>
      </c>
      <c r="AY1431" s="222" t="s">
        <v>157</v>
      </c>
    </row>
    <row r="1432" spans="1:65" s="113" customFormat="1" ht="24.2" customHeight="1">
      <c r="A1432" s="110"/>
      <c r="B1432" s="111"/>
      <c r="C1432" s="180" t="s">
        <v>1150</v>
      </c>
      <c r="D1432" s="180" t="s">
        <v>158</v>
      </c>
      <c r="E1432" s="181" t="s">
        <v>1151</v>
      </c>
      <c r="F1432" s="182" t="s">
        <v>1152</v>
      </c>
      <c r="G1432" s="183" t="s">
        <v>389</v>
      </c>
      <c r="H1432" s="184">
        <v>16</v>
      </c>
      <c r="I1432" s="5"/>
      <c r="J1432" s="185">
        <f>ROUND(I1432*H1432,2)</f>
        <v>0</v>
      </c>
      <c r="K1432" s="186"/>
      <c r="L1432" s="111"/>
      <c r="M1432" s="187" t="s">
        <v>3</v>
      </c>
      <c r="N1432" s="188" t="s">
        <v>41</v>
      </c>
      <c r="O1432" s="189"/>
      <c r="P1432" s="190">
        <f>O1432*H1432</f>
        <v>0</v>
      </c>
      <c r="Q1432" s="190">
        <v>0</v>
      </c>
      <c r="R1432" s="190">
        <f>Q1432*H1432</f>
        <v>0</v>
      </c>
      <c r="S1432" s="190">
        <v>0</v>
      </c>
      <c r="T1432" s="191">
        <f>S1432*H1432</f>
        <v>0</v>
      </c>
      <c r="U1432" s="110"/>
      <c r="V1432" s="110"/>
      <c r="W1432" s="110"/>
      <c r="X1432" s="110"/>
      <c r="Y1432" s="110"/>
      <c r="Z1432" s="110"/>
      <c r="AA1432" s="110"/>
      <c r="AB1432" s="110"/>
      <c r="AC1432" s="110"/>
      <c r="AD1432" s="110"/>
      <c r="AE1432" s="110"/>
      <c r="AR1432" s="192" t="s">
        <v>211</v>
      </c>
      <c r="AT1432" s="192" t="s">
        <v>158</v>
      </c>
      <c r="AU1432" s="192" t="s">
        <v>77</v>
      </c>
      <c r="AY1432" s="101" t="s">
        <v>157</v>
      </c>
      <c r="BE1432" s="193">
        <f>IF(N1432="základní",J1432,0)</f>
        <v>0</v>
      </c>
      <c r="BF1432" s="193">
        <f>IF(N1432="snížená",J1432,0)</f>
        <v>0</v>
      </c>
      <c r="BG1432" s="193">
        <f>IF(N1432="zákl. přenesená",J1432,0)</f>
        <v>0</v>
      </c>
      <c r="BH1432" s="193">
        <f>IF(N1432="sníž. přenesená",J1432,0)</f>
        <v>0</v>
      </c>
      <c r="BI1432" s="193">
        <f>IF(N1432="nulová",J1432,0)</f>
        <v>0</v>
      </c>
      <c r="BJ1432" s="101" t="s">
        <v>163</v>
      </c>
      <c r="BK1432" s="193">
        <f>ROUND(I1432*H1432,2)</f>
        <v>0</v>
      </c>
      <c r="BL1432" s="101" t="s">
        <v>211</v>
      </c>
      <c r="BM1432" s="192" t="s">
        <v>1153</v>
      </c>
    </row>
    <row r="1433" spans="2:51" s="205" customFormat="1" ht="11.25">
      <c r="B1433" s="206"/>
      <c r="D1433" s="194" t="s">
        <v>164</v>
      </c>
      <c r="E1433" s="207" t="s">
        <v>3</v>
      </c>
      <c r="F1433" s="208" t="s">
        <v>889</v>
      </c>
      <c r="H1433" s="207" t="s">
        <v>3</v>
      </c>
      <c r="L1433" s="206"/>
      <c r="M1433" s="209"/>
      <c r="N1433" s="210"/>
      <c r="O1433" s="210"/>
      <c r="P1433" s="210"/>
      <c r="Q1433" s="210"/>
      <c r="R1433" s="210"/>
      <c r="S1433" s="210"/>
      <c r="T1433" s="211"/>
      <c r="AT1433" s="207" t="s">
        <v>164</v>
      </c>
      <c r="AU1433" s="207" t="s">
        <v>77</v>
      </c>
      <c r="AV1433" s="205" t="s">
        <v>77</v>
      </c>
      <c r="AW1433" s="205" t="s">
        <v>31</v>
      </c>
      <c r="AX1433" s="205" t="s">
        <v>69</v>
      </c>
      <c r="AY1433" s="207" t="s">
        <v>157</v>
      </c>
    </row>
    <row r="1434" spans="2:51" s="205" customFormat="1" ht="11.25">
      <c r="B1434" s="206"/>
      <c r="D1434" s="194" t="s">
        <v>164</v>
      </c>
      <c r="E1434" s="207" t="s">
        <v>3</v>
      </c>
      <c r="F1434" s="208" t="s">
        <v>1154</v>
      </c>
      <c r="H1434" s="207" t="s">
        <v>3</v>
      </c>
      <c r="L1434" s="206"/>
      <c r="M1434" s="209"/>
      <c r="N1434" s="210"/>
      <c r="O1434" s="210"/>
      <c r="P1434" s="210"/>
      <c r="Q1434" s="210"/>
      <c r="R1434" s="210"/>
      <c r="S1434" s="210"/>
      <c r="T1434" s="211"/>
      <c r="AT1434" s="207" t="s">
        <v>164</v>
      </c>
      <c r="AU1434" s="207" t="s">
        <v>77</v>
      </c>
      <c r="AV1434" s="205" t="s">
        <v>77</v>
      </c>
      <c r="AW1434" s="205" t="s">
        <v>31</v>
      </c>
      <c r="AX1434" s="205" t="s">
        <v>69</v>
      </c>
      <c r="AY1434" s="207" t="s">
        <v>157</v>
      </c>
    </row>
    <row r="1435" spans="2:51" s="212" customFormat="1" ht="11.25">
      <c r="B1435" s="213"/>
      <c r="D1435" s="194" t="s">
        <v>164</v>
      </c>
      <c r="E1435" s="214" t="s">
        <v>3</v>
      </c>
      <c r="F1435" s="215" t="s">
        <v>211</v>
      </c>
      <c r="H1435" s="216">
        <v>16</v>
      </c>
      <c r="L1435" s="213"/>
      <c r="M1435" s="217"/>
      <c r="N1435" s="218"/>
      <c r="O1435" s="218"/>
      <c r="P1435" s="218"/>
      <c r="Q1435" s="218"/>
      <c r="R1435" s="218"/>
      <c r="S1435" s="218"/>
      <c r="T1435" s="219"/>
      <c r="AT1435" s="214" t="s">
        <v>164</v>
      </c>
      <c r="AU1435" s="214" t="s">
        <v>77</v>
      </c>
      <c r="AV1435" s="212" t="s">
        <v>163</v>
      </c>
      <c r="AW1435" s="212" t="s">
        <v>31</v>
      </c>
      <c r="AX1435" s="212" t="s">
        <v>69</v>
      </c>
      <c r="AY1435" s="214" t="s">
        <v>157</v>
      </c>
    </row>
    <row r="1436" spans="2:51" s="220" customFormat="1" ht="11.25">
      <c r="B1436" s="221"/>
      <c r="D1436" s="194" t="s">
        <v>164</v>
      </c>
      <c r="E1436" s="222" t="s">
        <v>3</v>
      </c>
      <c r="F1436" s="223" t="s">
        <v>171</v>
      </c>
      <c r="H1436" s="224">
        <v>16</v>
      </c>
      <c r="L1436" s="221"/>
      <c r="M1436" s="225"/>
      <c r="N1436" s="226"/>
      <c r="O1436" s="226"/>
      <c r="P1436" s="226"/>
      <c r="Q1436" s="226"/>
      <c r="R1436" s="226"/>
      <c r="S1436" s="226"/>
      <c r="T1436" s="227"/>
      <c r="AT1436" s="222" t="s">
        <v>164</v>
      </c>
      <c r="AU1436" s="222" t="s">
        <v>77</v>
      </c>
      <c r="AV1436" s="220" t="s">
        <v>162</v>
      </c>
      <c r="AW1436" s="220" t="s">
        <v>31</v>
      </c>
      <c r="AX1436" s="220" t="s">
        <v>77</v>
      </c>
      <c r="AY1436" s="222" t="s">
        <v>157</v>
      </c>
    </row>
    <row r="1437" spans="1:65" s="113" customFormat="1" ht="33" customHeight="1">
      <c r="A1437" s="110"/>
      <c r="B1437" s="111"/>
      <c r="C1437" s="180" t="s">
        <v>710</v>
      </c>
      <c r="D1437" s="180" t="s">
        <v>158</v>
      </c>
      <c r="E1437" s="181" t="s">
        <v>1155</v>
      </c>
      <c r="F1437" s="182" t="s">
        <v>1156</v>
      </c>
      <c r="G1437" s="183" t="s">
        <v>183</v>
      </c>
      <c r="H1437" s="184">
        <v>174</v>
      </c>
      <c r="I1437" s="5"/>
      <c r="J1437" s="185">
        <f>ROUND(I1437*H1437,2)</f>
        <v>0</v>
      </c>
      <c r="K1437" s="186"/>
      <c r="L1437" s="111"/>
      <c r="M1437" s="187" t="s">
        <v>3</v>
      </c>
      <c r="N1437" s="188" t="s">
        <v>41</v>
      </c>
      <c r="O1437" s="189"/>
      <c r="P1437" s="190">
        <f>O1437*H1437</f>
        <v>0</v>
      </c>
      <c r="Q1437" s="190">
        <v>0</v>
      </c>
      <c r="R1437" s="190">
        <f>Q1437*H1437</f>
        <v>0</v>
      </c>
      <c r="S1437" s="190">
        <v>0</v>
      </c>
      <c r="T1437" s="191">
        <f>S1437*H1437</f>
        <v>0</v>
      </c>
      <c r="U1437" s="110"/>
      <c r="V1437" s="110"/>
      <c r="W1437" s="110"/>
      <c r="X1437" s="110"/>
      <c r="Y1437" s="110"/>
      <c r="Z1437" s="110"/>
      <c r="AA1437" s="110"/>
      <c r="AB1437" s="110"/>
      <c r="AC1437" s="110"/>
      <c r="AD1437" s="110"/>
      <c r="AE1437" s="110"/>
      <c r="AR1437" s="192" t="s">
        <v>211</v>
      </c>
      <c r="AT1437" s="192" t="s">
        <v>158</v>
      </c>
      <c r="AU1437" s="192" t="s">
        <v>77</v>
      </c>
      <c r="AY1437" s="101" t="s">
        <v>157</v>
      </c>
      <c r="BE1437" s="193">
        <f>IF(N1437="základní",J1437,0)</f>
        <v>0</v>
      </c>
      <c r="BF1437" s="193">
        <f>IF(N1437="snížená",J1437,0)</f>
        <v>0</v>
      </c>
      <c r="BG1437" s="193">
        <f>IF(N1437="zákl. přenesená",J1437,0)</f>
        <v>0</v>
      </c>
      <c r="BH1437" s="193">
        <f>IF(N1437="sníž. přenesená",J1437,0)</f>
        <v>0</v>
      </c>
      <c r="BI1437" s="193">
        <f>IF(N1437="nulová",J1437,0)</f>
        <v>0</v>
      </c>
      <c r="BJ1437" s="101" t="s">
        <v>163</v>
      </c>
      <c r="BK1437" s="193">
        <f>ROUND(I1437*H1437,2)</f>
        <v>0</v>
      </c>
      <c r="BL1437" s="101" t="s">
        <v>211</v>
      </c>
      <c r="BM1437" s="192" t="s">
        <v>1157</v>
      </c>
    </row>
    <row r="1438" spans="2:51" s="205" customFormat="1" ht="22.5">
      <c r="B1438" s="206"/>
      <c r="D1438" s="194" t="s">
        <v>164</v>
      </c>
      <c r="E1438" s="207" t="s">
        <v>3</v>
      </c>
      <c r="F1438" s="208" t="s">
        <v>1158</v>
      </c>
      <c r="H1438" s="207" t="s">
        <v>3</v>
      </c>
      <c r="L1438" s="206"/>
      <c r="M1438" s="209"/>
      <c r="N1438" s="210"/>
      <c r="O1438" s="210"/>
      <c r="P1438" s="210"/>
      <c r="Q1438" s="210"/>
      <c r="R1438" s="210"/>
      <c r="S1438" s="210"/>
      <c r="T1438" s="211"/>
      <c r="AT1438" s="207" t="s">
        <v>164</v>
      </c>
      <c r="AU1438" s="207" t="s">
        <v>77</v>
      </c>
      <c r="AV1438" s="205" t="s">
        <v>77</v>
      </c>
      <c r="AW1438" s="205" t="s">
        <v>31</v>
      </c>
      <c r="AX1438" s="205" t="s">
        <v>69</v>
      </c>
      <c r="AY1438" s="207" t="s">
        <v>157</v>
      </c>
    </row>
    <row r="1439" spans="2:51" s="205" customFormat="1" ht="11.25">
      <c r="B1439" s="206"/>
      <c r="D1439" s="194" t="s">
        <v>164</v>
      </c>
      <c r="E1439" s="207" t="s">
        <v>3</v>
      </c>
      <c r="F1439" s="208" t="s">
        <v>889</v>
      </c>
      <c r="H1439" s="207" t="s">
        <v>3</v>
      </c>
      <c r="L1439" s="206"/>
      <c r="M1439" s="209"/>
      <c r="N1439" s="210"/>
      <c r="O1439" s="210"/>
      <c r="P1439" s="210"/>
      <c r="Q1439" s="210"/>
      <c r="R1439" s="210"/>
      <c r="S1439" s="210"/>
      <c r="T1439" s="211"/>
      <c r="AT1439" s="207" t="s">
        <v>164</v>
      </c>
      <c r="AU1439" s="207" t="s">
        <v>77</v>
      </c>
      <c r="AV1439" s="205" t="s">
        <v>77</v>
      </c>
      <c r="AW1439" s="205" t="s">
        <v>31</v>
      </c>
      <c r="AX1439" s="205" t="s">
        <v>69</v>
      </c>
      <c r="AY1439" s="207" t="s">
        <v>157</v>
      </c>
    </row>
    <row r="1440" spans="2:51" s="205" customFormat="1" ht="11.25">
      <c r="B1440" s="206"/>
      <c r="D1440" s="194" t="s">
        <v>164</v>
      </c>
      <c r="E1440" s="207" t="s">
        <v>3</v>
      </c>
      <c r="F1440" s="208" t="s">
        <v>1159</v>
      </c>
      <c r="H1440" s="207" t="s">
        <v>3</v>
      </c>
      <c r="L1440" s="206"/>
      <c r="M1440" s="209"/>
      <c r="N1440" s="210"/>
      <c r="O1440" s="210"/>
      <c r="P1440" s="210"/>
      <c r="Q1440" s="210"/>
      <c r="R1440" s="210"/>
      <c r="S1440" s="210"/>
      <c r="T1440" s="211"/>
      <c r="AT1440" s="207" t="s">
        <v>164</v>
      </c>
      <c r="AU1440" s="207" t="s">
        <v>77</v>
      </c>
      <c r="AV1440" s="205" t="s">
        <v>77</v>
      </c>
      <c r="AW1440" s="205" t="s">
        <v>31</v>
      </c>
      <c r="AX1440" s="205" t="s">
        <v>69</v>
      </c>
      <c r="AY1440" s="207" t="s">
        <v>157</v>
      </c>
    </row>
    <row r="1441" spans="2:51" s="205" customFormat="1" ht="11.25">
      <c r="B1441" s="206"/>
      <c r="D1441" s="194" t="s">
        <v>164</v>
      </c>
      <c r="E1441" s="207" t="s">
        <v>3</v>
      </c>
      <c r="F1441" s="208" t="s">
        <v>1160</v>
      </c>
      <c r="H1441" s="207" t="s">
        <v>3</v>
      </c>
      <c r="L1441" s="206"/>
      <c r="M1441" s="209"/>
      <c r="N1441" s="210"/>
      <c r="O1441" s="210"/>
      <c r="P1441" s="210"/>
      <c r="Q1441" s="210"/>
      <c r="R1441" s="210"/>
      <c r="S1441" s="210"/>
      <c r="T1441" s="211"/>
      <c r="AT1441" s="207" t="s">
        <v>164</v>
      </c>
      <c r="AU1441" s="207" t="s">
        <v>77</v>
      </c>
      <c r="AV1441" s="205" t="s">
        <v>77</v>
      </c>
      <c r="AW1441" s="205" t="s">
        <v>31</v>
      </c>
      <c r="AX1441" s="205" t="s">
        <v>69</v>
      </c>
      <c r="AY1441" s="207" t="s">
        <v>157</v>
      </c>
    </row>
    <row r="1442" spans="2:51" s="212" customFormat="1" ht="11.25">
      <c r="B1442" s="213"/>
      <c r="D1442" s="194" t="s">
        <v>164</v>
      </c>
      <c r="E1442" s="214" t="s">
        <v>3</v>
      </c>
      <c r="F1442" s="215" t="s">
        <v>746</v>
      </c>
      <c r="H1442" s="216">
        <v>174</v>
      </c>
      <c r="L1442" s="213"/>
      <c r="M1442" s="217"/>
      <c r="N1442" s="218"/>
      <c r="O1442" s="218"/>
      <c r="P1442" s="218"/>
      <c r="Q1442" s="218"/>
      <c r="R1442" s="218"/>
      <c r="S1442" s="218"/>
      <c r="T1442" s="219"/>
      <c r="AT1442" s="214" t="s">
        <v>164</v>
      </c>
      <c r="AU1442" s="214" t="s">
        <v>77</v>
      </c>
      <c r="AV1442" s="212" t="s">
        <v>163</v>
      </c>
      <c r="AW1442" s="212" t="s">
        <v>31</v>
      </c>
      <c r="AX1442" s="212" t="s">
        <v>69</v>
      </c>
      <c r="AY1442" s="214" t="s">
        <v>157</v>
      </c>
    </row>
    <row r="1443" spans="2:51" s="220" customFormat="1" ht="11.25">
      <c r="B1443" s="221"/>
      <c r="D1443" s="194" t="s">
        <v>164</v>
      </c>
      <c r="E1443" s="222" t="s">
        <v>3</v>
      </c>
      <c r="F1443" s="223" t="s">
        <v>171</v>
      </c>
      <c r="H1443" s="224">
        <v>174</v>
      </c>
      <c r="L1443" s="221"/>
      <c r="M1443" s="225"/>
      <c r="N1443" s="226"/>
      <c r="O1443" s="226"/>
      <c r="P1443" s="226"/>
      <c r="Q1443" s="226"/>
      <c r="R1443" s="226"/>
      <c r="S1443" s="226"/>
      <c r="T1443" s="227"/>
      <c r="AT1443" s="222" t="s">
        <v>164</v>
      </c>
      <c r="AU1443" s="222" t="s">
        <v>77</v>
      </c>
      <c r="AV1443" s="220" t="s">
        <v>162</v>
      </c>
      <c r="AW1443" s="220" t="s">
        <v>31</v>
      </c>
      <c r="AX1443" s="220" t="s">
        <v>77</v>
      </c>
      <c r="AY1443" s="222" t="s">
        <v>157</v>
      </c>
    </row>
    <row r="1444" spans="1:65" s="113" customFormat="1" ht="24.2" customHeight="1">
      <c r="A1444" s="110"/>
      <c r="B1444" s="111"/>
      <c r="C1444" s="180" t="s">
        <v>1161</v>
      </c>
      <c r="D1444" s="180" t="s">
        <v>158</v>
      </c>
      <c r="E1444" s="181" t="s">
        <v>1162</v>
      </c>
      <c r="F1444" s="182" t="s">
        <v>1163</v>
      </c>
      <c r="G1444" s="183" t="s">
        <v>183</v>
      </c>
      <c r="H1444" s="184">
        <v>85</v>
      </c>
      <c r="I1444" s="5"/>
      <c r="J1444" s="185">
        <f>ROUND(I1444*H1444,2)</f>
        <v>0</v>
      </c>
      <c r="K1444" s="186"/>
      <c r="L1444" s="111"/>
      <c r="M1444" s="187" t="s">
        <v>3</v>
      </c>
      <c r="N1444" s="188" t="s">
        <v>41</v>
      </c>
      <c r="O1444" s="189"/>
      <c r="P1444" s="190">
        <f>O1444*H1444</f>
        <v>0</v>
      </c>
      <c r="Q1444" s="190">
        <v>0</v>
      </c>
      <c r="R1444" s="190">
        <f>Q1444*H1444</f>
        <v>0</v>
      </c>
      <c r="S1444" s="190">
        <v>0</v>
      </c>
      <c r="T1444" s="191">
        <f>S1444*H1444</f>
        <v>0</v>
      </c>
      <c r="U1444" s="110"/>
      <c r="V1444" s="110"/>
      <c r="W1444" s="110"/>
      <c r="X1444" s="110"/>
      <c r="Y1444" s="110"/>
      <c r="Z1444" s="110"/>
      <c r="AA1444" s="110"/>
      <c r="AB1444" s="110"/>
      <c r="AC1444" s="110"/>
      <c r="AD1444" s="110"/>
      <c r="AE1444" s="110"/>
      <c r="AR1444" s="192" t="s">
        <v>211</v>
      </c>
      <c r="AT1444" s="192" t="s">
        <v>158</v>
      </c>
      <c r="AU1444" s="192" t="s">
        <v>77</v>
      </c>
      <c r="AY1444" s="101" t="s">
        <v>157</v>
      </c>
      <c r="BE1444" s="193">
        <f>IF(N1444="základní",J1444,0)</f>
        <v>0</v>
      </c>
      <c r="BF1444" s="193">
        <f>IF(N1444="snížená",J1444,0)</f>
        <v>0</v>
      </c>
      <c r="BG1444" s="193">
        <f>IF(N1444="zákl. přenesená",J1444,0)</f>
        <v>0</v>
      </c>
      <c r="BH1444" s="193">
        <f>IF(N1444="sníž. přenesená",J1444,0)</f>
        <v>0</v>
      </c>
      <c r="BI1444" s="193">
        <f>IF(N1444="nulová",J1444,0)</f>
        <v>0</v>
      </c>
      <c r="BJ1444" s="101" t="s">
        <v>163</v>
      </c>
      <c r="BK1444" s="193">
        <f>ROUND(I1444*H1444,2)</f>
        <v>0</v>
      </c>
      <c r="BL1444" s="101" t="s">
        <v>211</v>
      </c>
      <c r="BM1444" s="192" t="s">
        <v>1164</v>
      </c>
    </row>
    <row r="1445" spans="2:51" s="205" customFormat="1" ht="22.5">
      <c r="B1445" s="206"/>
      <c r="D1445" s="194" t="s">
        <v>164</v>
      </c>
      <c r="E1445" s="207" t="s">
        <v>3</v>
      </c>
      <c r="F1445" s="208" t="s">
        <v>1165</v>
      </c>
      <c r="H1445" s="207" t="s">
        <v>3</v>
      </c>
      <c r="L1445" s="206"/>
      <c r="M1445" s="209"/>
      <c r="N1445" s="210"/>
      <c r="O1445" s="210"/>
      <c r="P1445" s="210"/>
      <c r="Q1445" s="210"/>
      <c r="R1445" s="210"/>
      <c r="S1445" s="210"/>
      <c r="T1445" s="211"/>
      <c r="AT1445" s="207" t="s">
        <v>164</v>
      </c>
      <c r="AU1445" s="207" t="s">
        <v>77</v>
      </c>
      <c r="AV1445" s="205" t="s">
        <v>77</v>
      </c>
      <c r="AW1445" s="205" t="s">
        <v>31</v>
      </c>
      <c r="AX1445" s="205" t="s">
        <v>69</v>
      </c>
      <c r="AY1445" s="207" t="s">
        <v>157</v>
      </c>
    </row>
    <row r="1446" spans="2:51" s="205" customFormat="1" ht="11.25">
      <c r="B1446" s="206"/>
      <c r="D1446" s="194" t="s">
        <v>164</v>
      </c>
      <c r="E1446" s="207" t="s">
        <v>3</v>
      </c>
      <c r="F1446" s="208" t="s">
        <v>889</v>
      </c>
      <c r="H1446" s="207" t="s">
        <v>3</v>
      </c>
      <c r="L1446" s="206"/>
      <c r="M1446" s="209"/>
      <c r="N1446" s="210"/>
      <c r="O1446" s="210"/>
      <c r="P1446" s="210"/>
      <c r="Q1446" s="210"/>
      <c r="R1446" s="210"/>
      <c r="S1446" s="210"/>
      <c r="T1446" s="211"/>
      <c r="AT1446" s="207" t="s">
        <v>164</v>
      </c>
      <c r="AU1446" s="207" t="s">
        <v>77</v>
      </c>
      <c r="AV1446" s="205" t="s">
        <v>77</v>
      </c>
      <c r="AW1446" s="205" t="s">
        <v>31</v>
      </c>
      <c r="AX1446" s="205" t="s">
        <v>69</v>
      </c>
      <c r="AY1446" s="207" t="s">
        <v>157</v>
      </c>
    </row>
    <row r="1447" spans="2:51" s="205" customFormat="1" ht="11.25">
      <c r="B1447" s="206"/>
      <c r="D1447" s="194" t="s">
        <v>164</v>
      </c>
      <c r="E1447" s="207" t="s">
        <v>3</v>
      </c>
      <c r="F1447" s="208" t="s">
        <v>1166</v>
      </c>
      <c r="H1447" s="207" t="s">
        <v>3</v>
      </c>
      <c r="L1447" s="206"/>
      <c r="M1447" s="209"/>
      <c r="N1447" s="210"/>
      <c r="O1447" s="210"/>
      <c r="P1447" s="210"/>
      <c r="Q1447" s="210"/>
      <c r="R1447" s="210"/>
      <c r="S1447" s="210"/>
      <c r="T1447" s="211"/>
      <c r="AT1447" s="207" t="s">
        <v>164</v>
      </c>
      <c r="AU1447" s="207" t="s">
        <v>77</v>
      </c>
      <c r="AV1447" s="205" t="s">
        <v>77</v>
      </c>
      <c r="AW1447" s="205" t="s">
        <v>31</v>
      </c>
      <c r="AX1447" s="205" t="s">
        <v>69</v>
      </c>
      <c r="AY1447" s="207" t="s">
        <v>157</v>
      </c>
    </row>
    <row r="1448" spans="2:51" s="212" customFormat="1" ht="11.25">
      <c r="B1448" s="213"/>
      <c r="D1448" s="194" t="s">
        <v>164</v>
      </c>
      <c r="E1448" s="214" t="s">
        <v>3</v>
      </c>
      <c r="F1448" s="215" t="s">
        <v>734</v>
      </c>
      <c r="H1448" s="216">
        <v>85</v>
      </c>
      <c r="L1448" s="213"/>
      <c r="M1448" s="217"/>
      <c r="N1448" s="218"/>
      <c r="O1448" s="218"/>
      <c r="P1448" s="218"/>
      <c r="Q1448" s="218"/>
      <c r="R1448" s="218"/>
      <c r="S1448" s="218"/>
      <c r="T1448" s="219"/>
      <c r="AT1448" s="214" t="s">
        <v>164</v>
      </c>
      <c r="AU1448" s="214" t="s">
        <v>77</v>
      </c>
      <c r="AV1448" s="212" t="s">
        <v>163</v>
      </c>
      <c r="AW1448" s="212" t="s">
        <v>31</v>
      </c>
      <c r="AX1448" s="212" t="s">
        <v>69</v>
      </c>
      <c r="AY1448" s="214" t="s">
        <v>157</v>
      </c>
    </row>
    <row r="1449" spans="2:51" s="220" customFormat="1" ht="11.25">
      <c r="B1449" s="221"/>
      <c r="D1449" s="194" t="s">
        <v>164</v>
      </c>
      <c r="E1449" s="222" t="s">
        <v>3</v>
      </c>
      <c r="F1449" s="223" t="s">
        <v>171</v>
      </c>
      <c r="H1449" s="224">
        <v>85</v>
      </c>
      <c r="L1449" s="221"/>
      <c r="M1449" s="225"/>
      <c r="N1449" s="226"/>
      <c r="O1449" s="226"/>
      <c r="P1449" s="226"/>
      <c r="Q1449" s="226"/>
      <c r="R1449" s="226"/>
      <c r="S1449" s="226"/>
      <c r="T1449" s="227"/>
      <c r="AT1449" s="222" t="s">
        <v>164</v>
      </c>
      <c r="AU1449" s="222" t="s">
        <v>77</v>
      </c>
      <c r="AV1449" s="220" t="s">
        <v>162</v>
      </c>
      <c r="AW1449" s="220" t="s">
        <v>31</v>
      </c>
      <c r="AX1449" s="220" t="s">
        <v>77</v>
      </c>
      <c r="AY1449" s="222" t="s">
        <v>157</v>
      </c>
    </row>
    <row r="1450" spans="1:65" s="113" customFormat="1" ht="24.2" customHeight="1">
      <c r="A1450" s="110"/>
      <c r="B1450" s="111"/>
      <c r="C1450" s="180" t="s">
        <v>717</v>
      </c>
      <c r="D1450" s="180" t="s">
        <v>158</v>
      </c>
      <c r="E1450" s="181" t="s">
        <v>1167</v>
      </c>
      <c r="F1450" s="182" t="s">
        <v>1168</v>
      </c>
      <c r="G1450" s="183" t="s">
        <v>183</v>
      </c>
      <c r="H1450" s="184">
        <v>139.7</v>
      </c>
      <c r="I1450" s="5"/>
      <c r="J1450" s="185">
        <f>ROUND(I1450*H1450,2)</f>
        <v>0</v>
      </c>
      <c r="K1450" s="186"/>
      <c r="L1450" s="111"/>
      <c r="M1450" s="187" t="s">
        <v>3</v>
      </c>
      <c r="N1450" s="188" t="s">
        <v>41</v>
      </c>
      <c r="O1450" s="189"/>
      <c r="P1450" s="190">
        <f>O1450*H1450</f>
        <v>0</v>
      </c>
      <c r="Q1450" s="190">
        <v>0</v>
      </c>
      <c r="R1450" s="190">
        <f>Q1450*H1450</f>
        <v>0</v>
      </c>
      <c r="S1450" s="190">
        <v>0</v>
      </c>
      <c r="T1450" s="191">
        <f>S1450*H1450</f>
        <v>0</v>
      </c>
      <c r="U1450" s="110"/>
      <c r="V1450" s="110"/>
      <c r="W1450" s="110"/>
      <c r="X1450" s="110"/>
      <c r="Y1450" s="110"/>
      <c r="Z1450" s="110"/>
      <c r="AA1450" s="110"/>
      <c r="AB1450" s="110"/>
      <c r="AC1450" s="110"/>
      <c r="AD1450" s="110"/>
      <c r="AE1450" s="110"/>
      <c r="AR1450" s="192" t="s">
        <v>211</v>
      </c>
      <c r="AT1450" s="192" t="s">
        <v>158</v>
      </c>
      <c r="AU1450" s="192" t="s">
        <v>77</v>
      </c>
      <c r="AY1450" s="101" t="s">
        <v>157</v>
      </c>
      <c r="BE1450" s="193">
        <f>IF(N1450="základní",J1450,0)</f>
        <v>0</v>
      </c>
      <c r="BF1450" s="193">
        <f>IF(N1450="snížená",J1450,0)</f>
        <v>0</v>
      </c>
      <c r="BG1450" s="193">
        <f>IF(N1450="zákl. přenesená",J1450,0)</f>
        <v>0</v>
      </c>
      <c r="BH1450" s="193">
        <f>IF(N1450="sníž. přenesená",J1450,0)</f>
        <v>0</v>
      </c>
      <c r="BI1450" s="193">
        <f>IF(N1450="nulová",J1450,0)</f>
        <v>0</v>
      </c>
      <c r="BJ1450" s="101" t="s">
        <v>163</v>
      </c>
      <c r="BK1450" s="193">
        <f>ROUND(I1450*H1450,2)</f>
        <v>0</v>
      </c>
      <c r="BL1450" s="101" t="s">
        <v>211</v>
      </c>
      <c r="BM1450" s="192" t="s">
        <v>1169</v>
      </c>
    </row>
    <row r="1451" spans="2:51" s="205" customFormat="1" ht="11.25">
      <c r="B1451" s="206"/>
      <c r="D1451" s="194" t="s">
        <v>164</v>
      </c>
      <c r="E1451" s="207" t="s">
        <v>3</v>
      </c>
      <c r="F1451" s="208" t="s">
        <v>889</v>
      </c>
      <c r="H1451" s="207" t="s">
        <v>3</v>
      </c>
      <c r="L1451" s="206"/>
      <c r="M1451" s="209"/>
      <c r="N1451" s="210"/>
      <c r="O1451" s="210"/>
      <c r="P1451" s="210"/>
      <c r="Q1451" s="210"/>
      <c r="R1451" s="210"/>
      <c r="S1451" s="210"/>
      <c r="T1451" s="211"/>
      <c r="AT1451" s="207" t="s">
        <v>164</v>
      </c>
      <c r="AU1451" s="207" t="s">
        <v>77</v>
      </c>
      <c r="AV1451" s="205" t="s">
        <v>77</v>
      </c>
      <c r="AW1451" s="205" t="s">
        <v>31</v>
      </c>
      <c r="AX1451" s="205" t="s">
        <v>69</v>
      </c>
      <c r="AY1451" s="207" t="s">
        <v>157</v>
      </c>
    </row>
    <row r="1452" spans="2:51" s="205" customFormat="1" ht="11.25">
      <c r="B1452" s="206"/>
      <c r="D1452" s="194" t="s">
        <v>164</v>
      </c>
      <c r="E1452" s="207" t="s">
        <v>3</v>
      </c>
      <c r="F1452" s="208" t="s">
        <v>1136</v>
      </c>
      <c r="H1452" s="207" t="s">
        <v>3</v>
      </c>
      <c r="L1452" s="206"/>
      <c r="M1452" s="209"/>
      <c r="N1452" s="210"/>
      <c r="O1452" s="210"/>
      <c r="P1452" s="210"/>
      <c r="Q1452" s="210"/>
      <c r="R1452" s="210"/>
      <c r="S1452" s="210"/>
      <c r="T1452" s="211"/>
      <c r="AT1452" s="207" t="s">
        <v>164</v>
      </c>
      <c r="AU1452" s="207" t="s">
        <v>77</v>
      </c>
      <c r="AV1452" s="205" t="s">
        <v>77</v>
      </c>
      <c r="AW1452" s="205" t="s">
        <v>31</v>
      </c>
      <c r="AX1452" s="205" t="s">
        <v>69</v>
      </c>
      <c r="AY1452" s="207" t="s">
        <v>157</v>
      </c>
    </row>
    <row r="1453" spans="2:51" s="205" customFormat="1" ht="11.25">
      <c r="B1453" s="206"/>
      <c r="D1453" s="194" t="s">
        <v>164</v>
      </c>
      <c r="E1453" s="207" t="s">
        <v>3</v>
      </c>
      <c r="F1453" s="208" t="s">
        <v>1137</v>
      </c>
      <c r="H1453" s="207" t="s">
        <v>3</v>
      </c>
      <c r="L1453" s="206"/>
      <c r="M1453" s="209"/>
      <c r="N1453" s="210"/>
      <c r="O1453" s="210"/>
      <c r="P1453" s="210"/>
      <c r="Q1453" s="210"/>
      <c r="R1453" s="210"/>
      <c r="S1453" s="210"/>
      <c r="T1453" s="211"/>
      <c r="AT1453" s="207" t="s">
        <v>164</v>
      </c>
      <c r="AU1453" s="207" t="s">
        <v>77</v>
      </c>
      <c r="AV1453" s="205" t="s">
        <v>77</v>
      </c>
      <c r="AW1453" s="205" t="s">
        <v>31</v>
      </c>
      <c r="AX1453" s="205" t="s">
        <v>69</v>
      </c>
      <c r="AY1453" s="207" t="s">
        <v>157</v>
      </c>
    </row>
    <row r="1454" spans="2:51" s="205" customFormat="1" ht="11.25">
      <c r="B1454" s="206"/>
      <c r="D1454" s="194" t="s">
        <v>164</v>
      </c>
      <c r="E1454" s="207" t="s">
        <v>3</v>
      </c>
      <c r="F1454" s="208" t="s">
        <v>1138</v>
      </c>
      <c r="H1454" s="207" t="s">
        <v>3</v>
      </c>
      <c r="L1454" s="206"/>
      <c r="M1454" s="209"/>
      <c r="N1454" s="210"/>
      <c r="O1454" s="210"/>
      <c r="P1454" s="210"/>
      <c r="Q1454" s="210"/>
      <c r="R1454" s="210"/>
      <c r="S1454" s="210"/>
      <c r="T1454" s="211"/>
      <c r="AT1454" s="207" t="s">
        <v>164</v>
      </c>
      <c r="AU1454" s="207" t="s">
        <v>77</v>
      </c>
      <c r="AV1454" s="205" t="s">
        <v>77</v>
      </c>
      <c r="AW1454" s="205" t="s">
        <v>31</v>
      </c>
      <c r="AX1454" s="205" t="s">
        <v>69</v>
      </c>
      <c r="AY1454" s="207" t="s">
        <v>157</v>
      </c>
    </row>
    <row r="1455" spans="2:51" s="205" customFormat="1" ht="11.25">
      <c r="B1455" s="206"/>
      <c r="D1455" s="194" t="s">
        <v>164</v>
      </c>
      <c r="E1455" s="207" t="s">
        <v>3</v>
      </c>
      <c r="F1455" s="208" t="s">
        <v>1139</v>
      </c>
      <c r="H1455" s="207" t="s">
        <v>3</v>
      </c>
      <c r="L1455" s="206"/>
      <c r="M1455" s="209"/>
      <c r="N1455" s="210"/>
      <c r="O1455" s="210"/>
      <c r="P1455" s="210"/>
      <c r="Q1455" s="210"/>
      <c r="R1455" s="210"/>
      <c r="S1455" s="210"/>
      <c r="T1455" s="211"/>
      <c r="AT1455" s="207" t="s">
        <v>164</v>
      </c>
      <c r="AU1455" s="207" t="s">
        <v>77</v>
      </c>
      <c r="AV1455" s="205" t="s">
        <v>77</v>
      </c>
      <c r="AW1455" s="205" t="s">
        <v>31</v>
      </c>
      <c r="AX1455" s="205" t="s">
        <v>69</v>
      </c>
      <c r="AY1455" s="207" t="s">
        <v>157</v>
      </c>
    </row>
    <row r="1456" spans="2:51" s="205" customFormat="1" ht="11.25">
      <c r="B1456" s="206"/>
      <c r="D1456" s="194" t="s">
        <v>164</v>
      </c>
      <c r="E1456" s="207" t="s">
        <v>3</v>
      </c>
      <c r="F1456" s="208" t="s">
        <v>1140</v>
      </c>
      <c r="H1456" s="207" t="s">
        <v>3</v>
      </c>
      <c r="L1456" s="206"/>
      <c r="M1456" s="209"/>
      <c r="N1456" s="210"/>
      <c r="O1456" s="210"/>
      <c r="P1456" s="210"/>
      <c r="Q1456" s="210"/>
      <c r="R1456" s="210"/>
      <c r="S1456" s="210"/>
      <c r="T1456" s="211"/>
      <c r="AT1456" s="207" t="s">
        <v>164</v>
      </c>
      <c r="AU1456" s="207" t="s">
        <v>77</v>
      </c>
      <c r="AV1456" s="205" t="s">
        <v>77</v>
      </c>
      <c r="AW1456" s="205" t="s">
        <v>31</v>
      </c>
      <c r="AX1456" s="205" t="s">
        <v>69</v>
      </c>
      <c r="AY1456" s="207" t="s">
        <v>157</v>
      </c>
    </row>
    <row r="1457" spans="2:51" s="205" customFormat="1" ht="11.25">
      <c r="B1457" s="206"/>
      <c r="D1457" s="194" t="s">
        <v>164</v>
      </c>
      <c r="E1457" s="207" t="s">
        <v>3</v>
      </c>
      <c r="F1457" s="208" t="s">
        <v>1141</v>
      </c>
      <c r="H1457" s="207" t="s">
        <v>3</v>
      </c>
      <c r="L1457" s="206"/>
      <c r="M1457" s="209"/>
      <c r="N1457" s="210"/>
      <c r="O1457" s="210"/>
      <c r="P1457" s="210"/>
      <c r="Q1457" s="210"/>
      <c r="R1457" s="210"/>
      <c r="S1457" s="210"/>
      <c r="T1457" s="211"/>
      <c r="AT1457" s="207" t="s">
        <v>164</v>
      </c>
      <c r="AU1457" s="207" t="s">
        <v>77</v>
      </c>
      <c r="AV1457" s="205" t="s">
        <v>77</v>
      </c>
      <c r="AW1457" s="205" t="s">
        <v>31</v>
      </c>
      <c r="AX1457" s="205" t="s">
        <v>69</v>
      </c>
      <c r="AY1457" s="207" t="s">
        <v>157</v>
      </c>
    </row>
    <row r="1458" spans="2:51" s="205" customFormat="1" ht="11.25">
      <c r="B1458" s="206"/>
      <c r="D1458" s="194" t="s">
        <v>164</v>
      </c>
      <c r="E1458" s="207" t="s">
        <v>3</v>
      </c>
      <c r="F1458" s="208" t="s">
        <v>1142</v>
      </c>
      <c r="H1458" s="207" t="s">
        <v>3</v>
      </c>
      <c r="L1458" s="206"/>
      <c r="M1458" s="209"/>
      <c r="N1458" s="210"/>
      <c r="O1458" s="210"/>
      <c r="P1458" s="210"/>
      <c r="Q1458" s="210"/>
      <c r="R1458" s="210"/>
      <c r="S1458" s="210"/>
      <c r="T1458" s="211"/>
      <c r="AT1458" s="207" t="s">
        <v>164</v>
      </c>
      <c r="AU1458" s="207" t="s">
        <v>77</v>
      </c>
      <c r="AV1458" s="205" t="s">
        <v>77</v>
      </c>
      <c r="AW1458" s="205" t="s">
        <v>31</v>
      </c>
      <c r="AX1458" s="205" t="s">
        <v>69</v>
      </c>
      <c r="AY1458" s="207" t="s">
        <v>157</v>
      </c>
    </row>
    <row r="1459" spans="2:51" s="205" customFormat="1" ht="11.25">
      <c r="B1459" s="206"/>
      <c r="D1459" s="194" t="s">
        <v>164</v>
      </c>
      <c r="E1459" s="207" t="s">
        <v>3</v>
      </c>
      <c r="F1459" s="208" t="s">
        <v>1143</v>
      </c>
      <c r="H1459" s="207" t="s">
        <v>3</v>
      </c>
      <c r="L1459" s="206"/>
      <c r="M1459" s="209"/>
      <c r="N1459" s="210"/>
      <c r="O1459" s="210"/>
      <c r="P1459" s="210"/>
      <c r="Q1459" s="210"/>
      <c r="R1459" s="210"/>
      <c r="S1459" s="210"/>
      <c r="T1459" s="211"/>
      <c r="AT1459" s="207" t="s">
        <v>164</v>
      </c>
      <c r="AU1459" s="207" t="s">
        <v>77</v>
      </c>
      <c r="AV1459" s="205" t="s">
        <v>77</v>
      </c>
      <c r="AW1459" s="205" t="s">
        <v>31</v>
      </c>
      <c r="AX1459" s="205" t="s">
        <v>69</v>
      </c>
      <c r="AY1459" s="207" t="s">
        <v>157</v>
      </c>
    </row>
    <row r="1460" spans="2:51" s="205" customFormat="1" ht="11.25">
      <c r="B1460" s="206"/>
      <c r="D1460" s="194" t="s">
        <v>164</v>
      </c>
      <c r="E1460" s="207" t="s">
        <v>3</v>
      </c>
      <c r="F1460" s="208" t="s">
        <v>1144</v>
      </c>
      <c r="H1460" s="207" t="s">
        <v>3</v>
      </c>
      <c r="L1460" s="206"/>
      <c r="M1460" s="209"/>
      <c r="N1460" s="210"/>
      <c r="O1460" s="210"/>
      <c r="P1460" s="210"/>
      <c r="Q1460" s="210"/>
      <c r="R1460" s="210"/>
      <c r="S1460" s="210"/>
      <c r="T1460" s="211"/>
      <c r="AT1460" s="207" t="s">
        <v>164</v>
      </c>
      <c r="AU1460" s="207" t="s">
        <v>77</v>
      </c>
      <c r="AV1460" s="205" t="s">
        <v>77</v>
      </c>
      <c r="AW1460" s="205" t="s">
        <v>31</v>
      </c>
      <c r="AX1460" s="205" t="s">
        <v>69</v>
      </c>
      <c r="AY1460" s="207" t="s">
        <v>157</v>
      </c>
    </row>
    <row r="1461" spans="2:51" s="205" customFormat="1" ht="11.25">
      <c r="B1461" s="206"/>
      <c r="D1461" s="194" t="s">
        <v>164</v>
      </c>
      <c r="E1461" s="207" t="s">
        <v>3</v>
      </c>
      <c r="F1461" s="208" t="s">
        <v>1145</v>
      </c>
      <c r="H1461" s="207" t="s">
        <v>3</v>
      </c>
      <c r="L1461" s="206"/>
      <c r="M1461" s="209"/>
      <c r="N1461" s="210"/>
      <c r="O1461" s="210"/>
      <c r="P1461" s="210"/>
      <c r="Q1461" s="210"/>
      <c r="R1461" s="210"/>
      <c r="S1461" s="210"/>
      <c r="T1461" s="211"/>
      <c r="AT1461" s="207" t="s">
        <v>164</v>
      </c>
      <c r="AU1461" s="207" t="s">
        <v>77</v>
      </c>
      <c r="AV1461" s="205" t="s">
        <v>77</v>
      </c>
      <c r="AW1461" s="205" t="s">
        <v>31</v>
      </c>
      <c r="AX1461" s="205" t="s">
        <v>69</v>
      </c>
      <c r="AY1461" s="207" t="s">
        <v>157</v>
      </c>
    </row>
    <row r="1462" spans="2:51" s="205" customFormat="1" ht="11.25">
      <c r="B1462" s="206"/>
      <c r="D1462" s="194" t="s">
        <v>164</v>
      </c>
      <c r="E1462" s="207" t="s">
        <v>3</v>
      </c>
      <c r="F1462" s="208" t="s">
        <v>1146</v>
      </c>
      <c r="H1462" s="207" t="s">
        <v>3</v>
      </c>
      <c r="L1462" s="206"/>
      <c r="M1462" s="209"/>
      <c r="N1462" s="210"/>
      <c r="O1462" s="210"/>
      <c r="P1462" s="210"/>
      <c r="Q1462" s="210"/>
      <c r="R1462" s="210"/>
      <c r="S1462" s="210"/>
      <c r="T1462" s="211"/>
      <c r="AT1462" s="207" t="s">
        <v>164</v>
      </c>
      <c r="AU1462" s="207" t="s">
        <v>77</v>
      </c>
      <c r="AV1462" s="205" t="s">
        <v>77</v>
      </c>
      <c r="AW1462" s="205" t="s">
        <v>31</v>
      </c>
      <c r="AX1462" s="205" t="s">
        <v>69</v>
      </c>
      <c r="AY1462" s="207" t="s">
        <v>157</v>
      </c>
    </row>
    <row r="1463" spans="2:51" s="205" customFormat="1" ht="11.25">
      <c r="B1463" s="206"/>
      <c r="D1463" s="194" t="s">
        <v>164</v>
      </c>
      <c r="E1463" s="207" t="s">
        <v>3</v>
      </c>
      <c r="F1463" s="208" t="s">
        <v>1147</v>
      </c>
      <c r="H1463" s="207" t="s">
        <v>3</v>
      </c>
      <c r="L1463" s="206"/>
      <c r="M1463" s="209"/>
      <c r="N1463" s="210"/>
      <c r="O1463" s="210"/>
      <c r="P1463" s="210"/>
      <c r="Q1463" s="210"/>
      <c r="R1463" s="210"/>
      <c r="S1463" s="210"/>
      <c r="T1463" s="211"/>
      <c r="AT1463" s="207" t="s">
        <v>164</v>
      </c>
      <c r="AU1463" s="207" t="s">
        <v>77</v>
      </c>
      <c r="AV1463" s="205" t="s">
        <v>77</v>
      </c>
      <c r="AW1463" s="205" t="s">
        <v>31</v>
      </c>
      <c r="AX1463" s="205" t="s">
        <v>69</v>
      </c>
      <c r="AY1463" s="207" t="s">
        <v>157</v>
      </c>
    </row>
    <row r="1464" spans="2:51" s="212" customFormat="1" ht="11.25">
      <c r="B1464" s="213"/>
      <c r="D1464" s="194" t="s">
        <v>164</v>
      </c>
      <c r="E1464" s="214" t="s">
        <v>3</v>
      </c>
      <c r="F1464" s="215" t="s">
        <v>1170</v>
      </c>
      <c r="H1464" s="216">
        <v>139.7</v>
      </c>
      <c r="L1464" s="213"/>
      <c r="M1464" s="217"/>
      <c r="N1464" s="218"/>
      <c r="O1464" s="218"/>
      <c r="P1464" s="218"/>
      <c r="Q1464" s="218"/>
      <c r="R1464" s="218"/>
      <c r="S1464" s="218"/>
      <c r="T1464" s="219"/>
      <c r="AT1464" s="214" t="s">
        <v>164</v>
      </c>
      <c r="AU1464" s="214" t="s">
        <v>77</v>
      </c>
      <c r="AV1464" s="212" t="s">
        <v>163</v>
      </c>
      <c r="AW1464" s="212" t="s">
        <v>31</v>
      </c>
      <c r="AX1464" s="212" t="s">
        <v>69</v>
      </c>
      <c r="AY1464" s="214" t="s">
        <v>157</v>
      </c>
    </row>
    <row r="1465" spans="2:51" s="220" customFormat="1" ht="11.25">
      <c r="B1465" s="221"/>
      <c r="D1465" s="194" t="s">
        <v>164</v>
      </c>
      <c r="E1465" s="222" t="s">
        <v>3</v>
      </c>
      <c r="F1465" s="223" t="s">
        <v>171</v>
      </c>
      <c r="H1465" s="224">
        <v>139.7</v>
      </c>
      <c r="L1465" s="221"/>
      <c r="M1465" s="225"/>
      <c r="N1465" s="226"/>
      <c r="O1465" s="226"/>
      <c r="P1465" s="226"/>
      <c r="Q1465" s="226"/>
      <c r="R1465" s="226"/>
      <c r="S1465" s="226"/>
      <c r="T1465" s="227"/>
      <c r="AT1465" s="222" t="s">
        <v>164</v>
      </c>
      <c r="AU1465" s="222" t="s">
        <v>77</v>
      </c>
      <c r="AV1465" s="220" t="s">
        <v>162</v>
      </c>
      <c r="AW1465" s="220" t="s">
        <v>31</v>
      </c>
      <c r="AX1465" s="220" t="s">
        <v>77</v>
      </c>
      <c r="AY1465" s="222" t="s">
        <v>157</v>
      </c>
    </row>
    <row r="1466" spans="1:65" s="113" customFormat="1" ht="24.2" customHeight="1">
      <c r="A1466" s="110"/>
      <c r="B1466" s="111"/>
      <c r="C1466" s="180" t="s">
        <v>1171</v>
      </c>
      <c r="D1466" s="180" t="s">
        <v>158</v>
      </c>
      <c r="E1466" s="181" t="s">
        <v>1172</v>
      </c>
      <c r="F1466" s="182" t="s">
        <v>1173</v>
      </c>
      <c r="G1466" s="183" t="s">
        <v>183</v>
      </c>
      <c r="H1466" s="184">
        <v>7</v>
      </c>
      <c r="I1466" s="5"/>
      <c r="J1466" s="185">
        <f>ROUND(I1466*H1466,2)</f>
        <v>0</v>
      </c>
      <c r="K1466" s="186"/>
      <c r="L1466" s="111"/>
      <c r="M1466" s="187" t="s">
        <v>3</v>
      </c>
      <c r="N1466" s="188" t="s">
        <v>41</v>
      </c>
      <c r="O1466" s="189"/>
      <c r="P1466" s="190">
        <f>O1466*H1466</f>
        <v>0</v>
      </c>
      <c r="Q1466" s="190">
        <v>0</v>
      </c>
      <c r="R1466" s="190">
        <f>Q1466*H1466</f>
        <v>0</v>
      </c>
      <c r="S1466" s="190">
        <v>0</v>
      </c>
      <c r="T1466" s="191">
        <f>S1466*H1466</f>
        <v>0</v>
      </c>
      <c r="U1466" s="110"/>
      <c r="V1466" s="110"/>
      <c r="W1466" s="110"/>
      <c r="X1466" s="110"/>
      <c r="Y1466" s="110"/>
      <c r="Z1466" s="110"/>
      <c r="AA1466" s="110"/>
      <c r="AB1466" s="110"/>
      <c r="AC1466" s="110"/>
      <c r="AD1466" s="110"/>
      <c r="AE1466" s="110"/>
      <c r="AR1466" s="192" t="s">
        <v>211</v>
      </c>
      <c r="AT1466" s="192" t="s">
        <v>158</v>
      </c>
      <c r="AU1466" s="192" t="s">
        <v>77</v>
      </c>
      <c r="AY1466" s="101" t="s">
        <v>157</v>
      </c>
      <c r="BE1466" s="193">
        <f>IF(N1466="základní",J1466,0)</f>
        <v>0</v>
      </c>
      <c r="BF1466" s="193">
        <f>IF(N1466="snížená",J1466,0)</f>
        <v>0</v>
      </c>
      <c r="BG1466" s="193">
        <f>IF(N1466="zákl. přenesená",J1466,0)</f>
        <v>0</v>
      </c>
      <c r="BH1466" s="193">
        <f>IF(N1466="sníž. přenesená",J1466,0)</f>
        <v>0</v>
      </c>
      <c r="BI1466" s="193">
        <f>IF(N1466="nulová",J1466,0)</f>
        <v>0</v>
      </c>
      <c r="BJ1466" s="101" t="s">
        <v>163</v>
      </c>
      <c r="BK1466" s="193">
        <f>ROUND(I1466*H1466,2)</f>
        <v>0</v>
      </c>
      <c r="BL1466" s="101" t="s">
        <v>211</v>
      </c>
      <c r="BM1466" s="192" t="s">
        <v>1174</v>
      </c>
    </row>
    <row r="1467" spans="2:51" s="205" customFormat="1" ht="11.25">
      <c r="B1467" s="206"/>
      <c r="D1467" s="194" t="s">
        <v>164</v>
      </c>
      <c r="E1467" s="207" t="s">
        <v>3</v>
      </c>
      <c r="F1467" s="208" t="s">
        <v>889</v>
      </c>
      <c r="H1467" s="207" t="s">
        <v>3</v>
      </c>
      <c r="L1467" s="206"/>
      <c r="M1467" s="209"/>
      <c r="N1467" s="210"/>
      <c r="O1467" s="210"/>
      <c r="P1467" s="210"/>
      <c r="Q1467" s="210"/>
      <c r="R1467" s="210"/>
      <c r="S1467" s="210"/>
      <c r="T1467" s="211"/>
      <c r="AT1467" s="207" t="s">
        <v>164</v>
      </c>
      <c r="AU1467" s="207" t="s">
        <v>77</v>
      </c>
      <c r="AV1467" s="205" t="s">
        <v>77</v>
      </c>
      <c r="AW1467" s="205" t="s">
        <v>31</v>
      </c>
      <c r="AX1467" s="205" t="s">
        <v>69</v>
      </c>
      <c r="AY1467" s="207" t="s">
        <v>157</v>
      </c>
    </row>
    <row r="1468" spans="2:51" s="205" customFormat="1" ht="11.25">
      <c r="B1468" s="206"/>
      <c r="D1468" s="194" t="s">
        <v>164</v>
      </c>
      <c r="E1468" s="207" t="s">
        <v>3</v>
      </c>
      <c r="F1468" s="208" t="s">
        <v>1148</v>
      </c>
      <c r="H1468" s="207" t="s">
        <v>3</v>
      </c>
      <c r="L1468" s="206"/>
      <c r="M1468" s="209"/>
      <c r="N1468" s="210"/>
      <c r="O1468" s="210"/>
      <c r="P1468" s="210"/>
      <c r="Q1468" s="210"/>
      <c r="R1468" s="210"/>
      <c r="S1468" s="210"/>
      <c r="T1468" s="211"/>
      <c r="AT1468" s="207" t="s">
        <v>164</v>
      </c>
      <c r="AU1468" s="207" t="s">
        <v>77</v>
      </c>
      <c r="AV1468" s="205" t="s">
        <v>77</v>
      </c>
      <c r="AW1468" s="205" t="s">
        <v>31</v>
      </c>
      <c r="AX1468" s="205" t="s">
        <v>69</v>
      </c>
      <c r="AY1468" s="207" t="s">
        <v>157</v>
      </c>
    </row>
    <row r="1469" spans="2:51" s="212" customFormat="1" ht="11.25">
      <c r="B1469" s="213"/>
      <c r="D1469" s="194" t="s">
        <v>164</v>
      </c>
      <c r="E1469" s="214" t="s">
        <v>3</v>
      </c>
      <c r="F1469" s="215" t="s">
        <v>205</v>
      </c>
      <c r="H1469" s="216">
        <v>7</v>
      </c>
      <c r="L1469" s="213"/>
      <c r="M1469" s="217"/>
      <c r="N1469" s="218"/>
      <c r="O1469" s="218"/>
      <c r="P1469" s="218"/>
      <c r="Q1469" s="218"/>
      <c r="R1469" s="218"/>
      <c r="S1469" s="218"/>
      <c r="T1469" s="219"/>
      <c r="AT1469" s="214" t="s">
        <v>164</v>
      </c>
      <c r="AU1469" s="214" t="s">
        <v>77</v>
      </c>
      <c r="AV1469" s="212" t="s">
        <v>163</v>
      </c>
      <c r="AW1469" s="212" t="s">
        <v>31</v>
      </c>
      <c r="AX1469" s="212" t="s">
        <v>69</v>
      </c>
      <c r="AY1469" s="214" t="s">
        <v>157</v>
      </c>
    </row>
    <row r="1470" spans="2:51" s="220" customFormat="1" ht="11.25">
      <c r="B1470" s="221"/>
      <c r="D1470" s="194" t="s">
        <v>164</v>
      </c>
      <c r="E1470" s="222" t="s">
        <v>3</v>
      </c>
      <c r="F1470" s="223" t="s">
        <v>171</v>
      </c>
      <c r="H1470" s="224">
        <v>7</v>
      </c>
      <c r="L1470" s="221"/>
      <c r="M1470" s="225"/>
      <c r="N1470" s="226"/>
      <c r="O1470" s="226"/>
      <c r="P1470" s="226"/>
      <c r="Q1470" s="226"/>
      <c r="R1470" s="226"/>
      <c r="S1470" s="226"/>
      <c r="T1470" s="227"/>
      <c r="AT1470" s="222" t="s">
        <v>164</v>
      </c>
      <c r="AU1470" s="222" t="s">
        <v>77</v>
      </c>
      <c r="AV1470" s="220" t="s">
        <v>162</v>
      </c>
      <c r="AW1470" s="220" t="s">
        <v>31</v>
      </c>
      <c r="AX1470" s="220" t="s">
        <v>77</v>
      </c>
      <c r="AY1470" s="222" t="s">
        <v>157</v>
      </c>
    </row>
    <row r="1471" spans="1:65" s="113" customFormat="1" ht="24.2" customHeight="1">
      <c r="A1471" s="110"/>
      <c r="B1471" s="111"/>
      <c r="C1471" s="180" t="s">
        <v>720</v>
      </c>
      <c r="D1471" s="180" t="s">
        <v>158</v>
      </c>
      <c r="E1471" s="181" t="s">
        <v>1175</v>
      </c>
      <c r="F1471" s="182" t="s">
        <v>1176</v>
      </c>
      <c r="G1471" s="183" t="s">
        <v>161</v>
      </c>
      <c r="H1471" s="184">
        <v>0.6</v>
      </c>
      <c r="I1471" s="5"/>
      <c r="J1471" s="185">
        <f>ROUND(I1471*H1471,2)</f>
        <v>0</v>
      </c>
      <c r="K1471" s="186"/>
      <c r="L1471" s="111"/>
      <c r="M1471" s="187" t="s">
        <v>3</v>
      </c>
      <c r="N1471" s="188" t="s">
        <v>41</v>
      </c>
      <c r="O1471" s="189"/>
      <c r="P1471" s="190">
        <f>O1471*H1471</f>
        <v>0</v>
      </c>
      <c r="Q1471" s="190">
        <v>0</v>
      </c>
      <c r="R1471" s="190">
        <f>Q1471*H1471</f>
        <v>0</v>
      </c>
      <c r="S1471" s="190">
        <v>0</v>
      </c>
      <c r="T1471" s="191">
        <f>S1471*H1471</f>
        <v>0</v>
      </c>
      <c r="U1471" s="110"/>
      <c r="V1471" s="110"/>
      <c r="W1471" s="110"/>
      <c r="X1471" s="110"/>
      <c r="Y1471" s="110"/>
      <c r="Z1471" s="110"/>
      <c r="AA1471" s="110"/>
      <c r="AB1471" s="110"/>
      <c r="AC1471" s="110"/>
      <c r="AD1471" s="110"/>
      <c r="AE1471" s="110"/>
      <c r="AR1471" s="192" t="s">
        <v>211</v>
      </c>
      <c r="AT1471" s="192" t="s">
        <v>158</v>
      </c>
      <c r="AU1471" s="192" t="s">
        <v>77</v>
      </c>
      <c r="AY1471" s="101" t="s">
        <v>157</v>
      </c>
      <c r="BE1471" s="193">
        <f>IF(N1471="základní",J1471,0)</f>
        <v>0</v>
      </c>
      <c r="BF1471" s="193">
        <f>IF(N1471="snížená",J1471,0)</f>
        <v>0</v>
      </c>
      <c r="BG1471" s="193">
        <f>IF(N1471="zákl. přenesená",J1471,0)</f>
        <v>0</v>
      </c>
      <c r="BH1471" s="193">
        <f>IF(N1471="sníž. přenesená",J1471,0)</f>
        <v>0</v>
      </c>
      <c r="BI1471" s="193">
        <f>IF(N1471="nulová",J1471,0)</f>
        <v>0</v>
      </c>
      <c r="BJ1471" s="101" t="s">
        <v>163</v>
      </c>
      <c r="BK1471" s="193">
        <f>ROUND(I1471*H1471,2)</f>
        <v>0</v>
      </c>
      <c r="BL1471" s="101" t="s">
        <v>211</v>
      </c>
      <c r="BM1471" s="192" t="s">
        <v>1177</v>
      </c>
    </row>
    <row r="1472" spans="1:65" s="113" customFormat="1" ht="16.5" customHeight="1">
      <c r="A1472" s="110"/>
      <c r="B1472" s="111"/>
      <c r="C1472" s="180" t="s">
        <v>1178</v>
      </c>
      <c r="D1472" s="180" t="s">
        <v>158</v>
      </c>
      <c r="E1472" s="181" t="s">
        <v>1179</v>
      </c>
      <c r="F1472" s="182" t="s">
        <v>1180</v>
      </c>
      <c r="G1472" s="183" t="s">
        <v>183</v>
      </c>
      <c r="H1472" s="184">
        <v>174</v>
      </c>
      <c r="I1472" s="5"/>
      <c r="J1472" s="185">
        <f>ROUND(I1472*H1472,2)</f>
        <v>0</v>
      </c>
      <c r="K1472" s="186"/>
      <c r="L1472" s="111"/>
      <c r="M1472" s="187" t="s">
        <v>3</v>
      </c>
      <c r="N1472" s="188" t="s">
        <v>41</v>
      </c>
      <c r="O1472" s="189"/>
      <c r="P1472" s="190">
        <f>O1472*H1472</f>
        <v>0</v>
      </c>
      <c r="Q1472" s="190">
        <v>0</v>
      </c>
      <c r="R1472" s="190">
        <f>Q1472*H1472</f>
        <v>0</v>
      </c>
      <c r="S1472" s="190">
        <v>0</v>
      </c>
      <c r="T1472" s="191">
        <f>S1472*H1472</f>
        <v>0</v>
      </c>
      <c r="U1472" s="110"/>
      <c r="V1472" s="110"/>
      <c r="W1472" s="110"/>
      <c r="X1472" s="110"/>
      <c r="Y1472" s="110"/>
      <c r="Z1472" s="110"/>
      <c r="AA1472" s="110"/>
      <c r="AB1472" s="110"/>
      <c r="AC1472" s="110"/>
      <c r="AD1472" s="110"/>
      <c r="AE1472" s="110"/>
      <c r="AR1472" s="192" t="s">
        <v>211</v>
      </c>
      <c r="AT1472" s="192" t="s">
        <v>158</v>
      </c>
      <c r="AU1472" s="192" t="s">
        <v>77</v>
      </c>
      <c r="AY1472" s="101" t="s">
        <v>157</v>
      </c>
      <c r="BE1472" s="193">
        <f>IF(N1472="základní",J1472,0)</f>
        <v>0</v>
      </c>
      <c r="BF1472" s="193">
        <f>IF(N1472="snížená",J1472,0)</f>
        <v>0</v>
      </c>
      <c r="BG1472" s="193">
        <f>IF(N1472="zákl. přenesená",J1472,0)</f>
        <v>0</v>
      </c>
      <c r="BH1472" s="193">
        <f>IF(N1472="sníž. přenesená",J1472,0)</f>
        <v>0</v>
      </c>
      <c r="BI1472" s="193">
        <f>IF(N1472="nulová",J1472,0)</f>
        <v>0</v>
      </c>
      <c r="BJ1472" s="101" t="s">
        <v>163</v>
      </c>
      <c r="BK1472" s="193">
        <f>ROUND(I1472*H1472,2)</f>
        <v>0</v>
      </c>
      <c r="BL1472" s="101" t="s">
        <v>211</v>
      </c>
      <c r="BM1472" s="192" t="s">
        <v>1181</v>
      </c>
    </row>
    <row r="1473" spans="2:51" s="205" customFormat="1" ht="11.25">
      <c r="B1473" s="206"/>
      <c r="D1473" s="194" t="s">
        <v>164</v>
      </c>
      <c r="E1473" s="207" t="s">
        <v>3</v>
      </c>
      <c r="F1473" s="208" t="s">
        <v>889</v>
      </c>
      <c r="H1473" s="207" t="s">
        <v>3</v>
      </c>
      <c r="L1473" s="206"/>
      <c r="M1473" s="209"/>
      <c r="N1473" s="210"/>
      <c r="O1473" s="210"/>
      <c r="P1473" s="210"/>
      <c r="Q1473" s="210"/>
      <c r="R1473" s="210"/>
      <c r="S1473" s="210"/>
      <c r="T1473" s="211"/>
      <c r="AT1473" s="207" t="s">
        <v>164</v>
      </c>
      <c r="AU1473" s="207" t="s">
        <v>77</v>
      </c>
      <c r="AV1473" s="205" t="s">
        <v>77</v>
      </c>
      <c r="AW1473" s="205" t="s">
        <v>31</v>
      </c>
      <c r="AX1473" s="205" t="s">
        <v>69</v>
      </c>
      <c r="AY1473" s="207" t="s">
        <v>157</v>
      </c>
    </row>
    <row r="1474" spans="2:51" s="205" customFormat="1" ht="11.25">
      <c r="B1474" s="206"/>
      <c r="D1474" s="194" t="s">
        <v>164</v>
      </c>
      <c r="E1474" s="207" t="s">
        <v>3</v>
      </c>
      <c r="F1474" s="208" t="s">
        <v>1159</v>
      </c>
      <c r="H1474" s="207" t="s">
        <v>3</v>
      </c>
      <c r="L1474" s="206"/>
      <c r="M1474" s="209"/>
      <c r="N1474" s="210"/>
      <c r="O1474" s="210"/>
      <c r="P1474" s="210"/>
      <c r="Q1474" s="210"/>
      <c r="R1474" s="210"/>
      <c r="S1474" s="210"/>
      <c r="T1474" s="211"/>
      <c r="AT1474" s="207" t="s">
        <v>164</v>
      </c>
      <c r="AU1474" s="207" t="s">
        <v>77</v>
      </c>
      <c r="AV1474" s="205" t="s">
        <v>77</v>
      </c>
      <c r="AW1474" s="205" t="s">
        <v>31</v>
      </c>
      <c r="AX1474" s="205" t="s">
        <v>69</v>
      </c>
      <c r="AY1474" s="207" t="s">
        <v>157</v>
      </c>
    </row>
    <row r="1475" spans="2:51" s="212" customFormat="1" ht="11.25">
      <c r="B1475" s="213"/>
      <c r="D1475" s="194" t="s">
        <v>164</v>
      </c>
      <c r="E1475" s="214" t="s">
        <v>3</v>
      </c>
      <c r="F1475" s="215" t="s">
        <v>746</v>
      </c>
      <c r="H1475" s="216">
        <v>174</v>
      </c>
      <c r="L1475" s="213"/>
      <c r="M1475" s="217"/>
      <c r="N1475" s="218"/>
      <c r="O1475" s="218"/>
      <c r="P1475" s="218"/>
      <c r="Q1475" s="218"/>
      <c r="R1475" s="218"/>
      <c r="S1475" s="218"/>
      <c r="T1475" s="219"/>
      <c r="AT1475" s="214" t="s">
        <v>164</v>
      </c>
      <c r="AU1475" s="214" t="s">
        <v>77</v>
      </c>
      <c r="AV1475" s="212" t="s">
        <v>163</v>
      </c>
      <c r="AW1475" s="212" t="s">
        <v>31</v>
      </c>
      <c r="AX1475" s="212" t="s">
        <v>69</v>
      </c>
      <c r="AY1475" s="214" t="s">
        <v>157</v>
      </c>
    </row>
    <row r="1476" spans="2:51" s="220" customFormat="1" ht="11.25">
      <c r="B1476" s="221"/>
      <c r="D1476" s="194" t="s">
        <v>164</v>
      </c>
      <c r="E1476" s="222" t="s">
        <v>3</v>
      </c>
      <c r="F1476" s="223" t="s">
        <v>171</v>
      </c>
      <c r="H1476" s="224">
        <v>174</v>
      </c>
      <c r="L1476" s="221"/>
      <c r="M1476" s="225"/>
      <c r="N1476" s="226"/>
      <c r="O1476" s="226"/>
      <c r="P1476" s="226"/>
      <c r="Q1476" s="226"/>
      <c r="R1476" s="226"/>
      <c r="S1476" s="226"/>
      <c r="T1476" s="227"/>
      <c r="AT1476" s="222" t="s">
        <v>164</v>
      </c>
      <c r="AU1476" s="222" t="s">
        <v>77</v>
      </c>
      <c r="AV1476" s="220" t="s">
        <v>162</v>
      </c>
      <c r="AW1476" s="220" t="s">
        <v>31</v>
      </c>
      <c r="AX1476" s="220" t="s">
        <v>77</v>
      </c>
      <c r="AY1476" s="222" t="s">
        <v>157</v>
      </c>
    </row>
    <row r="1477" spans="1:65" s="113" customFormat="1" ht="16.5" customHeight="1">
      <c r="A1477" s="110"/>
      <c r="B1477" s="111"/>
      <c r="C1477" s="180" t="s">
        <v>728</v>
      </c>
      <c r="D1477" s="180" t="s">
        <v>158</v>
      </c>
      <c r="E1477" s="181" t="s">
        <v>1182</v>
      </c>
      <c r="F1477" s="182" t="s">
        <v>1183</v>
      </c>
      <c r="G1477" s="183" t="s">
        <v>183</v>
      </c>
      <c r="H1477" s="184">
        <v>85</v>
      </c>
      <c r="I1477" s="5"/>
      <c r="J1477" s="185">
        <f>ROUND(I1477*H1477,2)</f>
        <v>0</v>
      </c>
      <c r="K1477" s="186"/>
      <c r="L1477" s="111"/>
      <c r="M1477" s="187" t="s">
        <v>3</v>
      </c>
      <c r="N1477" s="188" t="s">
        <v>41</v>
      </c>
      <c r="O1477" s="189"/>
      <c r="P1477" s="190">
        <f>O1477*H1477</f>
        <v>0</v>
      </c>
      <c r="Q1477" s="190">
        <v>0</v>
      </c>
      <c r="R1477" s="190">
        <f>Q1477*H1477</f>
        <v>0</v>
      </c>
      <c r="S1477" s="190">
        <v>0</v>
      </c>
      <c r="T1477" s="191">
        <f>S1477*H1477</f>
        <v>0</v>
      </c>
      <c r="U1477" s="110"/>
      <c r="V1477" s="110"/>
      <c r="W1477" s="110"/>
      <c r="X1477" s="110"/>
      <c r="Y1477" s="110"/>
      <c r="Z1477" s="110"/>
      <c r="AA1477" s="110"/>
      <c r="AB1477" s="110"/>
      <c r="AC1477" s="110"/>
      <c r="AD1477" s="110"/>
      <c r="AE1477" s="110"/>
      <c r="AR1477" s="192" t="s">
        <v>211</v>
      </c>
      <c r="AT1477" s="192" t="s">
        <v>158</v>
      </c>
      <c r="AU1477" s="192" t="s">
        <v>77</v>
      </c>
      <c r="AY1477" s="101" t="s">
        <v>157</v>
      </c>
      <c r="BE1477" s="193">
        <f>IF(N1477="základní",J1477,0)</f>
        <v>0</v>
      </c>
      <c r="BF1477" s="193">
        <f>IF(N1477="snížená",J1477,0)</f>
        <v>0</v>
      </c>
      <c r="BG1477" s="193">
        <f>IF(N1477="zákl. přenesená",J1477,0)</f>
        <v>0</v>
      </c>
      <c r="BH1477" s="193">
        <f>IF(N1477="sníž. přenesená",J1477,0)</f>
        <v>0</v>
      </c>
      <c r="BI1477" s="193">
        <f>IF(N1477="nulová",J1477,0)</f>
        <v>0</v>
      </c>
      <c r="BJ1477" s="101" t="s">
        <v>163</v>
      </c>
      <c r="BK1477" s="193">
        <f>ROUND(I1477*H1477,2)</f>
        <v>0</v>
      </c>
      <c r="BL1477" s="101" t="s">
        <v>211</v>
      </c>
      <c r="BM1477" s="192" t="s">
        <v>1184</v>
      </c>
    </row>
    <row r="1478" spans="2:51" s="205" customFormat="1" ht="11.25">
      <c r="B1478" s="206"/>
      <c r="D1478" s="194" t="s">
        <v>164</v>
      </c>
      <c r="E1478" s="207" t="s">
        <v>3</v>
      </c>
      <c r="F1478" s="208" t="s">
        <v>889</v>
      </c>
      <c r="H1478" s="207" t="s">
        <v>3</v>
      </c>
      <c r="L1478" s="206"/>
      <c r="M1478" s="209"/>
      <c r="N1478" s="210"/>
      <c r="O1478" s="210"/>
      <c r="P1478" s="210"/>
      <c r="Q1478" s="210"/>
      <c r="R1478" s="210"/>
      <c r="S1478" s="210"/>
      <c r="T1478" s="211"/>
      <c r="AT1478" s="207" t="s">
        <v>164</v>
      </c>
      <c r="AU1478" s="207" t="s">
        <v>77</v>
      </c>
      <c r="AV1478" s="205" t="s">
        <v>77</v>
      </c>
      <c r="AW1478" s="205" t="s">
        <v>31</v>
      </c>
      <c r="AX1478" s="205" t="s">
        <v>69</v>
      </c>
      <c r="AY1478" s="207" t="s">
        <v>157</v>
      </c>
    </row>
    <row r="1479" spans="2:51" s="205" customFormat="1" ht="11.25">
      <c r="B1479" s="206"/>
      <c r="D1479" s="194" t="s">
        <v>164</v>
      </c>
      <c r="E1479" s="207" t="s">
        <v>3</v>
      </c>
      <c r="F1479" s="208" t="s">
        <v>1166</v>
      </c>
      <c r="H1479" s="207" t="s">
        <v>3</v>
      </c>
      <c r="L1479" s="206"/>
      <c r="M1479" s="209"/>
      <c r="N1479" s="210"/>
      <c r="O1479" s="210"/>
      <c r="P1479" s="210"/>
      <c r="Q1479" s="210"/>
      <c r="R1479" s="210"/>
      <c r="S1479" s="210"/>
      <c r="T1479" s="211"/>
      <c r="AT1479" s="207" t="s">
        <v>164</v>
      </c>
      <c r="AU1479" s="207" t="s">
        <v>77</v>
      </c>
      <c r="AV1479" s="205" t="s">
        <v>77</v>
      </c>
      <c r="AW1479" s="205" t="s">
        <v>31</v>
      </c>
      <c r="AX1479" s="205" t="s">
        <v>69</v>
      </c>
      <c r="AY1479" s="207" t="s">
        <v>157</v>
      </c>
    </row>
    <row r="1480" spans="2:51" s="212" customFormat="1" ht="11.25">
      <c r="B1480" s="213"/>
      <c r="D1480" s="194" t="s">
        <v>164</v>
      </c>
      <c r="E1480" s="214" t="s">
        <v>3</v>
      </c>
      <c r="F1480" s="215" t="s">
        <v>734</v>
      </c>
      <c r="H1480" s="216">
        <v>85</v>
      </c>
      <c r="L1480" s="213"/>
      <c r="M1480" s="217"/>
      <c r="N1480" s="218"/>
      <c r="O1480" s="218"/>
      <c r="P1480" s="218"/>
      <c r="Q1480" s="218"/>
      <c r="R1480" s="218"/>
      <c r="S1480" s="218"/>
      <c r="T1480" s="219"/>
      <c r="AT1480" s="214" t="s">
        <v>164</v>
      </c>
      <c r="AU1480" s="214" t="s">
        <v>77</v>
      </c>
      <c r="AV1480" s="212" t="s">
        <v>163</v>
      </c>
      <c r="AW1480" s="212" t="s">
        <v>31</v>
      </c>
      <c r="AX1480" s="212" t="s">
        <v>69</v>
      </c>
      <c r="AY1480" s="214" t="s">
        <v>157</v>
      </c>
    </row>
    <row r="1481" spans="2:51" s="220" customFormat="1" ht="11.25">
      <c r="B1481" s="221"/>
      <c r="D1481" s="194" t="s">
        <v>164</v>
      </c>
      <c r="E1481" s="222" t="s">
        <v>3</v>
      </c>
      <c r="F1481" s="223" t="s">
        <v>171</v>
      </c>
      <c r="H1481" s="224">
        <v>85</v>
      </c>
      <c r="L1481" s="221"/>
      <c r="M1481" s="225"/>
      <c r="N1481" s="226"/>
      <c r="O1481" s="226"/>
      <c r="P1481" s="226"/>
      <c r="Q1481" s="226"/>
      <c r="R1481" s="226"/>
      <c r="S1481" s="226"/>
      <c r="T1481" s="227"/>
      <c r="AT1481" s="222" t="s">
        <v>164</v>
      </c>
      <c r="AU1481" s="222" t="s">
        <v>77</v>
      </c>
      <c r="AV1481" s="220" t="s">
        <v>162</v>
      </c>
      <c r="AW1481" s="220" t="s">
        <v>31</v>
      </c>
      <c r="AX1481" s="220" t="s">
        <v>77</v>
      </c>
      <c r="AY1481" s="222" t="s">
        <v>157</v>
      </c>
    </row>
    <row r="1482" spans="1:65" s="113" customFormat="1" ht="21.75" customHeight="1">
      <c r="A1482" s="110"/>
      <c r="B1482" s="111"/>
      <c r="C1482" s="180" t="s">
        <v>1185</v>
      </c>
      <c r="D1482" s="180" t="s">
        <v>158</v>
      </c>
      <c r="E1482" s="181" t="s">
        <v>1186</v>
      </c>
      <c r="F1482" s="182" t="s">
        <v>1187</v>
      </c>
      <c r="G1482" s="183" t="s">
        <v>757</v>
      </c>
      <c r="H1482" s="184">
        <v>1.956</v>
      </c>
      <c r="I1482" s="5"/>
      <c r="J1482" s="185">
        <f>ROUND(I1482*H1482,2)</f>
        <v>0</v>
      </c>
      <c r="K1482" s="186"/>
      <c r="L1482" s="111"/>
      <c r="M1482" s="187" t="s">
        <v>3</v>
      </c>
      <c r="N1482" s="188" t="s">
        <v>41</v>
      </c>
      <c r="O1482" s="189"/>
      <c r="P1482" s="190">
        <f>O1482*H1482</f>
        <v>0</v>
      </c>
      <c r="Q1482" s="190">
        <v>0</v>
      </c>
      <c r="R1482" s="190">
        <f>Q1482*H1482</f>
        <v>0</v>
      </c>
      <c r="S1482" s="190">
        <v>0</v>
      </c>
      <c r="T1482" s="191">
        <f>S1482*H1482</f>
        <v>0</v>
      </c>
      <c r="U1482" s="110"/>
      <c r="V1482" s="110"/>
      <c r="W1482" s="110"/>
      <c r="X1482" s="110"/>
      <c r="Y1482" s="110"/>
      <c r="Z1482" s="110"/>
      <c r="AA1482" s="110"/>
      <c r="AB1482" s="110"/>
      <c r="AC1482" s="110"/>
      <c r="AD1482" s="110"/>
      <c r="AE1482" s="110"/>
      <c r="AR1482" s="192" t="s">
        <v>211</v>
      </c>
      <c r="AT1482" s="192" t="s">
        <v>158</v>
      </c>
      <c r="AU1482" s="192" t="s">
        <v>77</v>
      </c>
      <c r="AY1482" s="101" t="s">
        <v>157</v>
      </c>
      <c r="BE1482" s="193">
        <f>IF(N1482="základní",J1482,0)</f>
        <v>0</v>
      </c>
      <c r="BF1482" s="193">
        <f>IF(N1482="snížená",J1482,0)</f>
        <v>0</v>
      </c>
      <c r="BG1482" s="193">
        <f>IF(N1482="zákl. přenesená",J1482,0)</f>
        <v>0</v>
      </c>
      <c r="BH1482" s="193">
        <f>IF(N1482="sníž. přenesená",J1482,0)</f>
        <v>0</v>
      </c>
      <c r="BI1482" s="193">
        <f>IF(N1482="nulová",J1482,0)</f>
        <v>0</v>
      </c>
      <c r="BJ1482" s="101" t="s">
        <v>163</v>
      </c>
      <c r="BK1482" s="193">
        <f>ROUND(I1482*H1482,2)</f>
        <v>0</v>
      </c>
      <c r="BL1482" s="101" t="s">
        <v>211</v>
      </c>
      <c r="BM1482" s="192" t="s">
        <v>1188</v>
      </c>
    </row>
    <row r="1483" spans="2:63" s="169" customFormat="1" ht="25.9" customHeight="1">
      <c r="B1483" s="170"/>
      <c r="D1483" s="171" t="s">
        <v>68</v>
      </c>
      <c r="E1483" s="172" t="s">
        <v>1189</v>
      </c>
      <c r="F1483" s="172" t="s">
        <v>1190</v>
      </c>
      <c r="J1483" s="173">
        <f>BK1483</f>
        <v>0</v>
      </c>
      <c r="L1483" s="170"/>
      <c r="M1483" s="174"/>
      <c r="N1483" s="175"/>
      <c r="O1483" s="175"/>
      <c r="P1483" s="176">
        <f>SUM(P1484:P1586)</f>
        <v>0</v>
      </c>
      <c r="Q1483" s="175"/>
      <c r="R1483" s="176">
        <f>SUM(R1484:R1586)</f>
        <v>0</v>
      </c>
      <c r="S1483" s="175"/>
      <c r="T1483" s="177">
        <f>SUM(T1484:T1586)</f>
        <v>0</v>
      </c>
      <c r="AR1483" s="171" t="s">
        <v>163</v>
      </c>
      <c r="AT1483" s="178" t="s">
        <v>68</v>
      </c>
      <c r="AU1483" s="178" t="s">
        <v>69</v>
      </c>
      <c r="AY1483" s="171" t="s">
        <v>157</v>
      </c>
      <c r="BK1483" s="179">
        <f>SUM(BK1484:BK1586)</f>
        <v>0</v>
      </c>
    </row>
    <row r="1484" spans="1:65" s="113" customFormat="1" ht="16.5" customHeight="1">
      <c r="A1484" s="110"/>
      <c r="B1484" s="111"/>
      <c r="C1484" s="180" t="s">
        <v>732</v>
      </c>
      <c r="D1484" s="180" t="s">
        <v>158</v>
      </c>
      <c r="E1484" s="181" t="s">
        <v>1191</v>
      </c>
      <c r="F1484" s="182" t="s">
        <v>1192</v>
      </c>
      <c r="G1484" s="183" t="s">
        <v>183</v>
      </c>
      <c r="H1484" s="184">
        <v>524.17</v>
      </c>
      <c r="I1484" s="5"/>
      <c r="J1484" s="185">
        <f>ROUND(I1484*H1484,2)</f>
        <v>0</v>
      </c>
      <c r="K1484" s="186"/>
      <c r="L1484" s="111"/>
      <c r="M1484" s="187" t="s">
        <v>3</v>
      </c>
      <c r="N1484" s="188" t="s">
        <v>41</v>
      </c>
      <c r="O1484" s="189"/>
      <c r="P1484" s="190">
        <f>O1484*H1484</f>
        <v>0</v>
      </c>
      <c r="Q1484" s="190">
        <v>0</v>
      </c>
      <c r="R1484" s="190">
        <f>Q1484*H1484</f>
        <v>0</v>
      </c>
      <c r="S1484" s="190">
        <v>0</v>
      </c>
      <c r="T1484" s="191">
        <f>S1484*H1484</f>
        <v>0</v>
      </c>
      <c r="U1484" s="110"/>
      <c r="V1484" s="110"/>
      <c r="W1484" s="110"/>
      <c r="X1484" s="110"/>
      <c r="Y1484" s="110"/>
      <c r="Z1484" s="110"/>
      <c r="AA1484" s="110"/>
      <c r="AB1484" s="110"/>
      <c r="AC1484" s="110"/>
      <c r="AD1484" s="110"/>
      <c r="AE1484" s="110"/>
      <c r="AR1484" s="192" t="s">
        <v>211</v>
      </c>
      <c r="AT1484" s="192" t="s">
        <v>158</v>
      </c>
      <c r="AU1484" s="192" t="s">
        <v>77</v>
      </c>
      <c r="AY1484" s="101" t="s">
        <v>157</v>
      </c>
      <c r="BE1484" s="193">
        <f>IF(N1484="základní",J1484,0)</f>
        <v>0</v>
      </c>
      <c r="BF1484" s="193">
        <f>IF(N1484="snížená",J1484,0)</f>
        <v>0</v>
      </c>
      <c r="BG1484" s="193">
        <f>IF(N1484="zákl. přenesená",J1484,0)</f>
        <v>0</v>
      </c>
      <c r="BH1484" s="193">
        <f>IF(N1484="sníž. přenesená",J1484,0)</f>
        <v>0</v>
      </c>
      <c r="BI1484" s="193">
        <f>IF(N1484="nulová",J1484,0)</f>
        <v>0</v>
      </c>
      <c r="BJ1484" s="101" t="s">
        <v>163</v>
      </c>
      <c r="BK1484" s="193">
        <f>ROUND(I1484*H1484,2)</f>
        <v>0</v>
      </c>
      <c r="BL1484" s="101" t="s">
        <v>211</v>
      </c>
      <c r="BM1484" s="192" t="s">
        <v>1193</v>
      </c>
    </row>
    <row r="1485" spans="2:51" s="205" customFormat="1" ht="11.25">
      <c r="B1485" s="206"/>
      <c r="D1485" s="194" t="s">
        <v>164</v>
      </c>
      <c r="E1485" s="207" t="s">
        <v>3</v>
      </c>
      <c r="F1485" s="208" t="s">
        <v>291</v>
      </c>
      <c r="H1485" s="207" t="s">
        <v>3</v>
      </c>
      <c r="L1485" s="206"/>
      <c r="M1485" s="209"/>
      <c r="N1485" s="210"/>
      <c r="O1485" s="210"/>
      <c r="P1485" s="210"/>
      <c r="Q1485" s="210"/>
      <c r="R1485" s="210"/>
      <c r="S1485" s="210"/>
      <c r="T1485" s="211"/>
      <c r="AT1485" s="207" t="s">
        <v>164</v>
      </c>
      <c r="AU1485" s="207" t="s">
        <v>77</v>
      </c>
      <c r="AV1485" s="205" t="s">
        <v>77</v>
      </c>
      <c r="AW1485" s="205" t="s">
        <v>31</v>
      </c>
      <c r="AX1485" s="205" t="s">
        <v>69</v>
      </c>
      <c r="AY1485" s="207" t="s">
        <v>157</v>
      </c>
    </row>
    <row r="1486" spans="2:51" s="205" customFormat="1" ht="11.25">
      <c r="B1486" s="206"/>
      <c r="D1486" s="194" t="s">
        <v>164</v>
      </c>
      <c r="E1486" s="207" t="s">
        <v>3</v>
      </c>
      <c r="F1486" s="208" t="s">
        <v>516</v>
      </c>
      <c r="H1486" s="207" t="s">
        <v>3</v>
      </c>
      <c r="L1486" s="206"/>
      <c r="M1486" s="209"/>
      <c r="N1486" s="210"/>
      <c r="O1486" s="210"/>
      <c r="P1486" s="210"/>
      <c r="Q1486" s="210"/>
      <c r="R1486" s="210"/>
      <c r="S1486" s="210"/>
      <c r="T1486" s="211"/>
      <c r="AT1486" s="207" t="s">
        <v>164</v>
      </c>
      <c r="AU1486" s="207" t="s">
        <v>77</v>
      </c>
      <c r="AV1486" s="205" t="s">
        <v>77</v>
      </c>
      <c r="AW1486" s="205" t="s">
        <v>31</v>
      </c>
      <c r="AX1486" s="205" t="s">
        <v>69</v>
      </c>
      <c r="AY1486" s="207" t="s">
        <v>157</v>
      </c>
    </row>
    <row r="1487" spans="2:51" s="205" customFormat="1" ht="11.25">
      <c r="B1487" s="206"/>
      <c r="D1487" s="194" t="s">
        <v>164</v>
      </c>
      <c r="E1487" s="207" t="s">
        <v>3</v>
      </c>
      <c r="F1487" s="208" t="s">
        <v>292</v>
      </c>
      <c r="H1487" s="207" t="s">
        <v>3</v>
      </c>
      <c r="L1487" s="206"/>
      <c r="M1487" s="209"/>
      <c r="N1487" s="210"/>
      <c r="O1487" s="210"/>
      <c r="P1487" s="210"/>
      <c r="Q1487" s="210"/>
      <c r="R1487" s="210"/>
      <c r="S1487" s="210"/>
      <c r="T1487" s="211"/>
      <c r="AT1487" s="207" t="s">
        <v>164</v>
      </c>
      <c r="AU1487" s="207" t="s">
        <v>77</v>
      </c>
      <c r="AV1487" s="205" t="s">
        <v>77</v>
      </c>
      <c r="AW1487" s="205" t="s">
        <v>31</v>
      </c>
      <c r="AX1487" s="205" t="s">
        <v>69</v>
      </c>
      <c r="AY1487" s="207" t="s">
        <v>157</v>
      </c>
    </row>
    <row r="1488" spans="2:51" s="205" customFormat="1" ht="11.25">
      <c r="B1488" s="206"/>
      <c r="D1488" s="194" t="s">
        <v>164</v>
      </c>
      <c r="E1488" s="207" t="s">
        <v>3</v>
      </c>
      <c r="F1488" s="208" t="s">
        <v>517</v>
      </c>
      <c r="H1488" s="207" t="s">
        <v>3</v>
      </c>
      <c r="L1488" s="206"/>
      <c r="M1488" s="209"/>
      <c r="N1488" s="210"/>
      <c r="O1488" s="210"/>
      <c r="P1488" s="210"/>
      <c r="Q1488" s="210"/>
      <c r="R1488" s="210"/>
      <c r="S1488" s="210"/>
      <c r="T1488" s="211"/>
      <c r="AT1488" s="207" t="s">
        <v>164</v>
      </c>
      <c r="AU1488" s="207" t="s">
        <v>77</v>
      </c>
      <c r="AV1488" s="205" t="s">
        <v>77</v>
      </c>
      <c r="AW1488" s="205" t="s">
        <v>31</v>
      </c>
      <c r="AX1488" s="205" t="s">
        <v>69</v>
      </c>
      <c r="AY1488" s="207" t="s">
        <v>157</v>
      </c>
    </row>
    <row r="1489" spans="2:51" s="205" customFormat="1" ht="11.25">
      <c r="B1489" s="206"/>
      <c r="D1489" s="194" t="s">
        <v>164</v>
      </c>
      <c r="E1489" s="207" t="s">
        <v>3</v>
      </c>
      <c r="F1489" s="208" t="s">
        <v>293</v>
      </c>
      <c r="H1489" s="207" t="s">
        <v>3</v>
      </c>
      <c r="L1489" s="206"/>
      <c r="M1489" s="209"/>
      <c r="N1489" s="210"/>
      <c r="O1489" s="210"/>
      <c r="P1489" s="210"/>
      <c r="Q1489" s="210"/>
      <c r="R1489" s="210"/>
      <c r="S1489" s="210"/>
      <c r="T1489" s="211"/>
      <c r="AT1489" s="207" t="s">
        <v>164</v>
      </c>
      <c r="AU1489" s="207" t="s">
        <v>77</v>
      </c>
      <c r="AV1489" s="205" t="s">
        <v>77</v>
      </c>
      <c r="AW1489" s="205" t="s">
        <v>31</v>
      </c>
      <c r="AX1489" s="205" t="s">
        <v>69</v>
      </c>
      <c r="AY1489" s="207" t="s">
        <v>157</v>
      </c>
    </row>
    <row r="1490" spans="2:51" s="205" customFormat="1" ht="11.25">
      <c r="B1490" s="206"/>
      <c r="D1490" s="194" t="s">
        <v>164</v>
      </c>
      <c r="E1490" s="207" t="s">
        <v>3</v>
      </c>
      <c r="F1490" s="208" t="s">
        <v>294</v>
      </c>
      <c r="H1490" s="207" t="s">
        <v>3</v>
      </c>
      <c r="L1490" s="206"/>
      <c r="M1490" s="209"/>
      <c r="N1490" s="210"/>
      <c r="O1490" s="210"/>
      <c r="P1490" s="210"/>
      <c r="Q1490" s="210"/>
      <c r="R1490" s="210"/>
      <c r="S1490" s="210"/>
      <c r="T1490" s="211"/>
      <c r="AT1490" s="207" t="s">
        <v>164</v>
      </c>
      <c r="AU1490" s="207" t="s">
        <v>77</v>
      </c>
      <c r="AV1490" s="205" t="s">
        <v>77</v>
      </c>
      <c r="AW1490" s="205" t="s">
        <v>31</v>
      </c>
      <c r="AX1490" s="205" t="s">
        <v>69</v>
      </c>
      <c r="AY1490" s="207" t="s">
        <v>157</v>
      </c>
    </row>
    <row r="1491" spans="2:51" s="205" customFormat="1" ht="11.25">
      <c r="B1491" s="206"/>
      <c r="D1491" s="194" t="s">
        <v>164</v>
      </c>
      <c r="E1491" s="207" t="s">
        <v>3</v>
      </c>
      <c r="F1491" s="208" t="s">
        <v>518</v>
      </c>
      <c r="H1491" s="207" t="s">
        <v>3</v>
      </c>
      <c r="L1491" s="206"/>
      <c r="M1491" s="209"/>
      <c r="N1491" s="210"/>
      <c r="O1491" s="210"/>
      <c r="P1491" s="210"/>
      <c r="Q1491" s="210"/>
      <c r="R1491" s="210"/>
      <c r="S1491" s="210"/>
      <c r="T1491" s="211"/>
      <c r="AT1491" s="207" t="s">
        <v>164</v>
      </c>
      <c r="AU1491" s="207" t="s">
        <v>77</v>
      </c>
      <c r="AV1491" s="205" t="s">
        <v>77</v>
      </c>
      <c r="AW1491" s="205" t="s">
        <v>31</v>
      </c>
      <c r="AX1491" s="205" t="s">
        <v>69</v>
      </c>
      <c r="AY1491" s="207" t="s">
        <v>157</v>
      </c>
    </row>
    <row r="1492" spans="2:51" s="205" customFormat="1" ht="11.25">
      <c r="B1492" s="206"/>
      <c r="D1492" s="194" t="s">
        <v>164</v>
      </c>
      <c r="E1492" s="207" t="s">
        <v>3</v>
      </c>
      <c r="F1492" s="208" t="s">
        <v>295</v>
      </c>
      <c r="H1492" s="207" t="s">
        <v>3</v>
      </c>
      <c r="L1492" s="206"/>
      <c r="M1492" s="209"/>
      <c r="N1492" s="210"/>
      <c r="O1492" s="210"/>
      <c r="P1492" s="210"/>
      <c r="Q1492" s="210"/>
      <c r="R1492" s="210"/>
      <c r="S1492" s="210"/>
      <c r="T1492" s="211"/>
      <c r="AT1492" s="207" t="s">
        <v>164</v>
      </c>
      <c r="AU1492" s="207" t="s">
        <v>77</v>
      </c>
      <c r="AV1492" s="205" t="s">
        <v>77</v>
      </c>
      <c r="AW1492" s="205" t="s">
        <v>31</v>
      </c>
      <c r="AX1492" s="205" t="s">
        <v>69</v>
      </c>
      <c r="AY1492" s="207" t="s">
        <v>157</v>
      </c>
    </row>
    <row r="1493" spans="2:51" s="205" customFormat="1" ht="11.25">
      <c r="B1493" s="206"/>
      <c r="D1493" s="194" t="s">
        <v>164</v>
      </c>
      <c r="E1493" s="207" t="s">
        <v>3</v>
      </c>
      <c r="F1493" s="208" t="s">
        <v>296</v>
      </c>
      <c r="H1493" s="207" t="s">
        <v>3</v>
      </c>
      <c r="L1493" s="206"/>
      <c r="M1493" s="209"/>
      <c r="N1493" s="210"/>
      <c r="O1493" s="210"/>
      <c r="P1493" s="210"/>
      <c r="Q1493" s="210"/>
      <c r="R1493" s="210"/>
      <c r="S1493" s="210"/>
      <c r="T1493" s="211"/>
      <c r="AT1493" s="207" t="s">
        <v>164</v>
      </c>
      <c r="AU1493" s="207" t="s">
        <v>77</v>
      </c>
      <c r="AV1493" s="205" t="s">
        <v>77</v>
      </c>
      <c r="AW1493" s="205" t="s">
        <v>31</v>
      </c>
      <c r="AX1493" s="205" t="s">
        <v>69</v>
      </c>
      <c r="AY1493" s="207" t="s">
        <v>157</v>
      </c>
    </row>
    <row r="1494" spans="2:51" s="205" customFormat="1" ht="11.25">
      <c r="B1494" s="206"/>
      <c r="D1494" s="194" t="s">
        <v>164</v>
      </c>
      <c r="E1494" s="207" t="s">
        <v>3</v>
      </c>
      <c r="F1494" s="208" t="s">
        <v>297</v>
      </c>
      <c r="H1494" s="207" t="s">
        <v>3</v>
      </c>
      <c r="L1494" s="206"/>
      <c r="M1494" s="209"/>
      <c r="N1494" s="210"/>
      <c r="O1494" s="210"/>
      <c r="P1494" s="210"/>
      <c r="Q1494" s="210"/>
      <c r="R1494" s="210"/>
      <c r="S1494" s="210"/>
      <c r="T1494" s="211"/>
      <c r="AT1494" s="207" t="s">
        <v>164</v>
      </c>
      <c r="AU1494" s="207" t="s">
        <v>77</v>
      </c>
      <c r="AV1494" s="205" t="s">
        <v>77</v>
      </c>
      <c r="AW1494" s="205" t="s">
        <v>31</v>
      </c>
      <c r="AX1494" s="205" t="s">
        <v>69</v>
      </c>
      <c r="AY1494" s="207" t="s">
        <v>157</v>
      </c>
    </row>
    <row r="1495" spans="2:51" s="205" customFormat="1" ht="11.25">
      <c r="B1495" s="206"/>
      <c r="D1495" s="194" t="s">
        <v>164</v>
      </c>
      <c r="E1495" s="207" t="s">
        <v>3</v>
      </c>
      <c r="F1495" s="208" t="s">
        <v>298</v>
      </c>
      <c r="H1495" s="207" t="s">
        <v>3</v>
      </c>
      <c r="L1495" s="206"/>
      <c r="M1495" s="209"/>
      <c r="N1495" s="210"/>
      <c r="O1495" s="210"/>
      <c r="P1495" s="210"/>
      <c r="Q1495" s="210"/>
      <c r="R1495" s="210"/>
      <c r="S1495" s="210"/>
      <c r="T1495" s="211"/>
      <c r="AT1495" s="207" t="s">
        <v>164</v>
      </c>
      <c r="AU1495" s="207" t="s">
        <v>77</v>
      </c>
      <c r="AV1495" s="205" t="s">
        <v>77</v>
      </c>
      <c r="AW1495" s="205" t="s">
        <v>31</v>
      </c>
      <c r="AX1495" s="205" t="s">
        <v>69</v>
      </c>
      <c r="AY1495" s="207" t="s">
        <v>157</v>
      </c>
    </row>
    <row r="1496" spans="2:51" s="205" customFormat="1" ht="11.25">
      <c r="B1496" s="206"/>
      <c r="D1496" s="194" t="s">
        <v>164</v>
      </c>
      <c r="E1496" s="207" t="s">
        <v>3</v>
      </c>
      <c r="F1496" s="208" t="s">
        <v>519</v>
      </c>
      <c r="H1496" s="207" t="s">
        <v>3</v>
      </c>
      <c r="L1496" s="206"/>
      <c r="M1496" s="209"/>
      <c r="N1496" s="210"/>
      <c r="O1496" s="210"/>
      <c r="P1496" s="210"/>
      <c r="Q1496" s="210"/>
      <c r="R1496" s="210"/>
      <c r="S1496" s="210"/>
      <c r="T1496" s="211"/>
      <c r="AT1496" s="207" t="s">
        <v>164</v>
      </c>
      <c r="AU1496" s="207" t="s">
        <v>77</v>
      </c>
      <c r="AV1496" s="205" t="s">
        <v>77</v>
      </c>
      <c r="AW1496" s="205" t="s">
        <v>31</v>
      </c>
      <c r="AX1496" s="205" t="s">
        <v>69</v>
      </c>
      <c r="AY1496" s="207" t="s">
        <v>157</v>
      </c>
    </row>
    <row r="1497" spans="2:51" s="205" customFormat="1" ht="11.25">
      <c r="B1497" s="206"/>
      <c r="D1497" s="194" t="s">
        <v>164</v>
      </c>
      <c r="E1497" s="207" t="s">
        <v>3</v>
      </c>
      <c r="F1497" s="208" t="s">
        <v>520</v>
      </c>
      <c r="H1497" s="207" t="s">
        <v>3</v>
      </c>
      <c r="L1497" s="206"/>
      <c r="M1497" s="209"/>
      <c r="N1497" s="210"/>
      <c r="O1497" s="210"/>
      <c r="P1497" s="210"/>
      <c r="Q1497" s="210"/>
      <c r="R1497" s="210"/>
      <c r="S1497" s="210"/>
      <c r="T1497" s="211"/>
      <c r="AT1497" s="207" t="s">
        <v>164</v>
      </c>
      <c r="AU1497" s="207" t="s">
        <v>77</v>
      </c>
      <c r="AV1497" s="205" t="s">
        <v>77</v>
      </c>
      <c r="AW1497" s="205" t="s">
        <v>31</v>
      </c>
      <c r="AX1497" s="205" t="s">
        <v>69</v>
      </c>
      <c r="AY1497" s="207" t="s">
        <v>157</v>
      </c>
    </row>
    <row r="1498" spans="2:51" s="205" customFormat="1" ht="11.25">
      <c r="B1498" s="206"/>
      <c r="D1498" s="194" t="s">
        <v>164</v>
      </c>
      <c r="E1498" s="207" t="s">
        <v>3</v>
      </c>
      <c r="F1498" s="208" t="s">
        <v>521</v>
      </c>
      <c r="H1498" s="207" t="s">
        <v>3</v>
      </c>
      <c r="L1498" s="206"/>
      <c r="M1498" s="209"/>
      <c r="N1498" s="210"/>
      <c r="O1498" s="210"/>
      <c r="P1498" s="210"/>
      <c r="Q1498" s="210"/>
      <c r="R1498" s="210"/>
      <c r="S1498" s="210"/>
      <c r="T1498" s="211"/>
      <c r="AT1498" s="207" t="s">
        <v>164</v>
      </c>
      <c r="AU1498" s="207" t="s">
        <v>77</v>
      </c>
      <c r="AV1498" s="205" t="s">
        <v>77</v>
      </c>
      <c r="AW1498" s="205" t="s">
        <v>31</v>
      </c>
      <c r="AX1498" s="205" t="s">
        <v>69</v>
      </c>
      <c r="AY1498" s="207" t="s">
        <v>157</v>
      </c>
    </row>
    <row r="1499" spans="2:51" s="205" customFormat="1" ht="11.25">
      <c r="B1499" s="206"/>
      <c r="D1499" s="194" t="s">
        <v>164</v>
      </c>
      <c r="E1499" s="207" t="s">
        <v>3</v>
      </c>
      <c r="F1499" s="208" t="s">
        <v>299</v>
      </c>
      <c r="H1499" s="207" t="s">
        <v>3</v>
      </c>
      <c r="L1499" s="206"/>
      <c r="M1499" s="209"/>
      <c r="N1499" s="210"/>
      <c r="O1499" s="210"/>
      <c r="P1499" s="210"/>
      <c r="Q1499" s="210"/>
      <c r="R1499" s="210"/>
      <c r="S1499" s="210"/>
      <c r="T1499" s="211"/>
      <c r="AT1499" s="207" t="s">
        <v>164</v>
      </c>
      <c r="AU1499" s="207" t="s">
        <v>77</v>
      </c>
      <c r="AV1499" s="205" t="s">
        <v>77</v>
      </c>
      <c r="AW1499" s="205" t="s">
        <v>31</v>
      </c>
      <c r="AX1499" s="205" t="s">
        <v>69</v>
      </c>
      <c r="AY1499" s="207" t="s">
        <v>157</v>
      </c>
    </row>
    <row r="1500" spans="2:51" s="205" customFormat="1" ht="11.25">
      <c r="B1500" s="206"/>
      <c r="D1500" s="194" t="s">
        <v>164</v>
      </c>
      <c r="E1500" s="207" t="s">
        <v>3</v>
      </c>
      <c r="F1500" s="208" t="s">
        <v>300</v>
      </c>
      <c r="H1500" s="207" t="s">
        <v>3</v>
      </c>
      <c r="L1500" s="206"/>
      <c r="M1500" s="209"/>
      <c r="N1500" s="210"/>
      <c r="O1500" s="210"/>
      <c r="P1500" s="210"/>
      <c r="Q1500" s="210"/>
      <c r="R1500" s="210"/>
      <c r="S1500" s="210"/>
      <c r="T1500" s="211"/>
      <c r="AT1500" s="207" t="s">
        <v>164</v>
      </c>
      <c r="AU1500" s="207" t="s">
        <v>77</v>
      </c>
      <c r="AV1500" s="205" t="s">
        <v>77</v>
      </c>
      <c r="AW1500" s="205" t="s">
        <v>31</v>
      </c>
      <c r="AX1500" s="205" t="s">
        <v>69</v>
      </c>
      <c r="AY1500" s="207" t="s">
        <v>157</v>
      </c>
    </row>
    <row r="1501" spans="2:51" s="205" customFormat="1" ht="11.25">
      <c r="B1501" s="206"/>
      <c r="D1501" s="194" t="s">
        <v>164</v>
      </c>
      <c r="E1501" s="207" t="s">
        <v>3</v>
      </c>
      <c r="F1501" s="208" t="s">
        <v>301</v>
      </c>
      <c r="H1501" s="207" t="s">
        <v>3</v>
      </c>
      <c r="L1501" s="206"/>
      <c r="M1501" s="209"/>
      <c r="N1501" s="210"/>
      <c r="O1501" s="210"/>
      <c r="P1501" s="210"/>
      <c r="Q1501" s="210"/>
      <c r="R1501" s="210"/>
      <c r="S1501" s="210"/>
      <c r="T1501" s="211"/>
      <c r="AT1501" s="207" t="s">
        <v>164</v>
      </c>
      <c r="AU1501" s="207" t="s">
        <v>77</v>
      </c>
      <c r="AV1501" s="205" t="s">
        <v>77</v>
      </c>
      <c r="AW1501" s="205" t="s">
        <v>31</v>
      </c>
      <c r="AX1501" s="205" t="s">
        <v>69</v>
      </c>
      <c r="AY1501" s="207" t="s">
        <v>157</v>
      </c>
    </row>
    <row r="1502" spans="2:51" s="205" customFormat="1" ht="11.25">
      <c r="B1502" s="206"/>
      <c r="D1502" s="194" t="s">
        <v>164</v>
      </c>
      <c r="E1502" s="207" t="s">
        <v>3</v>
      </c>
      <c r="F1502" s="208" t="s">
        <v>302</v>
      </c>
      <c r="H1502" s="207" t="s">
        <v>3</v>
      </c>
      <c r="L1502" s="206"/>
      <c r="M1502" s="209"/>
      <c r="N1502" s="210"/>
      <c r="O1502" s="210"/>
      <c r="P1502" s="210"/>
      <c r="Q1502" s="210"/>
      <c r="R1502" s="210"/>
      <c r="S1502" s="210"/>
      <c r="T1502" s="211"/>
      <c r="AT1502" s="207" t="s">
        <v>164</v>
      </c>
      <c r="AU1502" s="207" t="s">
        <v>77</v>
      </c>
      <c r="AV1502" s="205" t="s">
        <v>77</v>
      </c>
      <c r="AW1502" s="205" t="s">
        <v>31</v>
      </c>
      <c r="AX1502" s="205" t="s">
        <v>69</v>
      </c>
      <c r="AY1502" s="207" t="s">
        <v>157</v>
      </c>
    </row>
    <row r="1503" spans="2:51" s="205" customFormat="1" ht="11.25">
      <c r="B1503" s="206"/>
      <c r="D1503" s="194" t="s">
        <v>164</v>
      </c>
      <c r="E1503" s="207" t="s">
        <v>3</v>
      </c>
      <c r="F1503" s="208" t="s">
        <v>303</v>
      </c>
      <c r="H1503" s="207" t="s">
        <v>3</v>
      </c>
      <c r="L1503" s="206"/>
      <c r="M1503" s="209"/>
      <c r="N1503" s="210"/>
      <c r="O1503" s="210"/>
      <c r="P1503" s="210"/>
      <c r="Q1503" s="210"/>
      <c r="R1503" s="210"/>
      <c r="S1503" s="210"/>
      <c r="T1503" s="211"/>
      <c r="AT1503" s="207" t="s">
        <v>164</v>
      </c>
      <c r="AU1503" s="207" t="s">
        <v>77</v>
      </c>
      <c r="AV1503" s="205" t="s">
        <v>77</v>
      </c>
      <c r="AW1503" s="205" t="s">
        <v>31</v>
      </c>
      <c r="AX1503" s="205" t="s">
        <v>69</v>
      </c>
      <c r="AY1503" s="207" t="s">
        <v>157</v>
      </c>
    </row>
    <row r="1504" spans="2:51" s="205" customFormat="1" ht="11.25">
      <c r="B1504" s="206"/>
      <c r="D1504" s="194" t="s">
        <v>164</v>
      </c>
      <c r="E1504" s="207" t="s">
        <v>3</v>
      </c>
      <c r="F1504" s="208" t="s">
        <v>267</v>
      </c>
      <c r="H1504" s="207" t="s">
        <v>3</v>
      </c>
      <c r="L1504" s="206"/>
      <c r="M1504" s="209"/>
      <c r="N1504" s="210"/>
      <c r="O1504" s="210"/>
      <c r="P1504" s="210"/>
      <c r="Q1504" s="210"/>
      <c r="R1504" s="210"/>
      <c r="S1504" s="210"/>
      <c r="T1504" s="211"/>
      <c r="AT1504" s="207" t="s">
        <v>164</v>
      </c>
      <c r="AU1504" s="207" t="s">
        <v>77</v>
      </c>
      <c r="AV1504" s="205" t="s">
        <v>77</v>
      </c>
      <c r="AW1504" s="205" t="s">
        <v>31</v>
      </c>
      <c r="AX1504" s="205" t="s">
        <v>69</v>
      </c>
      <c r="AY1504" s="207" t="s">
        <v>157</v>
      </c>
    </row>
    <row r="1505" spans="2:51" s="205" customFormat="1" ht="11.25">
      <c r="B1505" s="206"/>
      <c r="D1505" s="194" t="s">
        <v>164</v>
      </c>
      <c r="E1505" s="207" t="s">
        <v>3</v>
      </c>
      <c r="F1505" s="208" t="s">
        <v>268</v>
      </c>
      <c r="H1505" s="207" t="s">
        <v>3</v>
      </c>
      <c r="L1505" s="206"/>
      <c r="M1505" s="209"/>
      <c r="N1505" s="210"/>
      <c r="O1505" s="210"/>
      <c r="P1505" s="210"/>
      <c r="Q1505" s="210"/>
      <c r="R1505" s="210"/>
      <c r="S1505" s="210"/>
      <c r="T1505" s="211"/>
      <c r="AT1505" s="207" t="s">
        <v>164</v>
      </c>
      <c r="AU1505" s="207" t="s">
        <v>77</v>
      </c>
      <c r="AV1505" s="205" t="s">
        <v>77</v>
      </c>
      <c r="AW1505" s="205" t="s">
        <v>31</v>
      </c>
      <c r="AX1505" s="205" t="s">
        <v>69</v>
      </c>
      <c r="AY1505" s="207" t="s">
        <v>157</v>
      </c>
    </row>
    <row r="1506" spans="2:51" s="205" customFormat="1" ht="11.25">
      <c r="B1506" s="206"/>
      <c r="D1506" s="194" t="s">
        <v>164</v>
      </c>
      <c r="E1506" s="207" t="s">
        <v>3</v>
      </c>
      <c r="F1506" s="208" t="s">
        <v>304</v>
      </c>
      <c r="H1506" s="207" t="s">
        <v>3</v>
      </c>
      <c r="L1506" s="206"/>
      <c r="M1506" s="209"/>
      <c r="N1506" s="210"/>
      <c r="O1506" s="210"/>
      <c r="P1506" s="210"/>
      <c r="Q1506" s="210"/>
      <c r="R1506" s="210"/>
      <c r="S1506" s="210"/>
      <c r="T1506" s="211"/>
      <c r="AT1506" s="207" t="s">
        <v>164</v>
      </c>
      <c r="AU1506" s="207" t="s">
        <v>77</v>
      </c>
      <c r="AV1506" s="205" t="s">
        <v>77</v>
      </c>
      <c r="AW1506" s="205" t="s">
        <v>31</v>
      </c>
      <c r="AX1506" s="205" t="s">
        <v>69</v>
      </c>
      <c r="AY1506" s="207" t="s">
        <v>157</v>
      </c>
    </row>
    <row r="1507" spans="2:51" s="205" customFormat="1" ht="11.25">
      <c r="B1507" s="206"/>
      <c r="D1507" s="194" t="s">
        <v>164</v>
      </c>
      <c r="E1507" s="207" t="s">
        <v>3</v>
      </c>
      <c r="F1507" s="208" t="s">
        <v>305</v>
      </c>
      <c r="H1507" s="207" t="s">
        <v>3</v>
      </c>
      <c r="L1507" s="206"/>
      <c r="M1507" s="209"/>
      <c r="N1507" s="210"/>
      <c r="O1507" s="210"/>
      <c r="P1507" s="210"/>
      <c r="Q1507" s="210"/>
      <c r="R1507" s="210"/>
      <c r="S1507" s="210"/>
      <c r="T1507" s="211"/>
      <c r="AT1507" s="207" t="s">
        <v>164</v>
      </c>
      <c r="AU1507" s="207" t="s">
        <v>77</v>
      </c>
      <c r="AV1507" s="205" t="s">
        <v>77</v>
      </c>
      <c r="AW1507" s="205" t="s">
        <v>31</v>
      </c>
      <c r="AX1507" s="205" t="s">
        <v>69</v>
      </c>
      <c r="AY1507" s="207" t="s">
        <v>157</v>
      </c>
    </row>
    <row r="1508" spans="2:51" s="205" customFormat="1" ht="11.25">
      <c r="B1508" s="206"/>
      <c r="D1508" s="194" t="s">
        <v>164</v>
      </c>
      <c r="E1508" s="207" t="s">
        <v>3</v>
      </c>
      <c r="F1508" s="208" t="s">
        <v>306</v>
      </c>
      <c r="H1508" s="207" t="s">
        <v>3</v>
      </c>
      <c r="L1508" s="206"/>
      <c r="M1508" s="209"/>
      <c r="N1508" s="210"/>
      <c r="O1508" s="210"/>
      <c r="P1508" s="210"/>
      <c r="Q1508" s="210"/>
      <c r="R1508" s="210"/>
      <c r="S1508" s="210"/>
      <c r="T1508" s="211"/>
      <c r="AT1508" s="207" t="s">
        <v>164</v>
      </c>
      <c r="AU1508" s="207" t="s">
        <v>77</v>
      </c>
      <c r="AV1508" s="205" t="s">
        <v>77</v>
      </c>
      <c r="AW1508" s="205" t="s">
        <v>31</v>
      </c>
      <c r="AX1508" s="205" t="s">
        <v>69</v>
      </c>
      <c r="AY1508" s="207" t="s">
        <v>157</v>
      </c>
    </row>
    <row r="1509" spans="2:51" s="205" customFormat="1" ht="11.25">
      <c r="B1509" s="206"/>
      <c r="D1509" s="194" t="s">
        <v>164</v>
      </c>
      <c r="E1509" s="207" t="s">
        <v>3</v>
      </c>
      <c r="F1509" s="208" t="s">
        <v>269</v>
      </c>
      <c r="H1509" s="207" t="s">
        <v>3</v>
      </c>
      <c r="L1509" s="206"/>
      <c r="M1509" s="209"/>
      <c r="N1509" s="210"/>
      <c r="O1509" s="210"/>
      <c r="P1509" s="210"/>
      <c r="Q1509" s="210"/>
      <c r="R1509" s="210"/>
      <c r="S1509" s="210"/>
      <c r="T1509" s="211"/>
      <c r="AT1509" s="207" t="s">
        <v>164</v>
      </c>
      <c r="AU1509" s="207" t="s">
        <v>77</v>
      </c>
      <c r="AV1509" s="205" t="s">
        <v>77</v>
      </c>
      <c r="AW1509" s="205" t="s">
        <v>31</v>
      </c>
      <c r="AX1509" s="205" t="s">
        <v>69</v>
      </c>
      <c r="AY1509" s="207" t="s">
        <v>157</v>
      </c>
    </row>
    <row r="1510" spans="2:51" s="205" customFormat="1" ht="11.25">
      <c r="B1510" s="206"/>
      <c r="D1510" s="194" t="s">
        <v>164</v>
      </c>
      <c r="E1510" s="207" t="s">
        <v>3</v>
      </c>
      <c r="F1510" s="208" t="s">
        <v>307</v>
      </c>
      <c r="H1510" s="207" t="s">
        <v>3</v>
      </c>
      <c r="L1510" s="206"/>
      <c r="M1510" s="209"/>
      <c r="N1510" s="210"/>
      <c r="O1510" s="210"/>
      <c r="P1510" s="210"/>
      <c r="Q1510" s="210"/>
      <c r="R1510" s="210"/>
      <c r="S1510" s="210"/>
      <c r="T1510" s="211"/>
      <c r="AT1510" s="207" t="s">
        <v>164</v>
      </c>
      <c r="AU1510" s="207" t="s">
        <v>77</v>
      </c>
      <c r="AV1510" s="205" t="s">
        <v>77</v>
      </c>
      <c r="AW1510" s="205" t="s">
        <v>31</v>
      </c>
      <c r="AX1510" s="205" t="s">
        <v>69</v>
      </c>
      <c r="AY1510" s="207" t="s">
        <v>157</v>
      </c>
    </row>
    <row r="1511" spans="2:51" s="205" customFormat="1" ht="11.25">
      <c r="B1511" s="206"/>
      <c r="D1511" s="194" t="s">
        <v>164</v>
      </c>
      <c r="E1511" s="207" t="s">
        <v>3</v>
      </c>
      <c r="F1511" s="208" t="s">
        <v>308</v>
      </c>
      <c r="H1511" s="207" t="s">
        <v>3</v>
      </c>
      <c r="L1511" s="206"/>
      <c r="M1511" s="209"/>
      <c r="N1511" s="210"/>
      <c r="O1511" s="210"/>
      <c r="P1511" s="210"/>
      <c r="Q1511" s="210"/>
      <c r="R1511" s="210"/>
      <c r="S1511" s="210"/>
      <c r="T1511" s="211"/>
      <c r="AT1511" s="207" t="s">
        <v>164</v>
      </c>
      <c r="AU1511" s="207" t="s">
        <v>77</v>
      </c>
      <c r="AV1511" s="205" t="s">
        <v>77</v>
      </c>
      <c r="AW1511" s="205" t="s">
        <v>31</v>
      </c>
      <c r="AX1511" s="205" t="s">
        <v>69</v>
      </c>
      <c r="AY1511" s="207" t="s">
        <v>157</v>
      </c>
    </row>
    <row r="1512" spans="2:51" s="205" customFormat="1" ht="11.25">
      <c r="B1512" s="206"/>
      <c r="D1512" s="194" t="s">
        <v>164</v>
      </c>
      <c r="E1512" s="207" t="s">
        <v>3</v>
      </c>
      <c r="F1512" s="208" t="s">
        <v>270</v>
      </c>
      <c r="H1512" s="207" t="s">
        <v>3</v>
      </c>
      <c r="L1512" s="206"/>
      <c r="M1512" s="209"/>
      <c r="N1512" s="210"/>
      <c r="O1512" s="210"/>
      <c r="P1512" s="210"/>
      <c r="Q1512" s="210"/>
      <c r="R1512" s="210"/>
      <c r="S1512" s="210"/>
      <c r="T1512" s="211"/>
      <c r="AT1512" s="207" t="s">
        <v>164</v>
      </c>
      <c r="AU1512" s="207" t="s">
        <v>77</v>
      </c>
      <c r="AV1512" s="205" t="s">
        <v>77</v>
      </c>
      <c r="AW1512" s="205" t="s">
        <v>31</v>
      </c>
      <c r="AX1512" s="205" t="s">
        <v>69</v>
      </c>
      <c r="AY1512" s="207" t="s">
        <v>157</v>
      </c>
    </row>
    <row r="1513" spans="2:51" s="205" customFormat="1" ht="11.25">
      <c r="B1513" s="206"/>
      <c r="D1513" s="194" t="s">
        <v>164</v>
      </c>
      <c r="E1513" s="207" t="s">
        <v>3</v>
      </c>
      <c r="F1513" s="208" t="s">
        <v>271</v>
      </c>
      <c r="H1513" s="207" t="s">
        <v>3</v>
      </c>
      <c r="L1513" s="206"/>
      <c r="M1513" s="209"/>
      <c r="N1513" s="210"/>
      <c r="O1513" s="210"/>
      <c r="P1513" s="210"/>
      <c r="Q1513" s="210"/>
      <c r="R1513" s="210"/>
      <c r="S1513" s="210"/>
      <c r="T1513" s="211"/>
      <c r="AT1513" s="207" t="s">
        <v>164</v>
      </c>
      <c r="AU1513" s="207" t="s">
        <v>77</v>
      </c>
      <c r="AV1513" s="205" t="s">
        <v>77</v>
      </c>
      <c r="AW1513" s="205" t="s">
        <v>31</v>
      </c>
      <c r="AX1513" s="205" t="s">
        <v>69</v>
      </c>
      <c r="AY1513" s="207" t="s">
        <v>157</v>
      </c>
    </row>
    <row r="1514" spans="2:51" s="205" customFormat="1" ht="11.25">
      <c r="B1514" s="206"/>
      <c r="D1514" s="194" t="s">
        <v>164</v>
      </c>
      <c r="E1514" s="207" t="s">
        <v>3</v>
      </c>
      <c r="F1514" s="208" t="s">
        <v>272</v>
      </c>
      <c r="H1514" s="207" t="s">
        <v>3</v>
      </c>
      <c r="L1514" s="206"/>
      <c r="M1514" s="209"/>
      <c r="N1514" s="210"/>
      <c r="O1514" s="210"/>
      <c r="P1514" s="210"/>
      <c r="Q1514" s="210"/>
      <c r="R1514" s="210"/>
      <c r="S1514" s="210"/>
      <c r="T1514" s="211"/>
      <c r="AT1514" s="207" t="s">
        <v>164</v>
      </c>
      <c r="AU1514" s="207" t="s">
        <v>77</v>
      </c>
      <c r="AV1514" s="205" t="s">
        <v>77</v>
      </c>
      <c r="AW1514" s="205" t="s">
        <v>31</v>
      </c>
      <c r="AX1514" s="205" t="s">
        <v>69</v>
      </c>
      <c r="AY1514" s="207" t="s">
        <v>157</v>
      </c>
    </row>
    <row r="1515" spans="2:51" s="205" customFormat="1" ht="11.25">
      <c r="B1515" s="206"/>
      <c r="D1515" s="194" t="s">
        <v>164</v>
      </c>
      <c r="E1515" s="207" t="s">
        <v>3</v>
      </c>
      <c r="F1515" s="208" t="s">
        <v>273</v>
      </c>
      <c r="H1515" s="207" t="s">
        <v>3</v>
      </c>
      <c r="L1515" s="206"/>
      <c r="M1515" s="209"/>
      <c r="N1515" s="210"/>
      <c r="O1515" s="210"/>
      <c r="P1515" s="210"/>
      <c r="Q1515" s="210"/>
      <c r="R1515" s="210"/>
      <c r="S1515" s="210"/>
      <c r="T1515" s="211"/>
      <c r="AT1515" s="207" t="s">
        <v>164</v>
      </c>
      <c r="AU1515" s="207" t="s">
        <v>77</v>
      </c>
      <c r="AV1515" s="205" t="s">
        <v>77</v>
      </c>
      <c r="AW1515" s="205" t="s">
        <v>31</v>
      </c>
      <c r="AX1515" s="205" t="s">
        <v>69</v>
      </c>
      <c r="AY1515" s="207" t="s">
        <v>157</v>
      </c>
    </row>
    <row r="1516" spans="2:51" s="205" customFormat="1" ht="11.25">
      <c r="B1516" s="206"/>
      <c r="D1516" s="194" t="s">
        <v>164</v>
      </c>
      <c r="E1516" s="207" t="s">
        <v>3</v>
      </c>
      <c r="F1516" s="208" t="s">
        <v>309</v>
      </c>
      <c r="H1516" s="207" t="s">
        <v>3</v>
      </c>
      <c r="L1516" s="206"/>
      <c r="M1516" s="209"/>
      <c r="N1516" s="210"/>
      <c r="O1516" s="210"/>
      <c r="P1516" s="210"/>
      <c r="Q1516" s="210"/>
      <c r="R1516" s="210"/>
      <c r="S1516" s="210"/>
      <c r="T1516" s="211"/>
      <c r="AT1516" s="207" t="s">
        <v>164</v>
      </c>
      <c r="AU1516" s="207" t="s">
        <v>77</v>
      </c>
      <c r="AV1516" s="205" t="s">
        <v>77</v>
      </c>
      <c r="AW1516" s="205" t="s">
        <v>31</v>
      </c>
      <c r="AX1516" s="205" t="s">
        <v>69</v>
      </c>
      <c r="AY1516" s="207" t="s">
        <v>157</v>
      </c>
    </row>
    <row r="1517" spans="2:51" s="212" customFormat="1" ht="11.25">
      <c r="B1517" s="213"/>
      <c r="D1517" s="194" t="s">
        <v>164</v>
      </c>
      <c r="E1517" s="214" t="s">
        <v>3</v>
      </c>
      <c r="F1517" s="215" t="s">
        <v>560</v>
      </c>
      <c r="H1517" s="216">
        <v>524.17</v>
      </c>
      <c r="L1517" s="213"/>
      <c r="M1517" s="217"/>
      <c r="N1517" s="218"/>
      <c r="O1517" s="218"/>
      <c r="P1517" s="218"/>
      <c r="Q1517" s="218"/>
      <c r="R1517" s="218"/>
      <c r="S1517" s="218"/>
      <c r="T1517" s="219"/>
      <c r="AT1517" s="214" t="s">
        <v>164</v>
      </c>
      <c r="AU1517" s="214" t="s">
        <v>77</v>
      </c>
      <c r="AV1517" s="212" t="s">
        <v>163</v>
      </c>
      <c r="AW1517" s="212" t="s">
        <v>31</v>
      </c>
      <c r="AX1517" s="212" t="s">
        <v>69</v>
      </c>
      <c r="AY1517" s="214" t="s">
        <v>157</v>
      </c>
    </row>
    <row r="1518" spans="2:51" s="220" customFormat="1" ht="11.25">
      <c r="B1518" s="221"/>
      <c r="D1518" s="194" t="s">
        <v>164</v>
      </c>
      <c r="E1518" s="222" t="s">
        <v>3</v>
      </c>
      <c r="F1518" s="223" t="s">
        <v>171</v>
      </c>
      <c r="H1518" s="224">
        <v>524.17</v>
      </c>
      <c r="L1518" s="221"/>
      <c r="M1518" s="225"/>
      <c r="N1518" s="226"/>
      <c r="O1518" s="226"/>
      <c r="P1518" s="226"/>
      <c r="Q1518" s="226"/>
      <c r="R1518" s="226"/>
      <c r="S1518" s="226"/>
      <c r="T1518" s="227"/>
      <c r="AT1518" s="222" t="s">
        <v>164</v>
      </c>
      <c r="AU1518" s="222" t="s">
        <v>77</v>
      </c>
      <c r="AV1518" s="220" t="s">
        <v>162</v>
      </c>
      <c r="AW1518" s="220" t="s">
        <v>31</v>
      </c>
      <c r="AX1518" s="220" t="s">
        <v>77</v>
      </c>
      <c r="AY1518" s="222" t="s">
        <v>157</v>
      </c>
    </row>
    <row r="1519" spans="1:65" s="113" customFormat="1" ht="16.5" customHeight="1">
      <c r="A1519" s="110"/>
      <c r="B1519" s="111"/>
      <c r="C1519" s="180" t="s">
        <v>1194</v>
      </c>
      <c r="D1519" s="180" t="s">
        <v>158</v>
      </c>
      <c r="E1519" s="181" t="s">
        <v>1195</v>
      </c>
      <c r="F1519" s="182" t="s">
        <v>1196</v>
      </c>
      <c r="G1519" s="183" t="s">
        <v>183</v>
      </c>
      <c r="H1519" s="184">
        <v>145.83</v>
      </c>
      <c r="I1519" s="5"/>
      <c r="J1519" s="185">
        <f>ROUND(I1519*H1519,2)</f>
        <v>0</v>
      </c>
      <c r="K1519" s="186"/>
      <c r="L1519" s="111"/>
      <c r="M1519" s="187" t="s">
        <v>3</v>
      </c>
      <c r="N1519" s="188" t="s">
        <v>41</v>
      </c>
      <c r="O1519" s="189"/>
      <c r="P1519" s="190">
        <f>O1519*H1519</f>
        <v>0</v>
      </c>
      <c r="Q1519" s="190">
        <v>0</v>
      </c>
      <c r="R1519" s="190">
        <f>Q1519*H1519</f>
        <v>0</v>
      </c>
      <c r="S1519" s="190">
        <v>0</v>
      </c>
      <c r="T1519" s="191">
        <f>S1519*H1519</f>
        <v>0</v>
      </c>
      <c r="U1519" s="110"/>
      <c r="V1519" s="110"/>
      <c r="W1519" s="110"/>
      <c r="X1519" s="110"/>
      <c r="Y1519" s="110"/>
      <c r="Z1519" s="110"/>
      <c r="AA1519" s="110"/>
      <c r="AB1519" s="110"/>
      <c r="AC1519" s="110"/>
      <c r="AD1519" s="110"/>
      <c r="AE1519" s="110"/>
      <c r="AR1519" s="192" t="s">
        <v>211</v>
      </c>
      <c r="AT1519" s="192" t="s">
        <v>158</v>
      </c>
      <c r="AU1519" s="192" t="s">
        <v>77</v>
      </c>
      <c r="AY1519" s="101" t="s">
        <v>157</v>
      </c>
      <c r="BE1519" s="193">
        <f>IF(N1519="základní",J1519,0)</f>
        <v>0</v>
      </c>
      <c r="BF1519" s="193">
        <f>IF(N1519="snížená",J1519,0)</f>
        <v>0</v>
      </c>
      <c r="BG1519" s="193">
        <f>IF(N1519="zákl. přenesená",J1519,0)</f>
        <v>0</v>
      </c>
      <c r="BH1519" s="193">
        <f>IF(N1519="sníž. přenesená",J1519,0)</f>
        <v>0</v>
      </c>
      <c r="BI1519" s="193">
        <f>IF(N1519="nulová",J1519,0)</f>
        <v>0</v>
      </c>
      <c r="BJ1519" s="101" t="s">
        <v>163</v>
      </c>
      <c r="BK1519" s="193">
        <f>ROUND(I1519*H1519,2)</f>
        <v>0</v>
      </c>
      <c r="BL1519" s="101" t="s">
        <v>211</v>
      </c>
      <c r="BM1519" s="192" t="s">
        <v>1197</v>
      </c>
    </row>
    <row r="1520" spans="2:51" s="205" customFormat="1" ht="11.25">
      <c r="B1520" s="206"/>
      <c r="D1520" s="194" t="s">
        <v>164</v>
      </c>
      <c r="E1520" s="207" t="s">
        <v>3</v>
      </c>
      <c r="F1520" s="208" t="s">
        <v>479</v>
      </c>
      <c r="H1520" s="207" t="s">
        <v>3</v>
      </c>
      <c r="L1520" s="206"/>
      <c r="M1520" s="209"/>
      <c r="N1520" s="210"/>
      <c r="O1520" s="210"/>
      <c r="P1520" s="210"/>
      <c r="Q1520" s="210"/>
      <c r="R1520" s="210"/>
      <c r="S1520" s="210"/>
      <c r="T1520" s="211"/>
      <c r="AT1520" s="207" t="s">
        <v>164</v>
      </c>
      <c r="AU1520" s="207" t="s">
        <v>77</v>
      </c>
      <c r="AV1520" s="205" t="s">
        <v>77</v>
      </c>
      <c r="AW1520" s="205" t="s">
        <v>31</v>
      </c>
      <c r="AX1520" s="205" t="s">
        <v>69</v>
      </c>
      <c r="AY1520" s="207" t="s">
        <v>157</v>
      </c>
    </row>
    <row r="1521" spans="2:51" s="205" customFormat="1" ht="11.25">
      <c r="B1521" s="206"/>
      <c r="D1521" s="194" t="s">
        <v>164</v>
      </c>
      <c r="E1521" s="207" t="s">
        <v>3</v>
      </c>
      <c r="F1521" s="208" t="s">
        <v>480</v>
      </c>
      <c r="H1521" s="207" t="s">
        <v>3</v>
      </c>
      <c r="L1521" s="206"/>
      <c r="M1521" s="209"/>
      <c r="N1521" s="210"/>
      <c r="O1521" s="210"/>
      <c r="P1521" s="210"/>
      <c r="Q1521" s="210"/>
      <c r="R1521" s="210"/>
      <c r="S1521" s="210"/>
      <c r="T1521" s="211"/>
      <c r="AT1521" s="207" t="s">
        <v>164</v>
      </c>
      <c r="AU1521" s="207" t="s">
        <v>77</v>
      </c>
      <c r="AV1521" s="205" t="s">
        <v>77</v>
      </c>
      <c r="AW1521" s="205" t="s">
        <v>31</v>
      </c>
      <c r="AX1521" s="205" t="s">
        <v>69</v>
      </c>
      <c r="AY1521" s="207" t="s">
        <v>157</v>
      </c>
    </row>
    <row r="1522" spans="2:51" s="205" customFormat="1" ht="11.25">
      <c r="B1522" s="206"/>
      <c r="D1522" s="194" t="s">
        <v>164</v>
      </c>
      <c r="E1522" s="207" t="s">
        <v>3</v>
      </c>
      <c r="F1522" s="208" t="s">
        <v>481</v>
      </c>
      <c r="H1522" s="207" t="s">
        <v>3</v>
      </c>
      <c r="L1522" s="206"/>
      <c r="M1522" s="209"/>
      <c r="N1522" s="210"/>
      <c r="O1522" s="210"/>
      <c r="P1522" s="210"/>
      <c r="Q1522" s="210"/>
      <c r="R1522" s="210"/>
      <c r="S1522" s="210"/>
      <c r="T1522" s="211"/>
      <c r="AT1522" s="207" t="s">
        <v>164</v>
      </c>
      <c r="AU1522" s="207" t="s">
        <v>77</v>
      </c>
      <c r="AV1522" s="205" t="s">
        <v>77</v>
      </c>
      <c r="AW1522" s="205" t="s">
        <v>31</v>
      </c>
      <c r="AX1522" s="205" t="s">
        <v>69</v>
      </c>
      <c r="AY1522" s="207" t="s">
        <v>157</v>
      </c>
    </row>
    <row r="1523" spans="2:51" s="205" customFormat="1" ht="11.25">
      <c r="B1523" s="206"/>
      <c r="D1523" s="194" t="s">
        <v>164</v>
      </c>
      <c r="E1523" s="207" t="s">
        <v>3</v>
      </c>
      <c r="F1523" s="208" t="s">
        <v>482</v>
      </c>
      <c r="H1523" s="207" t="s">
        <v>3</v>
      </c>
      <c r="L1523" s="206"/>
      <c r="M1523" s="209"/>
      <c r="N1523" s="210"/>
      <c r="O1523" s="210"/>
      <c r="P1523" s="210"/>
      <c r="Q1523" s="210"/>
      <c r="R1523" s="210"/>
      <c r="S1523" s="210"/>
      <c r="T1523" s="211"/>
      <c r="AT1523" s="207" t="s">
        <v>164</v>
      </c>
      <c r="AU1523" s="207" t="s">
        <v>77</v>
      </c>
      <c r="AV1523" s="205" t="s">
        <v>77</v>
      </c>
      <c r="AW1523" s="205" t="s">
        <v>31</v>
      </c>
      <c r="AX1523" s="205" t="s">
        <v>69</v>
      </c>
      <c r="AY1523" s="207" t="s">
        <v>157</v>
      </c>
    </row>
    <row r="1524" spans="2:51" s="205" customFormat="1" ht="11.25">
      <c r="B1524" s="206"/>
      <c r="D1524" s="194" t="s">
        <v>164</v>
      </c>
      <c r="E1524" s="207" t="s">
        <v>3</v>
      </c>
      <c r="F1524" s="208" t="s">
        <v>483</v>
      </c>
      <c r="H1524" s="207" t="s">
        <v>3</v>
      </c>
      <c r="L1524" s="206"/>
      <c r="M1524" s="209"/>
      <c r="N1524" s="210"/>
      <c r="O1524" s="210"/>
      <c r="P1524" s="210"/>
      <c r="Q1524" s="210"/>
      <c r="R1524" s="210"/>
      <c r="S1524" s="210"/>
      <c r="T1524" s="211"/>
      <c r="AT1524" s="207" t="s">
        <v>164</v>
      </c>
      <c r="AU1524" s="207" t="s">
        <v>77</v>
      </c>
      <c r="AV1524" s="205" t="s">
        <v>77</v>
      </c>
      <c r="AW1524" s="205" t="s">
        <v>31</v>
      </c>
      <c r="AX1524" s="205" t="s">
        <v>69</v>
      </c>
      <c r="AY1524" s="207" t="s">
        <v>157</v>
      </c>
    </row>
    <row r="1525" spans="2:51" s="205" customFormat="1" ht="11.25">
      <c r="B1525" s="206"/>
      <c r="D1525" s="194" t="s">
        <v>164</v>
      </c>
      <c r="E1525" s="207" t="s">
        <v>3</v>
      </c>
      <c r="F1525" s="208" t="s">
        <v>484</v>
      </c>
      <c r="H1525" s="207" t="s">
        <v>3</v>
      </c>
      <c r="L1525" s="206"/>
      <c r="M1525" s="209"/>
      <c r="N1525" s="210"/>
      <c r="O1525" s="210"/>
      <c r="P1525" s="210"/>
      <c r="Q1525" s="210"/>
      <c r="R1525" s="210"/>
      <c r="S1525" s="210"/>
      <c r="T1525" s="211"/>
      <c r="AT1525" s="207" t="s">
        <v>164</v>
      </c>
      <c r="AU1525" s="207" t="s">
        <v>77</v>
      </c>
      <c r="AV1525" s="205" t="s">
        <v>77</v>
      </c>
      <c r="AW1525" s="205" t="s">
        <v>31</v>
      </c>
      <c r="AX1525" s="205" t="s">
        <v>69</v>
      </c>
      <c r="AY1525" s="207" t="s">
        <v>157</v>
      </c>
    </row>
    <row r="1526" spans="2:51" s="205" customFormat="1" ht="11.25">
      <c r="B1526" s="206"/>
      <c r="D1526" s="194" t="s">
        <v>164</v>
      </c>
      <c r="E1526" s="207" t="s">
        <v>3</v>
      </c>
      <c r="F1526" s="208" t="s">
        <v>485</v>
      </c>
      <c r="H1526" s="207" t="s">
        <v>3</v>
      </c>
      <c r="L1526" s="206"/>
      <c r="M1526" s="209"/>
      <c r="N1526" s="210"/>
      <c r="O1526" s="210"/>
      <c r="P1526" s="210"/>
      <c r="Q1526" s="210"/>
      <c r="R1526" s="210"/>
      <c r="S1526" s="210"/>
      <c r="T1526" s="211"/>
      <c r="AT1526" s="207" t="s">
        <v>164</v>
      </c>
      <c r="AU1526" s="207" t="s">
        <v>77</v>
      </c>
      <c r="AV1526" s="205" t="s">
        <v>77</v>
      </c>
      <c r="AW1526" s="205" t="s">
        <v>31</v>
      </c>
      <c r="AX1526" s="205" t="s">
        <v>69</v>
      </c>
      <c r="AY1526" s="207" t="s">
        <v>157</v>
      </c>
    </row>
    <row r="1527" spans="2:51" s="205" customFormat="1" ht="11.25">
      <c r="B1527" s="206"/>
      <c r="D1527" s="194" t="s">
        <v>164</v>
      </c>
      <c r="E1527" s="207" t="s">
        <v>3</v>
      </c>
      <c r="F1527" s="208" t="s">
        <v>486</v>
      </c>
      <c r="H1527" s="207" t="s">
        <v>3</v>
      </c>
      <c r="L1527" s="206"/>
      <c r="M1527" s="209"/>
      <c r="N1527" s="210"/>
      <c r="O1527" s="210"/>
      <c r="P1527" s="210"/>
      <c r="Q1527" s="210"/>
      <c r="R1527" s="210"/>
      <c r="S1527" s="210"/>
      <c r="T1527" s="211"/>
      <c r="AT1527" s="207" t="s">
        <v>164</v>
      </c>
      <c r="AU1527" s="207" t="s">
        <v>77</v>
      </c>
      <c r="AV1527" s="205" t="s">
        <v>77</v>
      </c>
      <c r="AW1527" s="205" t="s">
        <v>31</v>
      </c>
      <c r="AX1527" s="205" t="s">
        <v>69</v>
      </c>
      <c r="AY1527" s="207" t="s">
        <v>157</v>
      </c>
    </row>
    <row r="1528" spans="2:51" s="205" customFormat="1" ht="11.25">
      <c r="B1528" s="206"/>
      <c r="D1528" s="194" t="s">
        <v>164</v>
      </c>
      <c r="E1528" s="207" t="s">
        <v>3</v>
      </c>
      <c r="F1528" s="208" t="s">
        <v>487</v>
      </c>
      <c r="H1528" s="207" t="s">
        <v>3</v>
      </c>
      <c r="L1528" s="206"/>
      <c r="M1528" s="209"/>
      <c r="N1528" s="210"/>
      <c r="O1528" s="210"/>
      <c r="P1528" s="210"/>
      <c r="Q1528" s="210"/>
      <c r="R1528" s="210"/>
      <c r="S1528" s="210"/>
      <c r="T1528" s="211"/>
      <c r="AT1528" s="207" t="s">
        <v>164</v>
      </c>
      <c r="AU1528" s="207" t="s">
        <v>77</v>
      </c>
      <c r="AV1528" s="205" t="s">
        <v>77</v>
      </c>
      <c r="AW1528" s="205" t="s">
        <v>31</v>
      </c>
      <c r="AX1528" s="205" t="s">
        <v>69</v>
      </c>
      <c r="AY1528" s="207" t="s">
        <v>157</v>
      </c>
    </row>
    <row r="1529" spans="2:51" s="205" customFormat="1" ht="11.25">
      <c r="B1529" s="206"/>
      <c r="D1529" s="194" t="s">
        <v>164</v>
      </c>
      <c r="E1529" s="207" t="s">
        <v>3</v>
      </c>
      <c r="F1529" s="208" t="s">
        <v>488</v>
      </c>
      <c r="H1529" s="207" t="s">
        <v>3</v>
      </c>
      <c r="L1529" s="206"/>
      <c r="M1529" s="209"/>
      <c r="N1529" s="210"/>
      <c r="O1529" s="210"/>
      <c r="P1529" s="210"/>
      <c r="Q1529" s="210"/>
      <c r="R1529" s="210"/>
      <c r="S1529" s="210"/>
      <c r="T1529" s="211"/>
      <c r="AT1529" s="207" t="s">
        <v>164</v>
      </c>
      <c r="AU1529" s="207" t="s">
        <v>77</v>
      </c>
      <c r="AV1529" s="205" t="s">
        <v>77</v>
      </c>
      <c r="AW1529" s="205" t="s">
        <v>31</v>
      </c>
      <c r="AX1529" s="205" t="s">
        <v>69</v>
      </c>
      <c r="AY1529" s="207" t="s">
        <v>157</v>
      </c>
    </row>
    <row r="1530" spans="2:51" s="205" customFormat="1" ht="11.25">
      <c r="B1530" s="206"/>
      <c r="D1530" s="194" t="s">
        <v>164</v>
      </c>
      <c r="E1530" s="207" t="s">
        <v>3</v>
      </c>
      <c r="F1530" s="208" t="s">
        <v>489</v>
      </c>
      <c r="H1530" s="207" t="s">
        <v>3</v>
      </c>
      <c r="L1530" s="206"/>
      <c r="M1530" s="209"/>
      <c r="N1530" s="210"/>
      <c r="O1530" s="210"/>
      <c r="P1530" s="210"/>
      <c r="Q1530" s="210"/>
      <c r="R1530" s="210"/>
      <c r="S1530" s="210"/>
      <c r="T1530" s="211"/>
      <c r="AT1530" s="207" t="s">
        <v>164</v>
      </c>
      <c r="AU1530" s="207" t="s">
        <v>77</v>
      </c>
      <c r="AV1530" s="205" t="s">
        <v>77</v>
      </c>
      <c r="AW1530" s="205" t="s">
        <v>31</v>
      </c>
      <c r="AX1530" s="205" t="s">
        <v>69</v>
      </c>
      <c r="AY1530" s="207" t="s">
        <v>157</v>
      </c>
    </row>
    <row r="1531" spans="2:51" s="205" customFormat="1" ht="11.25">
      <c r="B1531" s="206"/>
      <c r="D1531" s="194" t="s">
        <v>164</v>
      </c>
      <c r="E1531" s="207" t="s">
        <v>3</v>
      </c>
      <c r="F1531" s="208" t="s">
        <v>490</v>
      </c>
      <c r="H1531" s="207" t="s">
        <v>3</v>
      </c>
      <c r="L1531" s="206"/>
      <c r="M1531" s="209"/>
      <c r="N1531" s="210"/>
      <c r="O1531" s="210"/>
      <c r="P1531" s="210"/>
      <c r="Q1531" s="210"/>
      <c r="R1531" s="210"/>
      <c r="S1531" s="210"/>
      <c r="T1531" s="211"/>
      <c r="AT1531" s="207" t="s">
        <v>164</v>
      </c>
      <c r="AU1531" s="207" t="s">
        <v>77</v>
      </c>
      <c r="AV1531" s="205" t="s">
        <v>77</v>
      </c>
      <c r="AW1531" s="205" t="s">
        <v>31</v>
      </c>
      <c r="AX1531" s="205" t="s">
        <v>69</v>
      </c>
      <c r="AY1531" s="207" t="s">
        <v>157</v>
      </c>
    </row>
    <row r="1532" spans="2:51" s="205" customFormat="1" ht="11.25">
      <c r="B1532" s="206"/>
      <c r="D1532" s="194" t="s">
        <v>164</v>
      </c>
      <c r="E1532" s="207" t="s">
        <v>3</v>
      </c>
      <c r="F1532" s="208" t="s">
        <v>491</v>
      </c>
      <c r="H1532" s="207" t="s">
        <v>3</v>
      </c>
      <c r="L1532" s="206"/>
      <c r="M1532" s="209"/>
      <c r="N1532" s="210"/>
      <c r="O1532" s="210"/>
      <c r="P1532" s="210"/>
      <c r="Q1532" s="210"/>
      <c r="R1532" s="210"/>
      <c r="S1532" s="210"/>
      <c r="T1532" s="211"/>
      <c r="AT1532" s="207" t="s">
        <v>164</v>
      </c>
      <c r="AU1532" s="207" t="s">
        <v>77</v>
      </c>
      <c r="AV1532" s="205" t="s">
        <v>77</v>
      </c>
      <c r="AW1532" s="205" t="s">
        <v>31</v>
      </c>
      <c r="AX1532" s="205" t="s">
        <v>69</v>
      </c>
      <c r="AY1532" s="207" t="s">
        <v>157</v>
      </c>
    </row>
    <row r="1533" spans="2:51" s="205" customFormat="1" ht="11.25">
      <c r="B1533" s="206"/>
      <c r="D1533" s="194" t="s">
        <v>164</v>
      </c>
      <c r="E1533" s="207" t="s">
        <v>3</v>
      </c>
      <c r="F1533" s="208" t="s">
        <v>492</v>
      </c>
      <c r="H1533" s="207" t="s">
        <v>3</v>
      </c>
      <c r="L1533" s="206"/>
      <c r="M1533" s="209"/>
      <c r="N1533" s="210"/>
      <c r="O1533" s="210"/>
      <c r="P1533" s="210"/>
      <c r="Q1533" s="210"/>
      <c r="R1533" s="210"/>
      <c r="S1533" s="210"/>
      <c r="T1533" s="211"/>
      <c r="AT1533" s="207" t="s">
        <v>164</v>
      </c>
      <c r="AU1533" s="207" t="s">
        <v>77</v>
      </c>
      <c r="AV1533" s="205" t="s">
        <v>77</v>
      </c>
      <c r="AW1533" s="205" t="s">
        <v>31</v>
      </c>
      <c r="AX1533" s="205" t="s">
        <v>69</v>
      </c>
      <c r="AY1533" s="207" t="s">
        <v>157</v>
      </c>
    </row>
    <row r="1534" spans="2:51" s="205" customFormat="1" ht="11.25">
      <c r="B1534" s="206"/>
      <c r="D1534" s="194" t="s">
        <v>164</v>
      </c>
      <c r="E1534" s="207" t="s">
        <v>3</v>
      </c>
      <c r="F1534" s="208" t="s">
        <v>493</v>
      </c>
      <c r="H1534" s="207" t="s">
        <v>3</v>
      </c>
      <c r="L1534" s="206"/>
      <c r="M1534" s="209"/>
      <c r="N1534" s="210"/>
      <c r="O1534" s="210"/>
      <c r="P1534" s="210"/>
      <c r="Q1534" s="210"/>
      <c r="R1534" s="210"/>
      <c r="S1534" s="210"/>
      <c r="T1534" s="211"/>
      <c r="AT1534" s="207" t="s">
        <v>164</v>
      </c>
      <c r="AU1534" s="207" t="s">
        <v>77</v>
      </c>
      <c r="AV1534" s="205" t="s">
        <v>77</v>
      </c>
      <c r="AW1534" s="205" t="s">
        <v>31</v>
      </c>
      <c r="AX1534" s="205" t="s">
        <v>69</v>
      </c>
      <c r="AY1534" s="207" t="s">
        <v>157</v>
      </c>
    </row>
    <row r="1535" spans="2:51" s="205" customFormat="1" ht="11.25">
      <c r="B1535" s="206"/>
      <c r="D1535" s="194" t="s">
        <v>164</v>
      </c>
      <c r="E1535" s="207" t="s">
        <v>3</v>
      </c>
      <c r="F1535" s="208" t="s">
        <v>494</v>
      </c>
      <c r="H1535" s="207" t="s">
        <v>3</v>
      </c>
      <c r="L1535" s="206"/>
      <c r="M1535" s="209"/>
      <c r="N1535" s="210"/>
      <c r="O1535" s="210"/>
      <c r="P1535" s="210"/>
      <c r="Q1535" s="210"/>
      <c r="R1535" s="210"/>
      <c r="S1535" s="210"/>
      <c r="T1535" s="211"/>
      <c r="AT1535" s="207" t="s">
        <v>164</v>
      </c>
      <c r="AU1535" s="207" t="s">
        <v>77</v>
      </c>
      <c r="AV1535" s="205" t="s">
        <v>77</v>
      </c>
      <c r="AW1535" s="205" t="s">
        <v>31</v>
      </c>
      <c r="AX1535" s="205" t="s">
        <v>69</v>
      </c>
      <c r="AY1535" s="207" t="s">
        <v>157</v>
      </c>
    </row>
    <row r="1536" spans="2:51" s="205" customFormat="1" ht="11.25">
      <c r="B1536" s="206"/>
      <c r="D1536" s="194" t="s">
        <v>164</v>
      </c>
      <c r="E1536" s="207" t="s">
        <v>3</v>
      </c>
      <c r="F1536" s="208" t="s">
        <v>495</v>
      </c>
      <c r="H1536" s="207" t="s">
        <v>3</v>
      </c>
      <c r="L1536" s="206"/>
      <c r="M1536" s="209"/>
      <c r="N1536" s="210"/>
      <c r="O1536" s="210"/>
      <c r="P1536" s="210"/>
      <c r="Q1536" s="210"/>
      <c r="R1536" s="210"/>
      <c r="S1536" s="210"/>
      <c r="T1536" s="211"/>
      <c r="AT1536" s="207" t="s">
        <v>164</v>
      </c>
      <c r="AU1536" s="207" t="s">
        <v>77</v>
      </c>
      <c r="AV1536" s="205" t="s">
        <v>77</v>
      </c>
      <c r="AW1536" s="205" t="s">
        <v>31</v>
      </c>
      <c r="AX1536" s="205" t="s">
        <v>69</v>
      </c>
      <c r="AY1536" s="207" t="s">
        <v>157</v>
      </c>
    </row>
    <row r="1537" spans="2:51" s="205" customFormat="1" ht="11.25">
      <c r="B1537" s="206"/>
      <c r="D1537" s="194" t="s">
        <v>164</v>
      </c>
      <c r="E1537" s="207" t="s">
        <v>3</v>
      </c>
      <c r="F1537" s="208" t="s">
        <v>496</v>
      </c>
      <c r="H1537" s="207" t="s">
        <v>3</v>
      </c>
      <c r="L1537" s="206"/>
      <c r="M1537" s="209"/>
      <c r="N1537" s="210"/>
      <c r="O1537" s="210"/>
      <c r="P1537" s="210"/>
      <c r="Q1537" s="210"/>
      <c r="R1537" s="210"/>
      <c r="S1537" s="210"/>
      <c r="T1537" s="211"/>
      <c r="AT1537" s="207" t="s">
        <v>164</v>
      </c>
      <c r="AU1537" s="207" t="s">
        <v>77</v>
      </c>
      <c r="AV1537" s="205" t="s">
        <v>77</v>
      </c>
      <c r="AW1537" s="205" t="s">
        <v>31</v>
      </c>
      <c r="AX1537" s="205" t="s">
        <v>69</v>
      </c>
      <c r="AY1537" s="207" t="s">
        <v>157</v>
      </c>
    </row>
    <row r="1538" spans="2:51" s="205" customFormat="1" ht="11.25">
      <c r="B1538" s="206"/>
      <c r="D1538" s="194" t="s">
        <v>164</v>
      </c>
      <c r="E1538" s="207" t="s">
        <v>3</v>
      </c>
      <c r="F1538" s="208" t="s">
        <v>497</v>
      </c>
      <c r="H1538" s="207" t="s">
        <v>3</v>
      </c>
      <c r="L1538" s="206"/>
      <c r="M1538" s="209"/>
      <c r="N1538" s="210"/>
      <c r="O1538" s="210"/>
      <c r="P1538" s="210"/>
      <c r="Q1538" s="210"/>
      <c r="R1538" s="210"/>
      <c r="S1538" s="210"/>
      <c r="T1538" s="211"/>
      <c r="AT1538" s="207" t="s">
        <v>164</v>
      </c>
      <c r="AU1538" s="207" t="s">
        <v>77</v>
      </c>
      <c r="AV1538" s="205" t="s">
        <v>77</v>
      </c>
      <c r="AW1538" s="205" t="s">
        <v>31</v>
      </c>
      <c r="AX1538" s="205" t="s">
        <v>69</v>
      </c>
      <c r="AY1538" s="207" t="s">
        <v>157</v>
      </c>
    </row>
    <row r="1539" spans="2:51" s="212" customFormat="1" ht="11.25">
      <c r="B1539" s="213"/>
      <c r="D1539" s="194" t="s">
        <v>164</v>
      </c>
      <c r="E1539" s="214" t="s">
        <v>3</v>
      </c>
      <c r="F1539" s="215" t="s">
        <v>1198</v>
      </c>
      <c r="H1539" s="216">
        <v>145.83</v>
      </c>
      <c r="L1539" s="213"/>
      <c r="M1539" s="217"/>
      <c r="N1539" s="218"/>
      <c r="O1539" s="218"/>
      <c r="P1539" s="218"/>
      <c r="Q1539" s="218"/>
      <c r="R1539" s="218"/>
      <c r="S1539" s="218"/>
      <c r="T1539" s="219"/>
      <c r="AT1539" s="214" t="s">
        <v>164</v>
      </c>
      <c r="AU1539" s="214" t="s">
        <v>77</v>
      </c>
      <c r="AV1539" s="212" t="s">
        <v>163</v>
      </c>
      <c r="AW1539" s="212" t="s">
        <v>31</v>
      </c>
      <c r="AX1539" s="212" t="s">
        <v>69</v>
      </c>
      <c r="AY1539" s="214" t="s">
        <v>157</v>
      </c>
    </row>
    <row r="1540" spans="2:51" s="220" customFormat="1" ht="11.25">
      <c r="B1540" s="221"/>
      <c r="D1540" s="194" t="s">
        <v>164</v>
      </c>
      <c r="E1540" s="222" t="s">
        <v>3</v>
      </c>
      <c r="F1540" s="223" t="s">
        <v>171</v>
      </c>
      <c r="H1540" s="224">
        <v>145.83</v>
      </c>
      <c r="L1540" s="221"/>
      <c r="M1540" s="225"/>
      <c r="N1540" s="226"/>
      <c r="O1540" s="226"/>
      <c r="P1540" s="226"/>
      <c r="Q1540" s="226"/>
      <c r="R1540" s="226"/>
      <c r="S1540" s="226"/>
      <c r="T1540" s="227"/>
      <c r="AT1540" s="222" t="s">
        <v>164</v>
      </c>
      <c r="AU1540" s="222" t="s">
        <v>77</v>
      </c>
      <c r="AV1540" s="220" t="s">
        <v>162</v>
      </c>
      <c r="AW1540" s="220" t="s">
        <v>31</v>
      </c>
      <c r="AX1540" s="220" t="s">
        <v>77</v>
      </c>
      <c r="AY1540" s="222" t="s">
        <v>157</v>
      </c>
    </row>
    <row r="1541" spans="1:65" s="113" customFormat="1" ht="21.75" customHeight="1">
      <c r="A1541" s="110"/>
      <c r="B1541" s="111"/>
      <c r="C1541" s="180" t="s">
        <v>737</v>
      </c>
      <c r="D1541" s="180" t="s">
        <v>158</v>
      </c>
      <c r="E1541" s="181" t="s">
        <v>1199</v>
      </c>
      <c r="F1541" s="182" t="s">
        <v>1200</v>
      </c>
      <c r="G1541" s="183" t="s">
        <v>389</v>
      </c>
      <c r="H1541" s="184">
        <v>1</v>
      </c>
      <c r="I1541" s="5"/>
      <c r="J1541" s="185">
        <f>ROUND(I1541*H1541,2)</f>
        <v>0</v>
      </c>
      <c r="K1541" s="186"/>
      <c r="L1541" s="111"/>
      <c r="M1541" s="187" t="s">
        <v>3</v>
      </c>
      <c r="N1541" s="188" t="s">
        <v>41</v>
      </c>
      <c r="O1541" s="189"/>
      <c r="P1541" s="190">
        <f>O1541*H1541</f>
        <v>0</v>
      </c>
      <c r="Q1541" s="190">
        <v>0</v>
      </c>
      <c r="R1541" s="190">
        <f>Q1541*H1541</f>
        <v>0</v>
      </c>
      <c r="S1541" s="190">
        <v>0</v>
      </c>
      <c r="T1541" s="191">
        <f>S1541*H1541</f>
        <v>0</v>
      </c>
      <c r="U1541" s="110"/>
      <c r="V1541" s="110"/>
      <c r="W1541" s="110"/>
      <c r="X1541" s="110"/>
      <c r="Y1541" s="110"/>
      <c r="Z1541" s="110"/>
      <c r="AA1541" s="110"/>
      <c r="AB1541" s="110"/>
      <c r="AC1541" s="110"/>
      <c r="AD1541" s="110"/>
      <c r="AE1541" s="110"/>
      <c r="AR1541" s="192" t="s">
        <v>211</v>
      </c>
      <c r="AT1541" s="192" t="s">
        <v>158</v>
      </c>
      <c r="AU1541" s="192" t="s">
        <v>77</v>
      </c>
      <c r="AY1541" s="101" t="s">
        <v>157</v>
      </c>
      <c r="BE1541" s="193">
        <f>IF(N1541="základní",J1541,0)</f>
        <v>0</v>
      </c>
      <c r="BF1541" s="193">
        <f>IF(N1541="snížená",J1541,0)</f>
        <v>0</v>
      </c>
      <c r="BG1541" s="193">
        <f>IF(N1541="zákl. přenesená",J1541,0)</f>
        <v>0</v>
      </c>
      <c r="BH1541" s="193">
        <f>IF(N1541="sníž. přenesená",J1541,0)</f>
        <v>0</v>
      </c>
      <c r="BI1541" s="193">
        <f>IF(N1541="nulová",J1541,0)</f>
        <v>0</v>
      </c>
      <c r="BJ1541" s="101" t="s">
        <v>163</v>
      </c>
      <c r="BK1541" s="193">
        <f>ROUND(I1541*H1541,2)</f>
        <v>0</v>
      </c>
      <c r="BL1541" s="101" t="s">
        <v>211</v>
      </c>
      <c r="BM1541" s="192" t="s">
        <v>1201</v>
      </c>
    </row>
    <row r="1542" spans="2:51" s="205" customFormat="1" ht="22.5">
      <c r="B1542" s="206"/>
      <c r="D1542" s="194" t="s">
        <v>164</v>
      </c>
      <c r="E1542" s="207" t="s">
        <v>3</v>
      </c>
      <c r="F1542" s="208" t="s">
        <v>607</v>
      </c>
      <c r="H1542" s="207" t="s">
        <v>3</v>
      </c>
      <c r="L1542" s="206"/>
      <c r="M1542" s="209"/>
      <c r="N1542" s="210"/>
      <c r="O1542" s="210"/>
      <c r="P1542" s="210"/>
      <c r="Q1542" s="210"/>
      <c r="R1542" s="210"/>
      <c r="S1542" s="210"/>
      <c r="T1542" s="211"/>
      <c r="AT1542" s="207" t="s">
        <v>164</v>
      </c>
      <c r="AU1542" s="207" t="s">
        <v>77</v>
      </c>
      <c r="AV1542" s="205" t="s">
        <v>77</v>
      </c>
      <c r="AW1542" s="205" t="s">
        <v>31</v>
      </c>
      <c r="AX1542" s="205" t="s">
        <v>69</v>
      </c>
      <c r="AY1542" s="207" t="s">
        <v>157</v>
      </c>
    </row>
    <row r="1543" spans="2:51" s="205" customFormat="1" ht="11.25">
      <c r="B1543" s="206"/>
      <c r="D1543" s="194" t="s">
        <v>164</v>
      </c>
      <c r="E1543" s="207" t="s">
        <v>3</v>
      </c>
      <c r="F1543" s="208" t="s">
        <v>608</v>
      </c>
      <c r="H1543" s="207" t="s">
        <v>3</v>
      </c>
      <c r="L1543" s="206"/>
      <c r="M1543" s="209"/>
      <c r="N1543" s="210"/>
      <c r="O1543" s="210"/>
      <c r="P1543" s="210"/>
      <c r="Q1543" s="210"/>
      <c r="R1543" s="210"/>
      <c r="S1543" s="210"/>
      <c r="T1543" s="211"/>
      <c r="AT1543" s="207" t="s">
        <v>164</v>
      </c>
      <c r="AU1543" s="207" t="s">
        <v>77</v>
      </c>
      <c r="AV1543" s="205" t="s">
        <v>77</v>
      </c>
      <c r="AW1543" s="205" t="s">
        <v>31</v>
      </c>
      <c r="AX1543" s="205" t="s">
        <v>69</v>
      </c>
      <c r="AY1543" s="207" t="s">
        <v>157</v>
      </c>
    </row>
    <row r="1544" spans="2:51" s="212" customFormat="1" ht="11.25">
      <c r="B1544" s="213"/>
      <c r="D1544" s="194" t="s">
        <v>164</v>
      </c>
      <c r="E1544" s="214" t="s">
        <v>3</v>
      </c>
      <c r="F1544" s="215" t="s">
        <v>77</v>
      </c>
      <c r="H1544" s="216">
        <v>1</v>
      </c>
      <c r="L1544" s="213"/>
      <c r="M1544" s="217"/>
      <c r="N1544" s="218"/>
      <c r="O1544" s="218"/>
      <c r="P1544" s="218"/>
      <c r="Q1544" s="218"/>
      <c r="R1544" s="218"/>
      <c r="S1544" s="218"/>
      <c r="T1544" s="219"/>
      <c r="AT1544" s="214" t="s">
        <v>164</v>
      </c>
      <c r="AU1544" s="214" t="s">
        <v>77</v>
      </c>
      <c r="AV1544" s="212" t="s">
        <v>163</v>
      </c>
      <c r="AW1544" s="212" t="s">
        <v>31</v>
      </c>
      <c r="AX1544" s="212" t="s">
        <v>69</v>
      </c>
      <c r="AY1544" s="214" t="s">
        <v>157</v>
      </c>
    </row>
    <row r="1545" spans="2:51" s="220" customFormat="1" ht="11.25">
      <c r="B1545" s="221"/>
      <c r="D1545" s="194" t="s">
        <v>164</v>
      </c>
      <c r="E1545" s="222" t="s">
        <v>3</v>
      </c>
      <c r="F1545" s="223" t="s">
        <v>171</v>
      </c>
      <c r="H1545" s="224">
        <v>1</v>
      </c>
      <c r="L1545" s="221"/>
      <c r="M1545" s="225"/>
      <c r="N1545" s="226"/>
      <c r="O1545" s="226"/>
      <c r="P1545" s="226"/>
      <c r="Q1545" s="226"/>
      <c r="R1545" s="226"/>
      <c r="S1545" s="226"/>
      <c r="T1545" s="227"/>
      <c r="AT1545" s="222" t="s">
        <v>164</v>
      </c>
      <c r="AU1545" s="222" t="s">
        <v>77</v>
      </c>
      <c r="AV1545" s="220" t="s">
        <v>162</v>
      </c>
      <c r="AW1545" s="220" t="s">
        <v>31</v>
      </c>
      <c r="AX1545" s="220" t="s">
        <v>77</v>
      </c>
      <c r="AY1545" s="222" t="s">
        <v>157</v>
      </c>
    </row>
    <row r="1546" spans="1:65" s="113" customFormat="1" ht="16.5" customHeight="1">
      <c r="A1546" s="110"/>
      <c r="B1546" s="111"/>
      <c r="C1546" s="180" t="s">
        <v>1202</v>
      </c>
      <c r="D1546" s="180" t="s">
        <v>158</v>
      </c>
      <c r="E1546" s="181" t="s">
        <v>1203</v>
      </c>
      <c r="F1546" s="182" t="s">
        <v>1204</v>
      </c>
      <c r="G1546" s="183" t="s">
        <v>389</v>
      </c>
      <c r="H1546" s="184">
        <v>1</v>
      </c>
      <c r="I1546" s="5"/>
      <c r="J1546" s="185">
        <f>ROUND(I1546*H1546,2)</f>
        <v>0</v>
      </c>
      <c r="K1546" s="186"/>
      <c r="L1546" s="111"/>
      <c r="M1546" s="187" t="s">
        <v>3</v>
      </c>
      <c r="N1546" s="188" t="s">
        <v>41</v>
      </c>
      <c r="O1546" s="189"/>
      <c r="P1546" s="190">
        <f>O1546*H1546</f>
        <v>0</v>
      </c>
      <c r="Q1546" s="190">
        <v>0</v>
      </c>
      <c r="R1546" s="190">
        <f>Q1546*H1546</f>
        <v>0</v>
      </c>
      <c r="S1546" s="190">
        <v>0</v>
      </c>
      <c r="T1546" s="191">
        <f>S1546*H1546</f>
        <v>0</v>
      </c>
      <c r="U1546" s="110"/>
      <c r="V1546" s="110"/>
      <c r="W1546" s="110"/>
      <c r="X1546" s="110"/>
      <c r="Y1546" s="110"/>
      <c r="Z1546" s="110"/>
      <c r="AA1546" s="110"/>
      <c r="AB1546" s="110"/>
      <c r="AC1546" s="110"/>
      <c r="AD1546" s="110"/>
      <c r="AE1546" s="110"/>
      <c r="AR1546" s="192" t="s">
        <v>211</v>
      </c>
      <c r="AT1546" s="192" t="s">
        <v>158</v>
      </c>
      <c r="AU1546" s="192" t="s">
        <v>77</v>
      </c>
      <c r="AY1546" s="101" t="s">
        <v>157</v>
      </c>
      <c r="BE1546" s="193">
        <f>IF(N1546="základní",J1546,0)</f>
        <v>0</v>
      </c>
      <c r="BF1546" s="193">
        <f>IF(N1546="snížená",J1546,0)</f>
        <v>0</v>
      </c>
      <c r="BG1546" s="193">
        <f>IF(N1546="zákl. přenesená",J1546,0)</f>
        <v>0</v>
      </c>
      <c r="BH1546" s="193">
        <f>IF(N1546="sníž. přenesená",J1546,0)</f>
        <v>0</v>
      </c>
      <c r="BI1546" s="193">
        <f>IF(N1546="nulová",J1546,0)</f>
        <v>0</v>
      </c>
      <c r="BJ1546" s="101" t="s">
        <v>163</v>
      </c>
      <c r="BK1546" s="193">
        <f>ROUND(I1546*H1546,2)</f>
        <v>0</v>
      </c>
      <c r="BL1546" s="101" t="s">
        <v>211</v>
      </c>
      <c r="BM1546" s="192" t="s">
        <v>1205</v>
      </c>
    </row>
    <row r="1547" spans="2:51" s="205" customFormat="1" ht="22.5">
      <c r="B1547" s="206"/>
      <c r="D1547" s="194" t="s">
        <v>164</v>
      </c>
      <c r="E1547" s="207" t="s">
        <v>3</v>
      </c>
      <c r="F1547" s="208" t="s">
        <v>607</v>
      </c>
      <c r="H1547" s="207" t="s">
        <v>3</v>
      </c>
      <c r="L1547" s="206"/>
      <c r="M1547" s="209"/>
      <c r="N1547" s="210"/>
      <c r="O1547" s="210"/>
      <c r="P1547" s="210"/>
      <c r="Q1547" s="210"/>
      <c r="R1547" s="210"/>
      <c r="S1547" s="210"/>
      <c r="T1547" s="211"/>
      <c r="AT1547" s="207" t="s">
        <v>164</v>
      </c>
      <c r="AU1547" s="207" t="s">
        <v>77</v>
      </c>
      <c r="AV1547" s="205" t="s">
        <v>77</v>
      </c>
      <c r="AW1547" s="205" t="s">
        <v>31</v>
      </c>
      <c r="AX1547" s="205" t="s">
        <v>69</v>
      </c>
      <c r="AY1547" s="207" t="s">
        <v>157</v>
      </c>
    </row>
    <row r="1548" spans="2:51" s="205" customFormat="1" ht="11.25">
      <c r="B1548" s="206"/>
      <c r="D1548" s="194" t="s">
        <v>164</v>
      </c>
      <c r="E1548" s="207" t="s">
        <v>3</v>
      </c>
      <c r="F1548" s="208" t="s">
        <v>608</v>
      </c>
      <c r="H1548" s="207" t="s">
        <v>3</v>
      </c>
      <c r="L1548" s="206"/>
      <c r="M1548" s="209"/>
      <c r="N1548" s="210"/>
      <c r="O1548" s="210"/>
      <c r="P1548" s="210"/>
      <c r="Q1548" s="210"/>
      <c r="R1548" s="210"/>
      <c r="S1548" s="210"/>
      <c r="T1548" s="211"/>
      <c r="AT1548" s="207" t="s">
        <v>164</v>
      </c>
      <c r="AU1548" s="207" t="s">
        <v>77</v>
      </c>
      <c r="AV1548" s="205" t="s">
        <v>77</v>
      </c>
      <c r="AW1548" s="205" t="s">
        <v>31</v>
      </c>
      <c r="AX1548" s="205" t="s">
        <v>69</v>
      </c>
      <c r="AY1548" s="207" t="s">
        <v>157</v>
      </c>
    </row>
    <row r="1549" spans="2:51" s="212" customFormat="1" ht="11.25">
      <c r="B1549" s="213"/>
      <c r="D1549" s="194" t="s">
        <v>164</v>
      </c>
      <c r="E1549" s="214" t="s">
        <v>3</v>
      </c>
      <c r="F1549" s="215" t="s">
        <v>77</v>
      </c>
      <c r="H1549" s="216">
        <v>1</v>
      </c>
      <c r="L1549" s="213"/>
      <c r="M1549" s="217"/>
      <c r="N1549" s="218"/>
      <c r="O1549" s="218"/>
      <c r="P1549" s="218"/>
      <c r="Q1549" s="218"/>
      <c r="R1549" s="218"/>
      <c r="S1549" s="218"/>
      <c r="T1549" s="219"/>
      <c r="AT1549" s="214" t="s">
        <v>164</v>
      </c>
      <c r="AU1549" s="214" t="s">
        <v>77</v>
      </c>
      <c r="AV1549" s="212" t="s">
        <v>163</v>
      </c>
      <c r="AW1549" s="212" t="s">
        <v>31</v>
      </c>
      <c r="AX1549" s="212" t="s">
        <v>69</v>
      </c>
      <c r="AY1549" s="214" t="s">
        <v>157</v>
      </c>
    </row>
    <row r="1550" spans="2:51" s="220" customFormat="1" ht="11.25">
      <c r="B1550" s="221"/>
      <c r="D1550" s="194" t="s">
        <v>164</v>
      </c>
      <c r="E1550" s="222" t="s">
        <v>3</v>
      </c>
      <c r="F1550" s="223" t="s">
        <v>171</v>
      </c>
      <c r="H1550" s="224">
        <v>1</v>
      </c>
      <c r="L1550" s="221"/>
      <c r="M1550" s="225"/>
      <c r="N1550" s="226"/>
      <c r="O1550" s="226"/>
      <c r="P1550" s="226"/>
      <c r="Q1550" s="226"/>
      <c r="R1550" s="226"/>
      <c r="S1550" s="226"/>
      <c r="T1550" s="227"/>
      <c r="AT1550" s="222" t="s">
        <v>164</v>
      </c>
      <c r="AU1550" s="222" t="s">
        <v>77</v>
      </c>
      <c r="AV1550" s="220" t="s">
        <v>162</v>
      </c>
      <c r="AW1550" s="220" t="s">
        <v>31</v>
      </c>
      <c r="AX1550" s="220" t="s">
        <v>77</v>
      </c>
      <c r="AY1550" s="222" t="s">
        <v>157</v>
      </c>
    </row>
    <row r="1551" spans="1:65" s="113" customFormat="1" ht="24.2" customHeight="1">
      <c r="A1551" s="110"/>
      <c r="B1551" s="111"/>
      <c r="C1551" s="180" t="s">
        <v>741</v>
      </c>
      <c r="D1551" s="180" t="s">
        <v>158</v>
      </c>
      <c r="E1551" s="181" t="s">
        <v>1206</v>
      </c>
      <c r="F1551" s="182" t="s">
        <v>1207</v>
      </c>
      <c r="G1551" s="183" t="s">
        <v>161</v>
      </c>
      <c r="H1551" s="184">
        <v>451.214</v>
      </c>
      <c r="I1551" s="5"/>
      <c r="J1551" s="185">
        <f>ROUND(I1551*H1551,2)</f>
        <v>0</v>
      </c>
      <c r="K1551" s="186"/>
      <c r="L1551" s="111"/>
      <c r="M1551" s="187" t="s">
        <v>3</v>
      </c>
      <c r="N1551" s="188" t="s">
        <v>41</v>
      </c>
      <c r="O1551" s="189"/>
      <c r="P1551" s="190">
        <f>O1551*H1551</f>
        <v>0</v>
      </c>
      <c r="Q1551" s="190">
        <v>0</v>
      </c>
      <c r="R1551" s="190">
        <f>Q1551*H1551</f>
        <v>0</v>
      </c>
      <c r="S1551" s="190">
        <v>0</v>
      </c>
      <c r="T1551" s="191">
        <f>S1551*H1551</f>
        <v>0</v>
      </c>
      <c r="U1551" s="110"/>
      <c r="V1551" s="110"/>
      <c r="W1551" s="110"/>
      <c r="X1551" s="110"/>
      <c r="Y1551" s="110"/>
      <c r="Z1551" s="110"/>
      <c r="AA1551" s="110"/>
      <c r="AB1551" s="110"/>
      <c r="AC1551" s="110"/>
      <c r="AD1551" s="110"/>
      <c r="AE1551" s="110"/>
      <c r="AR1551" s="192" t="s">
        <v>211</v>
      </c>
      <c r="AT1551" s="192" t="s">
        <v>158</v>
      </c>
      <c r="AU1551" s="192" t="s">
        <v>77</v>
      </c>
      <c r="AY1551" s="101" t="s">
        <v>157</v>
      </c>
      <c r="BE1551" s="193">
        <f>IF(N1551="základní",J1551,0)</f>
        <v>0</v>
      </c>
      <c r="BF1551" s="193">
        <f>IF(N1551="snížená",J1551,0)</f>
        <v>0</v>
      </c>
      <c r="BG1551" s="193">
        <f>IF(N1551="zákl. přenesená",J1551,0)</f>
        <v>0</v>
      </c>
      <c r="BH1551" s="193">
        <f>IF(N1551="sníž. přenesená",J1551,0)</f>
        <v>0</v>
      </c>
      <c r="BI1551" s="193">
        <f>IF(N1551="nulová",J1551,0)</f>
        <v>0</v>
      </c>
      <c r="BJ1551" s="101" t="s">
        <v>163</v>
      </c>
      <c r="BK1551" s="193">
        <f>ROUND(I1551*H1551,2)</f>
        <v>0</v>
      </c>
      <c r="BL1551" s="101" t="s">
        <v>211</v>
      </c>
      <c r="BM1551" s="192" t="s">
        <v>1208</v>
      </c>
    </row>
    <row r="1552" spans="2:51" s="205" customFormat="1" ht="11.25">
      <c r="B1552" s="206"/>
      <c r="D1552" s="194" t="s">
        <v>164</v>
      </c>
      <c r="E1552" s="207" t="s">
        <v>3</v>
      </c>
      <c r="F1552" s="208" t="s">
        <v>529</v>
      </c>
      <c r="H1552" s="207" t="s">
        <v>3</v>
      </c>
      <c r="L1552" s="206"/>
      <c r="M1552" s="209"/>
      <c r="N1552" s="210"/>
      <c r="O1552" s="210"/>
      <c r="P1552" s="210"/>
      <c r="Q1552" s="210"/>
      <c r="R1552" s="210"/>
      <c r="S1552" s="210"/>
      <c r="T1552" s="211"/>
      <c r="AT1552" s="207" t="s">
        <v>164</v>
      </c>
      <c r="AU1552" s="207" t="s">
        <v>77</v>
      </c>
      <c r="AV1552" s="205" t="s">
        <v>77</v>
      </c>
      <c r="AW1552" s="205" t="s">
        <v>31</v>
      </c>
      <c r="AX1552" s="205" t="s">
        <v>69</v>
      </c>
      <c r="AY1552" s="207" t="s">
        <v>157</v>
      </c>
    </row>
    <row r="1553" spans="2:51" s="205" customFormat="1" ht="11.25">
      <c r="B1553" s="206"/>
      <c r="D1553" s="194" t="s">
        <v>164</v>
      </c>
      <c r="E1553" s="207" t="s">
        <v>3</v>
      </c>
      <c r="F1553" s="208" t="s">
        <v>530</v>
      </c>
      <c r="H1553" s="207" t="s">
        <v>3</v>
      </c>
      <c r="L1553" s="206"/>
      <c r="M1553" s="209"/>
      <c r="N1553" s="210"/>
      <c r="O1553" s="210"/>
      <c r="P1553" s="210"/>
      <c r="Q1553" s="210"/>
      <c r="R1553" s="210"/>
      <c r="S1553" s="210"/>
      <c r="T1553" s="211"/>
      <c r="AT1553" s="207" t="s">
        <v>164</v>
      </c>
      <c r="AU1553" s="207" t="s">
        <v>77</v>
      </c>
      <c r="AV1553" s="205" t="s">
        <v>77</v>
      </c>
      <c r="AW1553" s="205" t="s">
        <v>31</v>
      </c>
      <c r="AX1553" s="205" t="s">
        <v>69</v>
      </c>
      <c r="AY1553" s="207" t="s">
        <v>157</v>
      </c>
    </row>
    <row r="1554" spans="2:51" s="205" customFormat="1" ht="11.25">
      <c r="B1554" s="206"/>
      <c r="D1554" s="194" t="s">
        <v>164</v>
      </c>
      <c r="E1554" s="207" t="s">
        <v>3</v>
      </c>
      <c r="F1554" s="208" t="s">
        <v>531</v>
      </c>
      <c r="H1554" s="207" t="s">
        <v>3</v>
      </c>
      <c r="L1554" s="206"/>
      <c r="M1554" s="209"/>
      <c r="N1554" s="210"/>
      <c r="O1554" s="210"/>
      <c r="P1554" s="210"/>
      <c r="Q1554" s="210"/>
      <c r="R1554" s="210"/>
      <c r="S1554" s="210"/>
      <c r="T1554" s="211"/>
      <c r="AT1554" s="207" t="s">
        <v>164</v>
      </c>
      <c r="AU1554" s="207" t="s">
        <v>77</v>
      </c>
      <c r="AV1554" s="205" t="s">
        <v>77</v>
      </c>
      <c r="AW1554" s="205" t="s">
        <v>31</v>
      </c>
      <c r="AX1554" s="205" t="s">
        <v>69</v>
      </c>
      <c r="AY1554" s="207" t="s">
        <v>157</v>
      </c>
    </row>
    <row r="1555" spans="2:51" s="205" customFormat="1" ht="11.25">
      <c r="B1555" s="206"/>
      <c r="D1555" s="194" t="s">
        <v>164</v>
      </c>
      <c r="E1555" s="207" t="s">
        <v>3</v>
      </c>
      <c r="F1555" s="208" t="s">
        <v>532</v>
      </c>
      <c r="H1555" s="207" t="s">
        <v>3</v>
      </c>
      <c r="L1555" s="206"/>
      <c r="M1555" s="209"/>
      <c r="N1555" s="210"/>
      <c r="O1555" s="210"/>
      <c r="P1555" s="210"/>
      <c r="Q1555" s="210"/>
      <c r="R1555" s="210"/>
      <c r="S1555" s="210"/>
      <c r="T1555" s="211"/>
      <c r="AT1555" s="207" t="s">
        <v>164</v>
      </c>
      <c r="AU1555" s="207" t="s">
        <v>77</v>
      </c>
      <c r="AV1555" s="205" t="s">
        <v>77</v>
      </c>
      <c r="AW1555" s="205" t="s">
        <v>31</v>
      </c>
      <c r="AX1555" s="205" t="s">
        <v>69</v>
      </c>
      <c r="AY1555" s="207" t="s">
        <v>157</v>
      </c>
    </row>
    <row r="1556" spans="2:51" s="205" customFormat="1" ht="11.25">
      <c r="B1556" s="206"/>
      <c r="D1556" s="194" t="s">
        <v>164</v>
      </c>
      <c r="E1556" s="207" t="s">
        <v>3</v>
      </c>
      <c r="F1556" s="208" t="s">
        <v>533</v>
      </c>
      <c r="H1556" s="207" t="s">
        <v>3</v>
      </c>
      <c r="L1556" s="206"/>
      <c r="M1556" s="209"/>
      <c r="N1556" s="210"/>
      <c r="O1556" s="210"/>
      <c r="P1556" s="210"/>
      <c r="Q1556" s="210"/>
      <c r="R1556" s="210"/>
      <c r="S1556" s="210"/>
      <c r="T1556" s="211"/>
      <c r="AT1556" s="207" t="s">
        <v>164</v>
      </c>
      <c r="AU1556" s="207" t="s">
        <v>77</v>
      </c>
      <c r="AV1556" s="205" t="s">
        <v>77</v>
      </c>
      <c r="AW1556" s="205" t="s">
        <v>31</v>
      </c>
      <c r="AX1556" s="205" t="s">
        <v>69</v>
      </c>
      <c r="AY1556" s="207" t="s">
        <v>157</v>
      </c>
    </row>
    <row r="1557" spans="2:51" s="205" customFormat="1" ht="11.25">
      <c r="B1557" s="206"/>
      <c r="D1557" s="194" t="s">
        <v>164</v>
      </c>
      <c r="E1557" s="207" t="s">
        <v>3</v>
      </c>
      <c r="F1557" s="208" t="s">
        <v>534</v>
      </c>
      <c r="H1557" s="207" t="s">
        <v>3</v>
      </c>
      <c r="L1557" s="206"/>
      <c r="M1557" s="209"/>
      <c r="N1557" s="210"/>
      <c r="O1557" s="210"/>
      <c r="P1557" s="210"/>
      <c r="Q1557" s="210"/>
      <c r="R1557" s="210"/>
      <c r="S1557" s="210"/>
      <c r="T1557" s="211"/>
      <c r="AT1557" s="207" t="s">
        <v>164</v>
      </c>
      <c r="AU1557" s="207" t="s">
        <v>77</v>
      </c>
      <c r="AV1557" s="205" t="s">
        <v>77</v>
      </c>
      <c r="AW1557" s="205" t="s">
        <v>31</v>
      </c>
      <c r="AX1557" s="205" t="s">
        <v>69</v>
      </c>
      <c r="AY1557" s="207" t="s">
        <v>157</v>
      </c>
    </row>
    <row r="1558" spans="2:51" s="205" customFormat="1" ht="11.25">
      <c r="B1558" s="206"/>
      <c r="D1558" s="194" t="s">
        <v>164</v>
      </c>
      <c r="E1558" s="207" t="s">
        <v>3</v>
      </c>
      <c r="F1558" s="208" t="s">
        <v>535</v>
      </c>
      <c r="H1558" s="207" t="s">
        <v>3</v>
      </c>
      <c r="L1558" s="206"/>
      <c r="M1558" s="209"/>
      <c r="N1558" s="210"/>
      <c r="O1558" s="210"/>
      <c r="P1558" s="210"/>
      <c r="Q1558" s="210"/>
      <c r="R1558" s="210"/>
      <c r="S1558" s="210"/>
      <c r="T1558" s="211"/>
      <c r="AT1558" s="207" t="s">
        <v>164</v>
      </c>
      <c r="AU1558" s="207" t="s">
        <v>77</v>
      </c>
      <c r="AV1558" s="205" t="s">
        <v>77</v>
      </c>
      <c r="AW1558" s="205" t="s">
        <v>31</v>
      </c>
      <c r="AX1558" s="205" t="s">
        <v>69</v>
      </c>
      <c r="AY1558" s="207" t="s">
        <v>157</v>
      </c>
    </row>
    <row r="1559" spans="2:51" s="205" customFormat="1" ht="11.25">
      <c r="B1559" s="206"/>
      <c r="D1559" s="194" t="s">
        <v>164</v>
      </c>
      <c r="E1559" s="207" t="s">
        <v>3</v>
      </c>
      <c r="F1559" s="208" t="s">
        <v>1068</v>
      </c>
      <c r="H1559" s="207" t="s">
        <v>3</v>
      </c>
      <c r="L1559" s="206"/>
      <c r="M1559" s="209"/>
      <c r="N1559" s="210"/>
      <c r="O1559" s="210"/>
      <c r="P1559" s="210"/>
      <c r="Q1559" s="210"/>
      <c r="R1559" s="210"/>
      <c r="S1559" s="210"/>
      <c r="T1559" s="211"/>
      <c r="AT1559" s="207" t="s">
        <v>164</v>
      </c>
      <c r="AU1559" s="207" t="s">
        <v>77</v>
      </c>
      <c r="AV1559" s="205" t="s">
        <v>77</v>
      </c>
      <c r="AW1559" s="205" t="s">
        <v>31</v>
      </c>
      <c r="AX1559" s="205" t="s">
        <v>69</v>
      </c>
      <c r="AY1559" s="207" t="s">
        <v>157</v>
      </c>
    </row>
    <row r="1560" spans="2:51" s="205" customFormat="1" ht="11.25">
      <c r="B1560" s="206"/>
      <c r="D1560" s="194" t="s">
        <v>164</v>
      </c>
      <c r="E1560" s="207" t="s">
        <v>3</v>
      </c>
      <c r="F1560" s="208" t="s">
        <v>1069</v>
      </c>
      <c r="H1560" s="207" t="s">
        <v>3</v>
      </c>
      <c r="L1560" s="206"/>
      <c r="M1560" s="209"/>
      <c r="N1560" s="210"/>
      <c r="O1560" s="210"/>
      <c r="P1560" s="210"/>
      <c r="Q1560" s="210"/>
      <c r="R1560" s="210"/>
      <c r="S1560" s="210"/>
      <c r="T1560" s="211"/>
      <c r="AT1560" s="207" t="s">
        <v>164</v>
      </c>
      <c r="AU1560" s="207" t="s">
        <v>77</v>
      </c>
      <c r="AV1560" s="205" t="s">
        <v>77</v>
      </c>
      <c r="AW1560" s="205" t="s">
        <v>31</v>
      </c>
      <c r="AX1560" s="205" t="s">
        <v>69</v>
      </c>
      <c r="AY1560" s="207" t="s">
        <v>157</v>
      </c>
    </row>
    <row r="1561" spans="2:51" s="205" customFormat="1" ht="11.25">
      <c r="B1561" s="206"/>
      <c r="D1561" s="194" t="s">
        <v>164</v>
      </c>
      <c r="E1561" s="207" t="s">
        <v>3</v>
      </c>
      <c r="F1561" s="208" t="s">
        <v>1070</v>
      </c>
      <c r="H1561" s="207" t="s">
        <v>3</v>
      </c>
      <c r="L1561" s="206"/>
      <c r="M1561" s="209"/>
      <c r="N1561" s="210"/>
      <c r="O1561" s="210"/>
      <c r="P1561" s="210"/>
      <c r="Q1561" s="210"/>
      <c r="R1561" s="210"/>
      <c r="S1561" s="210"/>
      <c r="T1561" s="211"/>
      <c r="AT1561" s="207" t="s">
        <v>164</v>
      </c>
      <c r="AU1561" s="207" t="s">
        <v>77</v>
      </c>
      <c r="AV1561" s="205" t="s">
        <v>77</v>
      </c>
      <c r="AW1561" s="205" t="s">
        <v>31</v>
      </c>
      <c r="AX1561" s="205" t="s">
        <v>69</v>
      </c>
      <c r="AY1561" s="207" t="s">
        <v>157</v>
      </c>
    </row>
    <row r="1562" spans="2:51" s="205" customFormat="1" ht="11.25">
      <c r="B1562" s="206"/>
      <c r="D1562" s="194" t="s">
        <v>164</v>
      </c>
      <c r="E1562" s="207" t="s">
        <v>3</v>
      </c>
      <c r="F1562" s="208" t="s">
        <v>1071</v>
      </c>
      <c r="H1562" s="207" t="s">
        <v>3</v>
      </c>
      <c r="L1562" s="206"/>
      <c r="M1562" s="209"/>
      <c r="N1562" s="210"/>
      <c r="O1562" s="210"/>
      <c r="P1562" s="210"/>
      <c r="Q1562" s="210"/>
      <c r="R1562" s="210"/>
      <c r="S1562" s="210"/>
      <c r="T1562" s="211"/>
      <c r="AT1562" s="207" t="s">
        <v>164</v>
      </c>
      <c r="AU1562" s="207" t="s">
        <v>77</v>
      </c>
      <c r="AV1562" s="205" t="s">
        <v>77</v>
      </c>
      <c r="AW1562" s="205" t="s">
        <v>31</v>
      </c>
      <c r="AX1562" s="205" t="s">
        <v>69</v>
      </c>
      <c r="AY1562" s="207" t="s">
        <v>157</v>
      </c>
    </row>
    <row r="1563" spans="2:51" s="205" customFormat="1" ht="11.25">
      <c r="B1563" s="206"/>
      <c r="D1563" s="194" t="s">
        <v>164</v>
      </c>
      <c r="E1563" s="207" t="s">
        <v>3</v>
      </c>
      <c r="F1563" s="208" t="s">
        <v>1072</v>
      </c>
      <c r="H1563" s="207" t="s">
        <v>3</v>
      </c>
      <c r="L1563" s="206"/>
      <c r="M1563" s="209"/>
      <c r="N1563" s="210"/>
      <c r="O1563" s="210"/>
      <c r="P1563" s="210"/>
      <c r="Q1563" s="210"/>
      <c r="R1563" s="210"/>
      <c r="S1563" s="210"/>
      <c r="T1563" s="211"/>
      <c r="AT1563" s="207" t="s">
        <v>164</v>
      </c>
      <c r="AU1563" s="207" t="s">
        <v>77</v>
      </c>
      <c r="AV1563" s="205" t="s">
        <v>77</v>
      </c>
      <c r="AW1563" s="205" t="s">
        <v>31</v>
      </c>
      <c r="AX1563" s="205" t="s">
        <v>69</v>
      </c>
      <c r="AY1563" s="207" t="s">
        <v>157</v>
      </c>
    </row>
    <row r="1564" spans="2:51" s="205" customFormat="1" ht="11.25">
      <c r="B1564" s="206"/>
      <c r="D1564" s="194" t="s">
        <v>164</v>
      </c>
      <c r="E1564" s="207" t="s">
        <v>3</v>
      </c>
      <c r="F1564" s="208" t="s">
        <v>1073</v>
      </c>
      <c r="H1564" s="207" t="s">
        <v>3</v>
      </c>
      <c r="L1564" s="206"/>
      <c r="M1564" s="209"/>
      <c r="N1564" s="210"/>
      <c r="O1564" s="210"/>
      <c r="P1564" s="210"/>
      <c r="Q1564" s="210"/>
      <c r="R1564" s="210"/>
      <c r="S1564" s="210"/>
      <c r="T1564" s="211"/>
      <c r="AT1564" s="207" t="s">
        <v>164</v>
      </c>
      <c r="AU1564" s="207" t="s">
        <v>77</v>
      </c>
      <c r="AV1564" s="205" t="s">
        <v>77</v>
      </c>
      <c r="AW1564" s="205" t="s">
        <v>31</v>
      </c>
      <c r="AX1564" s="205" t="s">
        <v>69</v>
      </c>
      <c r="AY1564" s="207" t="s">
        <v>157</v>
      </c>
    </row>
    <row r="1565" spans="2:51" s="205" customFormat="1" ht="11.25">
      <c r="B1565" s="206"/>
      <c r="D1565" s="194" t="s">
        <v>164</v>
      </c>
      <c r="E1565" s="207" t="s">
        <v>3</v>
      </c>
      <c r="F1565" s="208" t="s">
        <v>1074</v>
      </c>
      <c r="H1565" s="207" t="s">
        <v>3</v>
      </c>
      <c r="L1565" s="206"/>
      <c r="M1565" s="209"/>
      <c r="N1565" s="210"/>
      <c r="O1565" s="210"/>
      <c r="P1565" s="210"/>
      <c r="Q1565" s="210"/>
      <c r="R1565" s="210"/>
      <c r="S1565" s="210"/>
      <c r="T1565" s="211"/>
      <c r="AT1565" s="207" t="s">
        <v>164</v>
      </c>
      <c r="AU1565" s="207" t="s">
        <v>77</v>
      </c>
      <c r="AV1565" s="205" t="s">
        <v>77</v>
      </c>
      <c r="AW1565" s="205" t="s">
        <v>31</v>
      </c>
      <c r="AX1565" s="205" t="s">
        <v>69</v>
      </c>
      <c r="AY1565" s="207" t="s">
        <v>157</v>
      </c>
    </row>
    <row r="1566" spans="2:51" s="205" customFormat="1" ht="11.25">
      <c r="B1566" s="206"/>
      <c r="D1566" s="194" t="s">
        <v>164</v>
      </c>
      <c r="E1566" s="207" t="s">
        <v>3</v>
      </c>
      <c r="F1566" s="208" t="s">
        <v>1075</v>
      </c>
      <c r="H1566" s="207" t="s">
        <v>3</v>
      </c>
      <c r="L1566" s="206"/>
      <c r="M1566" s="209"/>
      <c r="N1566" s="210"/>
      <c r="O1566" s="210"/>
      <c r="P1566" s="210"/>
      <c r="Q1566" s="210"/>
      <c r="R1566" s="210"/>
      <c r="S1566" s="210"/>
      <c r="T1566" s="211"/>
      <c r="AT1566" s="207" t="s">
        <v>164</v>
      </c>
      <c r="AU1566" s="207" t="s">
        <v>77</v>
      </c>
      <c r="AV1566" s="205" t="s">
        <v>77</v>
      </c>
      <c r="AW1566" s="205" t="s">
        <v>31</v>
      </c>
      <c r="AX1566" s="205" t="s">
        <v>69</v>
      </c>
      <c r="AY1566" s="207" t="s">
        <v>157</v>
      </c>
    </row>
    <row r="1567" spans="2:51" s="205" customFormat="1" ht="11.25">
      <c r="B1567" s="206"/>
      <c r="D1567" s="194" t="s">
        <v>164</v>
      </c>
      <c r="E1567" s="207" t="s">
        <v>3</v>
      </c>
      <c r="F1567" s="208" t="s">
        <v>1076</v>
      </c>
      <c r="H1567" s="207" t="s">
        <v>3</v>
      </c>
      <c r="L1567" s="206"/>
      <c r="M1567" s="209"/>
      <c r="N1567" s="210"/>
      <c r="O1567" s="210"/>
      <c r="P1567" s="210"/>
      <c r="Q1567" s="210"/>
      <c r="R1567" s="210"/>
      <c r="S1567" s="210"/>
      <c r="T1567" s="211"/>
      <c r="AT1567" s="207" t="s">
        <v>164</v>
      </c>
      <c r="AU1567" s="207" t="s">
        <v>77</v>
      </c>
      <c r="AV1567" s="205" t="s">
        <v>77</v>
      </c>
      <c r="AW1567" s="205" t="s">
        <v>31</v>
      </c>
      <c r="AX1567" s="205" t="s">
        <v>69</v>
      </c>
      <c r="AY1567" s="207" t="s">
        <v>157</v>
      </c>
    </row>
    <row r="1568" spans="2:51" s="205" customFormat="1" ht="11.25">
      <c r="B1568" s="206"/>
      <c r="D1568" s="194" t="s">
        <v>164</v>
      </c>
      <c r="E1568" s="207" t="s">
        <v>3</v>
      </c>
      <c r="F1568" s="208" t="s">
        <v>1077</v>
      </c>
      <c r="H1568" s="207" t="s">
        <v>3</v>
      </c>
      <c r="L1568" s="206"/>
      <c r="M1568" s="209"/>
      <c r="N1568" s="210"/>
      <c r="O1568" s="210"/>
      <c r="P1568" s="210"/>
      <c r="Q1568" s="210"/>
      <c r="R1568" s="210"/>
      <c r="S1568" s="210"/>
      <c r="T1568" s="211"/>
      <c r="AT1568" s="207" t="s">
        <v>164</v>
      </c>
      <c r="AU1568" s="207" t="s">
        <v>77</v>
      </c>
      <c r="AV1568" s="205" t="s">
        <v>77</v>
      </c>
      <c r="AW1568" s="205" t="s">
        <v>31</v>
      </c>
      <c r="AX1568" s="205" t="s">
        <v>69</v>
      </c>
      <c r="AY1568" s="207" t="s">
        <v>157</v>
      </c>
    </row>
    <row r="1569" spans="2:51" s="205" customFormat="1" ht="11.25">
      <c r="B1569" s="206"/>
      <c r="D1569" s="194" t="s">
        <v>164</v>
      </c>
      <c r="E1569" s="207" t="s">
        <v>3</v>
      </c>
      <c r="F1569" s="208" t="s">
        <v>1078</v>
      </c>
      <c r="H1569" s="207" t="s">
        <v>3</v>
      </c>
      <c r="L1569" s="206"/>
      <c r="M1569" s="209"/>
      <c r="N1569" s="210"/>
      <c r="O1569" s="210"/>
      <c r="P1569" s="210"/>
      <c r="Q1569" s="210"/>
      <c r="R1569" s="210"/>
      <c r="S1569" s="210"/>
      <c r="T1569" s="211"/>
      <c r="AT1569" s="207" t="s">
        <v>164</v>
      </c>
      <c r="AU1569" s="207" t="s">
        <v>77</v>
      </c>
      <c r="AV1569" s="205" t="s">
        <v>77</v>
      </c>
      <c r="AW1569" s="205" t="s">
        <v>31</v>
      </c>
      <c r="AX1569" s="205" t="s">
        <v>69</v>
      </c>
      <c r="AY1569" s="207" t="s">
        <v>157</v>
      </c>
    </row>
    <row r="1570" spans="2:51" s="205" customFormat="1" ht="11.25">
      <c r="B1570" s="206"/>
      <c r="D1570" s="194" t="s">
        <v>164</v>
      </c>
      <c r="E1570" s="207" t="s">
        <v>3</v>
      </c>
      <c r="F1570" s="208" t="s">
        <v>1079</v>
      </c>
      <c r="H1570" s="207" t="s">
        <v>3</v>
      </c>
      <c r="L1570" s="206"/>
      <c r="M1570" s="209"/>
      <c r="N1570" s="210"/>
      <c r="O1570" s="210"/>
      <c r="P1570" s="210"/>
      <c r="Q1570" s="210"/>
      <c r="R1570" s="210"/>
      <c r="S1570" s="210"/>
      <c r="T1570" s="211"/>
      <c r="AT1570" s="207" t="s">
        <v>164</v>
      </c>
      <c r="AU1570" s="207" t="s">
        <v>77</v>
      </c>
      <c r="AV1570" s="205" t="s">
        <v>77</v>
      </c>
      <c r="AW1570" s="205" t="s">
        <v>31</v>
      </c>
      <c r="AX1570" s="205" t="s">
        <v>69</v>
      </c>
      <c r="AY1570" s="207" t="s">
        <v>157</v>
      </c>
    </row>
    <row r="1571" spans="2:51" s="205" customFormat="1" ht="11.25">
      <c r="B1571" s="206"/>
      <c r="D1571" s="194" t="s">
        <v>164</v>
      </c>
      <c r="E1571" s="207" t="s">
        <v>3</v>
      </c>
      <c r="F1571" s="208" t="s">
        <v>1080</v>
      </c>
      <c r="H1571" s="207" t="s">
        <v>3</v>
      </c>
      <c r="L1571" s="206"/>
      <c r="M1571" s="209"/>
      <c r="N1571" s="210"/>
      <c r="O1571" s="210"/>
      <c r="P1571" s="210"/>
      <c r="Q1571" s="210"/>
      <c r="R1571" s="210"/>
      <c r="S1571" s="210"/>
      <c r="T1571" s="211"/>
      <c r="AT1571" s="207" t="s">
        <v>164</v>
      </c>
      <c r="AU1571" s="207" t="s">
        <v>77</v>
      </c>
      <c r="AV1571" s="205" t="s">
        <v>77</v>
      </c>
      <c r="AW1571" s="205" t="s">
        <v>31</v>
      </c>
      <c r="AX1571" s="205" t="s">
        <v>69</v>
      </c>
      <c r="AY1571" s="207" t="s">
        <v>157</v>
      </c>
    </row>
    <row r="1572" spans="2:51" s="205" customFormat="1" ht="11.25">
      <c r="B1572" s="206"/>
      <c r="D1572" s="194" t="s">
        <v>164</v>
      </c>
      <c r="E1572" s="207" t="s">
        <v>3</v>
      </c>
      <c r="F1572" s="208" t="s">
        <v>1209</v>
      </c>
      <c r="H1572" s="207" t="s">
        <v>3</v>
      </c>
      <c r="L1572" s="206"/>
      <c r="M1572" s="209"/>
      <c r="N1572" s="210"/>
      <c r="O1572" s="210"/>
      <c r="P1572" s="210"/>
      <c r="Q1572" s="210"/>
      <c r="R1572" s="210"/>
      <c r="S1572" s="210"/>
      <c r="T1572" s="211"/>
      <c r="AT1572" s="207" t="s">
        <v>164</v>
      </c>
      <c r="AU1572" s="207" t="s">
        <v>77</v>
      </c>
      <c r="AV1572" s="205" t="s">
        <v>77</v>
      </c>
      <c r="AW1572" s="205" t="s">
        <v>31</v>
      </c>
      <c r="AX1572" s="205" t="s">
        <v>69</v>
      </c>
      <c r="AY1572" s="207" t="s">
        <v>157</v>
      </c>
    </row>
    <row r="1573" spans="2:51" s="205" customFormat="1" ht="11.25">
      <c r="B1573" s="206"/>
      <c r="D1573" s="194" t="s">
        <v>164</v>
      </c>
      <c r="E1573" s="207" t="s">
        <v>3</v>
      </c>
      <c r="F1573" s="208" t="s">
        <v>706</v>
      </c>
      <c r="H1573" s="207" t="s">
        <v>3</v>
      </c>
      <c r="L1573" s="206"/>
      <c r="M1573" s="209"/>
      <c r="N1573" s="210"/>
      <c r="O1573" s="210"/>
      <c r="P1573" s="210"/>
      <c r="Q1573" s="210"/>
      <c r="R1573" s="210"/>
      <c r="S1573" s="210"/>
      <c r="T1573" s="211"/>
      <c r="AT1573" s="207" t="s">
        <v>164</v>
      </c>
      <c r="AU1573" s="207" t="s">
        <v>77</v>
      </c>
      <c r="AV1573" s="205" t="s">
        <v>77</v>
      </c>
      <c r="AW1573" s="205" t="s">
        <v>31</v>
      </c>
      <c r="AX1573" s="205" t="s">
        <v>69</v>
      </c>
      <c r="AY1573" s="207" t="s">
        <v>157</v>
      </c>
    </row>
    <row r="1574" spans="2:51" s="212" customFormat="1" ht="11.25">
      <c r="B1574" s="213"/>
      <c r="D1574" s="194" t="s">
        <v>164</v>
      </c>
      <c r="E1574" s="214" t="s">
        <v>3</v>
      </c>
      <c r="F1574" s="215" t="s">
        <v>1210</v>
      </c>
      <c r="H1574" s="216">
        <v>451.214</v>
      </c>
      <c r="L1574" s="213"/>
      <c r="M1574" s="217"/>
      <c r="N1574" s="218"/>
      <c r="O1574" s="218"/>
      <c r="P1574" s="218"/>
      <c r="Q1574" s="218"/>
      <c r="R1574" s="218"/>
      <c r="S1574" s="218"/>
      <c r="T1574" s="219"/>
      <c r="AT1574" s="214" t="s">
        <v>164</v>
      </c>
      <c r="AU1574" s="214" t="s">
        <v>77</v>
      </c>
      <c r="AV1574" s="212" t="s">
        <v>163</v>
      </c>
      <c r="AW1574" s="212" t="s">
        <v>31</v>
      </c>
      <c r="AX1574" s="212" t="s">
        <v>69</v>
      </c>
      <c r="AY1574" s="214" t="s">
        <v>157</v>
      </c>
    </row>
    <row r="1575" spans="2:51" s="220" customFormat="1" ht="11.25">
      <c r="B1575" s="221"/>
      <c r="D1575" s="194" t="s">
        <v>164</v>
      </c>
      <c r="E1575" s="222" t="s">
        <v>3</v>
      </c>
      <c r="F1575" s="223" t="s">
        <v>171</v>
      </c>
      <c r="H1575" s="224">
        <v>451.214</v>
      </c>
      <c r="L1575" s="221"/>
      <c r="M1575" s="225"/>
      <c r="N1575" s="226"/>
      <c r="O1575" s="226"/>
      <c r="P1575" s="226"/>
      <c r="Q1575" s="226"/>
      <c r="R1575" s="226"/>
      <c r="S1575" s="226"/>
      <c r="T1575" s="227"/>
      <c r="AT1575" s="222" t="s">
        <v>164</v>
      </c>
      <c r="AU1575" s="222" t="s">
        <v>77</v>
      </c>
      <c r="AV1575" s="220" t="s">
        <v>162</v>
      </c>
      <c r="AW1575" s="220" t="s">
        <v>31</v>
      </c>
      <c r="AX1575" s="220" t="s">
        <v>77</v>
      </c>
      <c r="AY1575" s="222" t="s">
        <v>157</v>
      </c>
    </row>
    <row r="1576" spans="1:65" s="113" customFormat="1" ht="16.5" customHeight="1">
      <c r="A1576" s="110"/>
      <c r="B1576" s="111"/>
      <c r="C1576" s="180" t="s">
        <v>1211</v>
      </c>
      <c r="D1576" s="180" t="s">
        <v>158</v>
      </c>
      <c r="E1576" s="181" t="s">
        <v>1212</v>
      </c>
      <c r="F1576" s="182" t="s">
        <v>1213</v>
      </c>
      <c r="G1576" s="183" t="s">
        <v>389</v>
      </c>
      <c r="H1576" s="184">
        <v>1</v>
      </c>
      <c r="I1576" s="5"/>
      <c r="J1576" s="185">
        <f>ROUND(I1576*H1576,2)</f>
        <v>0</v>
      </c>
      <c r="K1576" s="186"/>
      <c r="L1576" s="111"/>
      <c r="M1576" s="187" t="s">
        <v>3</v>
      </c>
      <c r="N1576" s="188" t="s">
        <v>41</v>
      </c>
      <c r="O1576" s="189"/>
      <c r="P1576" s="190">
        <f>O1576*H1576</f>
        <v>0</v>
      </c>
      <c r="Q1576" s="190">
        <v>0</v>
      </c>
      <c r="R1576" s="190">
        <f>Q1576*H1576</f>
        <v>0</v>
      </c>
      <c r="S1576" s="190">
        <v>0</v>
      </c>
      <c r="T1576" s="191">
        <f>S1576*H1576</f>
        <v>0</v>
      </c>
      <c r="U1576" s="110"/>
      <c r="V1576" s="110"/>
      <c r="W1576" s="110"/>
      <c r="X1576" s="110"/>
      <c r="Y1576" s="110"/>
      <c r="Z1576" s="110"/>
      <c r="AA1576" s="110"/>
      <c r="AB1576" s="110"/>
      <c r="AC1576" s="110"/>
      <c r="AD1576" s="110"/>
      <c r="AE1576" s="110"/>
      <c r="AR1576" s="192" t="s">
        <v>211</v>
      </c>
      <c r="AT1576" s="192" t="s">
        <v>158</v>
      </c>
      <c r="AU1576" s="192" t="s">
        <v>77</v>
      </c>
      <c r="AY1576" s="101" t="s">
        <v>157</v>
      </c>
      <c r="BE1576" s="193">
        <f>IF(N1576="základní",J1576,0)</f>
        <v>0</v>
      </c>
      <c r="BF1576" s="193">
        <f>IF(N1576="snížená",J1576,0)</f>
        <v>0</v>
      </c>
      <c r="BG1576" s="193">
        <f>IF(N1576="zákl. přenesená",J1576,0)</f>
        <v>0</v>
      </c>
      <c r="BH1576" s="193">
        <f>IF(N1576="sníž. přenesená",J1576,0)</f>
        <v>0</v>
      </c>
      <c r="BI1576" s="193">
        <f>IF(N1576="nulová",J1576,0)</f>
        <v>0</v>
      </c>
      <c r="BJ1576" s="101" t="s">
        <v>163</v>
      </c>
      <c r="BK1576" s="193">
        <f>ROUND(I1576*H1576,2)</f>
        <v>0</v>
      </c>
      <c r="BL1576" s="101" t="s">
        <v>211</v>
      </c>
      <c r="BM1576" s="192" t="s">
        <v>1214</v>
      </c>
    </row>
    <row r="1577" spans="2:51" s="205" customFormat="1" ht="22.5">
      <c r="B1577" s="206"/>
      <c r="D1577" s="194" t="s">
        <v>164</v>
      </c>
      <c r="E1577" s="207" t="s">
        <v>3</v>
      </c>
      <c r="F1577" s="208" t="s">
        <v>607</v>
      </c>
      <c r="H1577" s="207" t="s">
        <v>3</v>
      </c>
      <c r="L1577" s="206"/>
      <c r="M1577" s="209"/>
      <c r="N1577" s="210"/>
      <c r="O1577" s="210"/>
      <c r="P1577" s="210"/>
      <c r="Q1577" s="210"/>
      <c r="R1577" s="210"/>
      <c r="S1577" s="210"/>
      <c r="T1577" s="211"/>
      <c r="AT1577" s="207" t="s">
        <v>164</v>
      </c>
      <c r="AU1577" s="207" t="s">
        <v>77</v>
      </c>
      <c r="AV1577" s="205" t="s">
        <v>77</v>
      </c>
      <c r="AW1577" s="205" t="s">
        <v>31</v>
      </c>
      <c r="AX1577" s="205" t="s">
        <v>69</v>
      </c>
      <c r="AY1577" s="207" t="s">
        <v>157</v>
      </c>
    </row>
    <row r="1578" spans="2:51" s="205" customFormat="1" ht="11.25">
      <c r="B1578" s="206"/>
      <c r="D1578" s="194" t="s">
        <v>164</v>
      </c>
      <c r="E1578" s="207" t="s">
        <v>3</v>
      </c>
      <c r="F1578" s="208" t="s">
        <v>608</v>
      </c>
      <c r="H1578" s="207" t="s">
        <v>3</v>
      </c>
      <c r="L1578" s="206"/>
      <c r="M1578" s="209"/>
      <c r="N1578" s="210"/>
      <c r="O1578" s="210"/>
      <c r="P1578" s="210"/>
      <c r="Q1578" s="210"/>
      <c r="R1578" s="210"/>
      <c r="S1578" s="210"/>
      <c r="T1578" s="211"/>
      <c r="AT1578" s="207" t="s">
        <v>164</v>
      </c>
      <c r="AU1578" s="207" t="s">
        <v>77</v>
      </c>
      <c r="AV1578" s="205" t="s">
        <v>77</v>
      </c>
      <c r="AW1578" s="205" t="s">
        <v>31</v>
      </c>
      <c r="AX1578" s="205" t="s">
        <v>69</v>
      </c>
      <c r="AY1578" s="207" t="s">
        <v>157</v>
      </c>
    </row>
    <row r="1579" spans="2:51" s="212" customFormat="1" ht="11.25">
      <c r="B1579" s="213"/>
      <c r="D1579" s="194" t="s">
        <v>164</v>
      </c>
      <c r="E1579" s="214" t="s">
        <v>3</v>
      </c>
      <c r="F1579" s="215" t="s">
        <v>77</v>
      </c>
      <c r="H1579" s="216">
        <v>1</v>
      </c>
      <c r="L1579" s="213"/>
      <c r="M1579" s="217"/>
      <c r="N1579" s="218"/>
      <c r="O1579" s="218"/>
      <c r="P1579" s="218"/>
      <c r="Q1579" s="218"/>
      <c r="R1579" s="218"/>
      <c r="S1579" s="218"/>
      <c r="T1579" s="219"/>
      <c r="AT1579" s="214" t="s">
        <v>164</v>
      </c>
      <c r="AU1579" s="214" t="s">
        <v>77</v>
      </c>
      <c r="AV1579" s="212" t="s">
        <v>163</v>
      </c>
      <c r="AW1579" s="212" t="s">
        <v>31</v>
      </c>
      <c r="AX1579" s="212" t="s">
        <v>69</v>
      </c>
      <c r="AY1579" s="214" t="s">
        <v>157</v>
      </c>
    </row>
    <row r="1580" spans="2:51" s="220" customFormat="1" ht="11.25">
      <c r="B1580" s="221"/>
      <c r="D1580" s="194" t="s">
        <v>164</v>
      </c>
      <c r="E1580" s="222" t="s">
        <v>3</v>
      </c>
      <c r="F1580" s="223" t="s">
        <v>171</v>
      </c>
      <c r="H1580" s="224">
        <v>1</v>
      </c>
      <c r="L1580" s="221"/>
      <c r="M1580" s="225"/>
      <c r="N1580" s="226"/>
      <c r="O1580" s="226"/>
      <c r="P1580" s="226"/>
      <c r="Q1580" s="226"/>
      <c r="R1580" s="226"/>
      <c r="S1580" s="226"/>
      <c r="T1580" s="227"/>
      <c r="AT1580" s="222" t="s">
        <v>164</v>
      </c>
      <c r="AU1580" s="222" t="s">
        <v>77</v>
      </c>
      <c r="AV1580" s="220" t="s">
        <v>162</v>
      </c>
      <c r="AW1580" s="220" t="s">
        <v>31</v>
      </c>
      <c r="AX1580" s="220" t="s">
        <v>77</v>
      </c>
      <c r="AY1580" s="222" t="s">
        <v>157</v>
      </c>
    </row>
    <row r="1581" spans="1:65" s="113" customFormat="1" ht="21.75" customHeight="1">
      <c r="A1581" s="110"/>
      <c r="B1581" s="111"/>
      <c r="C1581" s="180" t="s">
        <v>746</v>
      </c>
      <c r="D1581" s="180" t="s">
        <v>158</v>
      </c>
      <c r="E1581" s="181" t="s">
        <v>1215</v>
      </c>
      <c r="F1581" s="182" t="s">
        <v>1216</v>
      </c>
      <c r="G1581" s="183" t="s">
        <v>389</v>
      </c>
      <c r="H1581" s="184">
        <v>1</v>
      </c>
      <c r="I1581" s="5"/>
      <c r="J1581" s="185">
        <f>ROUND(I1581*H1581,2)</f>
        <v>0</v>
      </c>
      <c r="K1581" s="186"/>
      <c r="L1581" s="111"/>
      <c r="M1581" s="187" t="s">
        <v>3</v>
      </c>
      <c r="N1581" s="188" t="s">
        <v>41</v>
      </c>
      <c r="O1581" s="189"/>
      <c r="P1581" s="190">
        <f>O1581*H1581</f>
        <v>0</v>
      </c>
      <c r="Q1581" s="190">
        <v>0</v>
      </c>
      <c r="R1581" s="190">
        <f>Q1581*H1581</f>
        <v>0</v>
      </c>
      <c r="S1581" s="190">
        <v>0</v>
      </c>
      <c r="T1581" s="191">
        <f>S1581*H1581</f>
        <v>0</v>
      </c>
      <c r="U1581" s="110"/>
      <c r="V1581" s="110"/>
      <c r="W1581" s="110"/>
      <c r="X1581" s="110"/>
      <c r="Y1581" s="110"/>
      <c r="Z1581" s="110"/>
      <c r="AA1581" s="110"/>
      <c r="AB1581" s="110"/>
      <c r="AC1581" s="110"/>
      <c r="AD1581" s="110"/>
      <c r="AE1581" s="110"/>
      <c r="AR1581" s="192" t="s">
        <v>211</v>
      </c>
      <c r="AT1581" s="192" t="s">
        <v>158</v>
      </c>
      <c r="AU1581" s="192" t="s">
        <v>77</v>
      </c>
      <c r="AY1581" s="101" t="s">
        <v>157</v>
      </c>
      <c r="BE1581" s="193">
        <f>IF(N1581="základní",J1581,0)</f>
        <v>0</v>
      </c>
      <c r="BF1581" s="193">
        <f>IF(N1581="snížená",J1581,0)</f>
        <v>0</v>
      </c>
      <c r="BG1581" s="193">
        <f>IF(N1581="zákl. přenesená",J1581,0)</f>
        <v>0</v>
      </c>
      <c r="BH1581" s="193">
        <f>IF(N1581="sníž. přenesená",J1581,0)</f>
        <v>0</v>
      </c>
      <c r="BI1581" s="193">
        <f>IF(N1581="nulová",J1581,0)</f>
        <v>0</v>
      </c>
      <c r="BJ1581" s="101" t="s">
        <v>163</v>
      </c>
      <c r="BK1581" s="193">
        <f>ROUND(I1581*H1581,2)</f>
        <v>0</v>
      </c>
      <c r="BL1581" s="101" t="s">
        <v>211</v>
      </c>
      <c r="BM1581" s="192" t="s">
        <v>1217</v>
      </c>
    </row>
    <row r="1582" spans="2:51" s="205" customFormat="1" ht="22.5">
      <c r="B1582" s="206"/>
      <c r="D1582" s="194" t="s">
        <v>164</v>
      </c>
      <c r="E1582" s="207" t="s">
        <v>3</v>
      </c>
      <c r="F1582" s="208" t="s">
        <v>607</v>
      </c>
      <c r="H1582" s="207" t="s">
        <v>3</v>
      </c>
      <c r="L1582" s="206"/>
      <c r="M1582" s="209"/>
      <c r="N1582" s="210"/>
      <c r="O1582" s="210"/>
      <c r="P1582" s="210"/>
      <c r="Q1582" s="210"/>
      <c r="R1582" s="210"/>
      <c r="S1582" s="210"/>
      <c r="T1582" s="211"/>
      <c r="AT1582" s="207" t="s">
        <v>164</v>
      </c>
      <c r="AU1582" s="207" t="s">
        <v>77</v>
      </c>
      <c r="AV1582" s="205" t="s">
        <v>77</v>
      </c>
      <c r="AW1582" s="205" t="s">
        <v>31</v>
      </c>
      <c r="AX1582" s="205" t="s">
        <v>69</v>
      </c>
      <c r="AY1582" s="207" t="s">
        <v>157</v>
      </c>
    </row>
    <row r="1583" spans="2:51" s="205" customFormat="1" ht="11.25">
      <c r="B1583" s="206"/>
      <c r="D1583" s="194" t="s">
        <v>164</v>
      </c>
      <c r="E1583" s="207" t="s">
        <v>3</v>
      </c>
      <c r="F1583" s="208" t="s">
        <v>608</v>
      </c>
      <c r="H1583" s="207" t="s">
        <v>3</v>
      </c>
      <c r="L1583" s="206"/>
      <c r="M1583" s="209"/>
      <c r="N1583" s="210"/>
      <c r="O1583" s="210"/>
      <c r="P1583" s="210"/>
      <c r="Q1583" s="210"/>
      <c r="R1583" s="210"/>
      <c r="S1583" s="210"/>
      <c r="T1583" s="211"/>
      <c r="AT1583" s="207" t="s">
        <v>164</v>
      </c>
      <c r="AU1583" s="207" t="s">
        <v>77</v>
      </c>
      <c r="AV1583" s="205" t="s">
        <v>77</v>
      </c>
      <c r="AW1583" s="205" t="s">
        <v>31</v>
      </c>
      <c r="AX1583" s="205" t="s">
        <v>69</v>
      </c>
      <c r="AY1583" s="207" t="s">
        <v>157</v>
      </c>
    </row>
    <row r="1584" spans="2:51" s="212" customFormat="1" ht="11.25">
      <c r="B1584" s="213"/>
      <c r="D1584" s="194" t="s">
        <v>164</v>
      </c>
      <c r="E1584" s="214" t="s">
        <v>3</v>
      </c>
      <c r="F1584" s="215" t="s">
        <v>77</v>
      </c>
      <c r="H1584" s="216">
        <v>1</v>
      </c>
      <c r="L1584" s="213"/>
      <c r="M1584" s="217"/>
      <c r="N1584" s="218"/>
      <c r="O1584" s="218"/>
      <c r="P1584" s="218"/>
      <c r="Q1584" s="218"/>
      <c r="R1584" s="218"/>
      <c r="S1584" s="218"/>
      <c r="T1584" s="219"/>
      <c r="AT1584" s="214" t="s">
        <v>164</v>
      </c>
      <c r="AU1584" s="214" t="s">
        <v>77</v>
      </c>
      <c r="AV1584" s="212" t="s">
        <v>163</v>
      </c>
      <c r="AW1584" s="212" t="s">
        <v>31</v>
      </c>
      <c r="AX1584" s="212" t="s">
        <v>69</v>
      </c>
      <c r="AY1584" s="214" t="s">
        <v>157</v>
      </c>
    </row>
    <row r="1585" spans="2:51" s="220" customFormat="1" ht="11.25">
      <c r="B1585" s="221"/>
      <c r="D1585" s="194" t="s">
        <v>164</v>
      </c>
      <c r="E1585" s="222" t="s">
        <v>3</v>
      </c>
      <c r="F1585" s="223" t="s">
        <v>171</v>
      </c>
      <c r="H1585" s="224">
        <v>1</v>
      </c>
      <c r="L1585" s="221"/>
      <c r="M1585" s="225"/>
      <c r="N1585" s="226"/>
      <c r="O1585" s="226"/>
      <c r="P1585" s="226"/>
      <c r="Q1585" s="226"/>
      <c r="R1585" s="226"/>
      <c r="S1585" s="226"/>
      <c r="T1585" s="227"/>
      <c r="AT1585" s="222" t="s">
        <v>164</v>
      </c>
      <c r="AU1585" s="222" t="s">
        <v>77</v>
      </c>
      <c r="AV1585" s="220" t="s">
        <v>162</v>
      </c>
      <c r="AW1585" s="220" t="s">
        <v>31</v>
      </c>
      <c r="AX1585" s="220" t="s">
        <v>77</v>
      </c>
      <c r="AY1585" s="222" t="s">
        <v>157</v>
      </c>
    </row>
    <row r="1586" spans="1:65" s="113" customFormat="1" ht="21.75" customHeight="1">
      <c r="A1586" s="110"/>
      <c r="B1586" s="111"/>
      <c r="C1586" s="180" t="s">
        <v>1218</v>
      </c>
      <c r="D1586" s="180" t="s">
        <v>158</v>
      </c>
      <c r="E1586" s="181" t="s">
        <v>1219</v>
      </c>
      <c r="F1586" s="182" t="s">
        <v>1220</v>
      </c>
      <c r="G1586" s="183" t="s">
        <v>757</v>
      </c>
      <c r="H1586" s="184">
        <v>0.061</v>
      </c>
      <c r="I1586" s="5"/>
      <c r="J1586" s="185">
        <f>ROUND(I1586*H1586,2)</f>
        <v>0</v>
      </c>
      <c r="K1586" s="186"/>
      <c r="L1586" s="111"/>
      <c r="M1586" s="187" t="s">
        <v>3</v>
      </c>
      <c r="N1586" s="188" t="s">
        <v>41</v>
      </c>
      <c r="O1586" s="189"/>
      <c r="P1586" s="190">
        <f>O1586*H1586</f>
        <v>0</v>
      </c>
      <c r="Q1586" s="190">
        <v>0</v>
      </c>
      <c r="R1586" s="190">
        <f>Q1586*H1586</f>
        <v>0</v>
      </c>
      <c r="S1586" s="190">
        <v>0</v>
      </c>
      <c r="T1586" s="191">
        <f>S1586*H1586</f>
        <v>0</v>
      </c>
      <c r="U1586" s="110"/>
      <c r="V1586" s="110"/>
      <c r="W1586" s="110"/>
      <c r="X1586" s="110"/>
      <c r="Y1586" s="110"/>
      <c r="Z1586" s="110"/>
      <c r="AA1586" s="110"/>
      <c r="AB1586" s="110"/>
      <c r="AC1586" s="110"/>
      <c r="AD1586" s="110"/>
      <c r="AE1586" s="110"/>
      <c r="AR1586" s="192" t="s">
        <v>211</v>
      </c>
      <c r="AT1586" s="192" t="s">
        <v>158</v>
      </c>
      <c r="AU1586" s="192" t="s">
        <v>77</v>
      </c>
      <c r="AY1586" s="101" t="s">
        <v>157</v>
      </c>
      <c r="BE1586" s="193">
        <f>IF(N1586="základní",J1586,0)</f>
        <v>0</v>
      </c>
      <c r="BF1586" s="193">
        <f>IF(N1586="snížená",J1586,0)</f>
        <v>0</v>
      </c>
      <c r="BG1586" s="193">
        <f>IF(N1586="zákl. přenesená",J1586,0)</f>
        <v>0</v>
      </c>
      <c r="BH1586" s="193">
        <f>IF(N1586="sníž. přenesená",J1586,0)</f>
        <v>0</v>
      </c>
      <c r="BI1586" s="193">
        <f>IF(N1586="nulová",J1586,0)</f>
        <v>0</v>
      </c>
      <c r="BJ1586" s="101" t="s">
        <v>163</v>
      </c>
      <c r="BK1586" s="193">
        <f>ROUND(I1586*H1586,2)</f>
        <v>0</v>
      </c>
      <c r="BL1586" s="101" t="s">
        <v>211</v>
      </c>
      <c r="BM1586" s="192" t="s">
        <v>1221</v>
      </c>
    </row>
    <row r="1587" spans="2:63" s="169" customFormat="1" ht="25.9" customHeight="1">
      <c r="B1587" s="170"/>
      <c r="D1587" s="171" t="s">
        <v>68</v>
      </c>
      <c r="E1587" s="172" t="s">
        <v>1222</v>
      </c>
      <c r="F1587" s="172" t="s">
        <v>1223</v>
      </c>
      <c r="J1587" s="173">
        <f>BK1587</f>
        <v>0</v>
      </c>
      <c r="L1587" s="170"/>
      <c r="M1587" s="174"/>
      <c r="N1587" s="175"/>
      <c r="O1587" s="175"/>
      <c r="P1587" s="176">
        <f>SUM(P1588:P1644)</f>
        <v>0</v>
      </c>
      <c r="Q1587" s="175"/>
      <c r="R1587" s="176">
        <f>SUM(R1588:R1644)</f>
        <v>0</v>
      </c>
      <c r="S1587" s="175"/>
      <c r="T1587" s="177">
        <f>SUM(T1588:T1644)</f>
        <v>0</v>
      </c>
      <c r="AR1587" s="171" t="s">
        <v>163</v>
      </c>
      <c r="AT1587" s="178" t="s">
        <v>68</v>
      </c>
      <c r="AU1587" s="178" t="s">
        <v>69</v>
      </c>
      <c r="AY1587" s="171" t="s">
        <v>157</v>
      </c>
      <c r="BK1587" s="179">
        <f>SUM(BK1588:BK1644)</f>
        <v>0</v>
      </c>
    </row>
    <row r="1588" spans="1:65" s="113" customFormat="1" ht="16.5" customHeight="1">
      <c r="A1588" s="110"/>
      <c r="B1588" s="111"/>
      <c r="C1588" s="180" t="s">
        <v>752</v>
      </c>
      <c r="D1588" s="180" t="s">
        <v>158</v>
      </c>
      <c r="E1588" s="181" t="s">
        <v>1224</v>
      </c>
      <c r="F1588" s="182" t="s">
        <v>1225</v>
      </c>
      <c r="G1588" s="183" t="s">
        <v>161</v>
      </c>
      <c r="H1588" s="184">
        <v>256.116</v>
      </c>
      <c r="I1588" s="5"/>
      <c r="J1588" s="185">
        <f>ROUND(I1588*H1588,2)</f>
        <v>0</v>
      </c>
      <c r="K1588" s="186"/>
      <c r="L1588" s="111"/>
      <c r="M1588" s="187" t="s">
        <v>3</v>
      </c>
      <c r="N1588" s="188" t="s">
        <v>41</v>
      </c>
      <c r="O1588" s="189"/>
      <c r="P1588" s="190">
        <f>O1588*H1588</f>
        <v>0</v>
      </c>
      <c r="Q1588" s="190">
        <v>0</v>
      </c>
      <c r="R1588" s="190">
        <f>Q1588*H1588</f>
        <v>0</v>
      </c>
      <c r="S1588" s="190">
        <v>0</v>
      </c>
      <c r="T1588" s="191">
        <f>S1588*H1588</f>
        <v>0</v>
      </c>
      <c r="U1588" s="110"/>
      <c r="V1588" s="110"/>
      <c r="W1588" s="110"/>
      <c r="X1588" s="110"/>
      <c r="Y1588" s="110"/>
      <c r="Z1588" s="110"/>
      <c r="AA1588" s="110"/>
      <c r="AB1588" s="110"/>
      <c r="AC1588" s="110"/>
      <c r="AD1588" s="110"/>
      <c r="AE1588" s="110"/>
      <c r="AR1588" s="192" t="s">
        <v>211</v>
      </c>
      <c r="AT1588" s="192" t="s">
        <v>158</v>
      </c>
      <c r="AU1588" s="192" t="s">
        <v>77</v>
      </c>
      <c r="AY1588" s="101" t="s">
        <v>157</v>
      </c>
      <c r="BE1588" s="193">
        <f>IF(N1588="základní",J1588,0)</f>
        <v>0</v>
      </c>
      <c r="BF1588" s="193">
        <f>IF(N1588="snížená",J1588,0)</f>
        <v>0</v>
      </c>
      <c r="BG1588" s="193">
        <f>IF(N1588="zákl. přenesená",J1588,0)</f>
        <v>0</v>
      </c>
      <c r="BH1588" s="193">
        <f>IF(N1588="sníž. přenesená",J1588,0)</f>
        <v>0</v>
      </c>
      <c r="BI1588" s="193">
        <f>IF(N1588="nulová",J1588,0)</f>
        <v>0</v>
      </c>
      <c r="BJ1588" s="101" t="s">
        <v>163</v>
      </c>
      <c r="BK1588" s="193">
        <f>ROUND(I1588*H1588,2)</f>
        <v>0</v>
      </c>
      <c r="BL1588" s="101" t="s">
        <v>211</v>
      </c>
      <c r="BM1588" s="192" t="s">
        <v>1226</v>
      </c>
    </row>
    <row r="1589" spans="2:51" s="205" customFormat="1" ht="22.5">
      <c r="B1589" s="206"/>
      <c r="D1589" s="194" t="s">
        <v>164</v>
      </c>
      <c r="E1589" s="207" t="s">
        <v>3</v>
      </c>
      <c r="F1589" s="208" t="s">
        <v>1227</v>
      </c>
      <c r="H1589" s="207" t="s">
        <v>3</v>
      </c>
      <c r="L1589" s="206"/>
      <c r="M1589" s="209"/>
      <c r="N1589" s="210"/>
      <c r="O1589" s="210"/>
      <c r="P1589" s="210"/>
      <c r="Q1589" s="210"/>
      <c r="R1589" s="210"/>
      <c r="S1589" s="210"/>
      <c r="T1589" s="211"/>
      <c r="AT1589" s="207" t="s">
        <v>164</v>
      </c>
      <c r="AU1589" s="207" t="s">
        <v>77</v>
      </c>
      <c r="AV1589" s="205" t="s">
        <v>77</v>
      </c>
      <c r="AW1589" s="205" t="s">
        <v>31</v>
      </c>
      <c r="AX1589" s="205" t="s">
        <v>69</v>
      </c>
      <c r="AY1589" s="207" t="s">
        <v>157</v>
      </c>
    </row>
    <row r="1590" spans="2:51" s="205" customFormat="1" ht="11.25">
      <c r="B1590" s="206"/>
      <c r="D1590" s="194" t="s">
        <v>164</v>
      </c>
      <c r="E1590" s="207" t="s">
        <v>3</v>
      </c>
      <c r="F1590" s="208" t="s">
        <v>1228</v>
      </c>
      <c r="H1590" s="207" t="s">
        <v>3</v>
      </c>
      <c r="L1590" s="206"/>
      <c r="M1590" s="209"/>
      <c r="N1590" s="210"/>
      <c r="O1590" s="210"/>
      <c r="P1590" s="210"/>
      <c r="Q1590" s="210"/>
      <c r="R1590" s="210"/>
      <c r="S1590" s="210"/>
      <c r="T1590" s="211"/>
      <c r="AT1590" s="207" t="s">
        <v>164</v>
      </c>
      <c r="AU1590" s="207" t="s">
        <v>77</v>
      </c>
      <c r="AV1590" s="205" t="s">
        <v>77</v>
      </c>
      <c r="AW1590" s="205" t="s">
        <v>31</v>
      </c>
      <c r="AX1590" s="205" t="s">
        <v>69</v>
      </c>
      <c r="AY1590" s="207" t="s">
        <v>157</v>
      </c>
    </row>
    <row r="1591" spans="2:51" s="205" customFormat="1" ht="11.25">
      <c r="B1591" s="206"/>
      <c r="D1591" s="194" t="s">
        <v>164</v>
      </c>
      <c r="E1591" s="207" t="s">
        <v>3</v>
      </c>
      <c r="F1591" s="208" t="s">
        <v>1229</v>
      </c>
      <c r="H1591" s="207" t="s">
        <v>3</v>
      </c>
      <c r="L1591" s="206"/>
      <c r="M1591" s="209"/>
      <c r="N1591" s="210"/>
      <c r="O1591" s="210"/>
      <c r="P1591" s="210"/>
      <c r="Q1591" s="210"/>
      <c r="R1591" s="210"/>
      <c r="S1591" s="210"/>
      <c r="T1591" s="211"/>
      <c r="AT1591" s="207" t="s">
        <v>164</v>
      </c>
      <c r="AU1591" s="207" t="s">
        <v>77</v>
      </c>
      <c r="AV1591" s="205" t="s">
        <v>77</v>
      </c>
      <c r="AW1591" s="205" t="s">
        <v>31</v>
      </c>
      <c r="AX1591" s="205" t="s">
        <v>69</v>
      </c>
      <c r="AY1591" s="207" t="s">
        <v>157</v>
      </c>
    </row>
    <row r="1592" spans="2:51" s="212" customFormat="1" ht="11.25">
      <c r="B1592" s="213"/>
      <c r="D1592" s="194" t="s">
        <v>164</v>
      </c>
      <c r="E1592" s="214" t="s">
        <v>3</v>
      </c>
      <c r="F1592" s="215" t="s">
        <v>1230</v>
      </c>
      <c r="H1592" s="216">
        <v>256.116</v>
      </c>
      <c r="L1592" s="213"/>
      <c r="M1592" s="217"/>
      <c r="N1592" s="218"/>
      <c r="O1592" s="218"/>
      <c r="P1592" s="218"/>
      <c r="Q1592" s="218"/>
      <c r="R1592" s="218"/>
      <c r="S1592" s="218"/>
      <c r="T1592" s="219"/>
      <c r="AT1592" s="214" t="s">
        <v>164</v>
      </c>
      <c r="AU1592" s="214" t="s">
        <v>77</v>
      </c>
      <c r="AV1592" s="212" t="s">
        <v>163</v>
      </c>
      <c r="AW1592" s="212" t="s">
        <v>31</v>
      </c>
      <c r="AX1592" s="212" t="s">
        <v>69</v>
      </c>
      <c r="AY1592" s="214" t="s">
        <v>157</v>
      </c>
    </row>
    <row r="1593" spans="2:51" s="220" customFormat="1" ht="11.25">
      <c r="B1593" s="221"/>
      <c r="D1593" s="194" t="s">
        <v>164</v>
      </c>
      <c r="E1593" s="222" t="s">
        <v>3</v>
      </c>
      <c r="F1593" s="223" t="s">
        <v>171</v>
      </c>
      <c r="H1593" s="224">
        <v>256.116</v>
      </c>
      <c r="L1593" s="221"/>
      <c r="M1593" s="225"/>
      <c r="N1593" s="226"/>
      <c r="O1593" s="226"/>
      <c r="P1593" s="226"/>
      <c r="Q1593" s="226"/>
      <c r="R1593" s="226"/>
      <c r="S1593" s="226"/>
      <c r="T1593" s="227"/>
      <c r="AT1593" s="222" t="s">
        <v>164</v>
      </c>
      <c r="AU1593" s="222" t="s">
        <v>77</v>
      </c>
      <c r="AV1593" s="220" t="s">
        <v>162</v>
      </c>
      <c r="AW1593" s="220" t="s">
        <v>31</v>
      </c>
      <c r="AX1593" s="220" t="s">
        <v>77</v>
      </c>
      <c r="AY1593" s="222" t="s">
        <v>157</v>
      </c>
    </row>
    <row r="1594" spans="1:65" s="113" customFormat="1" ht="16.5" customHeight="1">
      <c r="A1594" s="110"/>
      <c r="B1594" s="111"/>
      <c r="C1594" s="180" t="s">
        <v>1231</v>
      </c>
      <c r="D1594" s="180" t="s">
        <v>158</v>
      </c>
      <c r="E1594" s="181" t="s">
        <v>1232</v>
      </c>
      <c r="F1594" s="182" t="s">
        <v>1233</v>
      </c>
      <c r="G1594" s="183" t="s">
        <v>161</v>
      </c>
      <c r="H1594" s="184">
        <v>256.116</v>
      </c>
      <c r="I1594" s="5"/>
      <c r="J1594" s="185">
        <f>ROUND(I1594*H1594,2)</f>
        <v>0</v>
      </c>
      <c r="K1594" s="186"/>
      <c r="L1594" s="111"/>
      <c r="M1594" s="187" t="s">
        <v>3</v>
      </c>
      <c r="N1594" s="188" t="s">
        <v>41</v>
      </c>
      <c r="O1594" s="189"/>
      <c r="P1594" s="190">
        <f>O1594*H1594</f>
        <v>0</v>
      </c>
      <c r="Q1594" s="190">
        <v>0</v>
      </c>
      <c r="R1594" s="190">
        <f>Q1594*H1594</f>
        <v>0</v>
      </c>
      <c r="S1594" s="190">
        <v>0</v>
      </c>
      <c r="T1594" s="191">
        <f>S1594*H1594</f>
        <v>0</v>
      </c>
      <c r="U1594" s="110"/>
      <c r="V1594" s="110"/>
      <c r="W1594" s="110"/>
      <c r="X1594" s="110"/>
      <c r="Y1594" s="110"/>
      <c r="Z1594" s="110"/>
      <c r="AA1594" s="110"/>
      <c r="AB1594" s="110"/>
      <c r="AC1594" s="110"/>
      <c r="AD1594" s="110"/>
      <c r="AE1594" s="110"/>
      <c r="AR1594" s="192" t="s">
        <v>211</v>
      </c>
      <c r="AT1594" s="192" t="s">
        <v>158</v>
      </c>
      <c r="AU1594" s="192" t="s">
        <v>77</v>
      </c>
      <c r="AY1594" s="101" t="s">
        <v>157</v>
      </c>
      <c r="BE1594" s="193">
        <f>IF(N1594="základní",J1594,0)</f>
        <v>0</v>
      </c>
      <c r="BF1594" s="193">
        <f>IF(N1594="snížená",J1594,0)</f>
        <v>0</v>
      </c>
      <c r="BG1594" s="193">
        <f>IF(N1594="zákl. přenesená",J1594,0)</f>
        <v>0</v>
      </c>
      <c r="BH1594" s="193">
        <f>IF(N1594="sníž. přenesená",J1594,0)</f>
        <v>0</v>
      </c>
      <c r="BI1594" s="193">
        <f>IF(N1594="nulová",J1594,0)</f>
        <v>0</v>
      </c>
      <c r="BJ1594" s="101" t="s">
        <v>163</v>
      </c>
      <c r="BK1594" s="193">
        <f>ROUND(I1594*H1594,2)</f>
        <v>0</v>
      </c>
      <c r="BL1594" s="101" t="s">
        <v>211</v>
      </c>
      <c r="BM1594" s="192" t="s">
        <v>1234</v>
      </c>
    </row>
    <row r="1595" spans="2:51" s="205" customFormat="1" ht="22.5">
      <c r="B1595" s="206"/>
      <c r="D1595" s="194" t="s">
        <v>164</v>
      </c>
      <c r="E1595" s="207" t="s">
        <v>3</v>
      </c>
      <c r="F1595" s="208" t="s">
        <v>1235</v>
      </c>
      <c r="H1595" s="207" t="s">
        <v>3</v>
      </c>
      <c r="L1595" s="206"/>
      <c r="M1595" s="209"/>
      <c r="N1595" s="210"/>
      <c r="O1595" s="210"/>
      <c r="P1595" s="210"/>
      <c r="Q1595" s="210"/>
      <c r="R1595" s="210"/>
      <c r="S1595" s="210"/>
      <c r="T1595" s="211"/>
      <c r="AT1595" s="207" t="s">
        <v>164</v>
      </c>
      <c r="AU1595" s="207" t="s">
        <v>77</v>
      </c>
      <c r="AV1595" s="205" t="s">
        <v>77</v>
      </c>
      <c r="AW1595" s="205" t="s">
        <v>31</v>
      </c>
      <c r="AX1595" s="205" t="s">
        <v>69</v>
      </c>
      <c r="AY1595" s="207" t="s">
        <v>157</v>
      </c>
    </row>
    <row r="1596" spans="2:51" s="205" customFormat="1" ht="11.25">
      <c r="B1596" s="206"/>
      <c r="D1596" s="194" t="s">
        <v>164</v>
      </c>
      <c r="E1596" s="207" t="s">
        <v>3</v>
      </c>
      <c r="F1596" s="208" t="s">
        <v>1228</v>
      </c>
      <c r="H1596" s="207" t="s">
        <v>3</v>
      </c>
      <c r="L1596" s="206"/>
      <c r="M1596" s="209"/>
      <c r="N1596" s="210"/>
      <c r="O1596" s="210"/>
      <c r="P1596" s="210"/>
      <c r="Q1596" s="210"/>
      <c r="R1596" s="210"/>
      <c r="S1596" s="210"/>
      <c r="T1596" s="211"/>
      <c r="AT1596" s="207" t="s">
        <v>164</v>
      </c>
      <c r="AU1596" s="207" t="s">
        <v>77</v>
      </c>
      <c r="AV1596" s="205" t="s">
        <v>77</v>
      </c>
      <c r="AW1596" s="205" t="s">
        <v>31</v>
      </c>
      <c r="AX1596" s="205" t="s">
        <v>69</v>
      </c>
      <c r="AY1596" s="207" t="s">
        <v>157</v>
      </c>
    </row>
    <row r="1597" spans="2:51" s="205" customFormat="1" ht="11.25">
      <c r="B1597" s="206"/>
      <c r="D1597" s="194" t="s">
        <v>164</v>
      </c>
      <c r="E1597" s="207" t="s">
        <v>3</v>
      </c>
      <c r="F1597" s="208" t="s">
        <v>1229</v>
      </c>
      <c r="H1597" s="207" t="s">
        <v>3</v>
      </c>
      <c r="L1597" s="206"/>
      <c r="M1597" s="209"/>
      <c r="N1597" s="210"/>
      <c r="O1597" s="210"/>
      <c r="P1597" s="210"/>
      <c r="Q1597" s="210"/>
      <c r="R1597" s="210"/>
      <c r="S1597" s="210"/>
      <c r="T1597" s="211"/>
      <c r="AT1597" s="207" t="s">
        <v>164</v>
      </c>
      <c r="AU1597" s="207" t="s">
        <v>77</v>
      </c>
      <c r="AV1597" s="205" t="s">
        <v>77</v>
      </c>
      <c r="AW1597" s="205" t="s">
        <v>31</v>
      </c>
      <c r="AX1597" s="205" t="s">
        <v>69</v>
      </c>
      <c r="AY1597" s="207" t="s">
        <v>157</v>
      </c>
    </row>
    <row r="1598" spans="2:51" s="212" customFormat="1" ht="11.25">
      <c r="B1598" s="213"/>
      <c r="D1598" s="194" t="s">
        <v>164</v>
      </c>
      <c r="E1598" s="214" t="s">
        <v>3</v>
      </c>
      <c r="F1598" s="215" t="s">
        <v>1230</v>
      </c>
      <c r="H1598" s="216">
        <v>256.116</v>
      </c>
      <c r="L1598" s="213"/>
      <c r="M1598" s="217"/>
      <c r="N1598" s="218"/>
      <c r="O1598" s="218"/>
      <c r="P1598" s="218"/>
      <c r="Q1598" s="218"/>
      <c r="R1598" s="218"/>
      <c r="S1598" s="218"/>
      <c r="T1598" s="219"/>
      <c r="AT1598" s="214" t="s">
        <v>164</v>
      </c>
      <c r="AU1598" s="214" t="s">
        <v>77</v>
      </c>
      <c r="AV1598" s="212" t="s">
        <v>163</v>
      </c>
      <c r="AW1598" s="212" t="s">
        <v>31</v>
      </c>
      <c r="AX1598" s="212" t="s">
        <v>69</v>
      </c>
      <c r="AY1598" s="214" t="s">
        <v>157</v>
      </c>
    </row>
    <row r="1599" spans="2:51" s="220" customFormat="1" ht="11.25">
      <c r="B1599" s="221"/>
      <c r="D1599" s="194" t="s">
        <v>164</v>
      </c>
      <c r="E1599" s="222" t="s">
        <v>3</v>
      </c>
      <c r="F1599" s="223" t="s">
        <v>171</v>
      </c>
      <c r="H1599" s="224">
        <v>256.116</v>
      </c>
      <c r="L1599" s="221"/>
      <c r="M1599" s="225"/>
      <c r="N1599" s="226"/>
      <c r="O1599" s="226"/>
      <c r="P1599" s="226"/>
      <c r="Q1599" s="226"/>
      <c r="R1599" s="226"/>
      <c r="S1599" s="226"/>
      <c r="T1599" s="227"/>
      <c r="AT1599" s="222" t="s">
        <v>164</v>
      </c>
      <c r="AU1599" s="222" t="s">
        <v>77</v>
      </c>
      <c r="AV1599" s="220" t="s">
        <v>162</v>
      </c>
      <c r="AW1599" s="220" t="s">
        <v>31</v>
      </c>
      <c r="AX1599" s="220" t="s">
        <v>77</v>
      </c>
      <c r="AY1599" s="222" t="s">
        <v>157</v>
      </c>
    </row>
    <row r="1600" spans="1:65" s="113" customFormat="1" ht="16.5" customHeight="1">
      <c r="A1600" s="110"/>
      <c r="B1600" s="111"/>
      <c r="C1600" s="180" t="s">
        <v>758</v>
      </c>
      <c r="D1600" s="180" t="s">
        <v>158</v>
      </c>
      <c r="E1600" s="181" t="s">
        <v>1236</v>
      </c>
      <c r="F1600" s="182" t="s">
        <v>1237</v>
      </c>
      <c r="G1600" s="183" t="s">
        <v>1238</v>
      </c>
      <c r="H1600" s="184">
        <v>590.94</v>
      </c>
      <c r="I1600" s="5"/>
      <c r="J1600" s="185">
        <f>ROUND(I1600*H1600,2)</f>
        <v>0</v>
      </c>
      <c r="K1600" s="186"/>
      <c r="L1600" s="111"/>
      <c r="M1600" s="187" t="s">
        <v>3</v>
      </c>
      <c r="N1600" s="188" t="s">
        <v>41</v>
      </c>
      <c r="O1600" s="189"/>
      <c r="P1600" s="190">
        <f>O1600*H1600</f>
        <v>0</v>
      </c>
      <c r="Q1600" s="190">
        <v>0</v>
      </c>
      <c r="R1600" s="190">
        <f>Q1600*H1600</f>
        <v>0</v>
      </c>
      <c r="S1600" s="190">
        <v>0</v>
      </c>
      <c r="T1600" s="191">
        <f>S1600*H1600</f>
        <v>0</v>
      </c>
      <c r="U1600" s="110"/>
      <c r="V1600" s="110"/>
      <c r="W1600" s="110"/>
      <c r="X1600" s="110"/>
      <c r="Y1600" s="110"/>
      <c r="Z1600" s="110"/>
      <c r="AA1600" s="110"/>
      <c r="AB1600" s="110"/>
      <c r="AC1600" s="110"/>
      <c r="AD1600" s="110"/>
      <c r="AE1600" s="110"/>
      <c r="AR1600" s="192" t="s">
        <v>211</v>
      </c>
      <c r="AT1600" s="192" t="s">
        <v>158</v>
      </c>
      <c r="AU1600" s="192" t="s">
        <v>77</v>
      </c>
      <c r="AY1600" s="101" t="s">
        <v>157</v>
      </c>
      <c r="BE1600" s="193">
        <f>IF(N1600="základní",J1600,0)</f>
        <v>0</v>
      </c>
      <c r="BF1600" s="193">
        <f>IF(N1600="snížená",J1600,0)</f>
        <v>0</v>
      </c>
      <c r="BG1600" s="193">
        <f>IF(N1600="zákl. přenesená",J1600,0)</f>
        <v>0</v>
      </c>
      <c r="BH1600" s="193">
        <f>IF(N1600="sníž. přenesená",J1600,0)</f>
        <v>0</v>
      </c>
      <c r="BI1600" s="193">
        <f>IF(N1600="nulová",J1600,0)</f>
        <v>0</v>
      </c>
      <c r="BJ1600" s="101" t="s">
        <v>163</v>
      </c>
      <c r="BK1600" s="193">
        <f>ROUND(I1600*H1600,2)</f>
        <v>0</v>
      </c>
      <c r="BL1600" s="101" t="s">
        <v>211</v>
      </c>
      <c r="BM1600" s="192" t="s">
        <v>1239</v>
      </c>
    </row>
    <row r="1601" spans="2:51" s="205" customFormat="1" ht="11.25">
      <c r="B1601" s="206"/>
      <c r="D1601" s="194" t="s">
        <v>164</v>
      </c>
      <c r="E1601" s="207" t="s">
        <v>3</v>
      </c>
      <c r="F1601" s="208" t="s">
        <v>1240</v>
      </c>
      <c r="H1601" s="207" t="s">
        <v>3</v>
      </c>
      <c r="L1601" s="206"/>
      <c r="M1601" s="209"/>
      <c r="N1601" s="210"/>
      <c r="O1601" s="210"/>
      <c r="P1601" s="210"/>
      <c r="Q1601" s="210"/>
      <c r="R1601" s="210"/>
      <c r="S1601" s="210"/>
      <c r="T1601" s="211"/>
      <c r="AT1601" s="207" t="s">
        <v>164</v>
      </c>
      <c r="AU1601" s="207" t="s">
        <v>77</v>
      </c>
      <c r="AV1601" s="205" t="s">
        <v>77</v>
      </c>
      <c r="AW1601" s="205" t="s">
        <v>31</v>
      </c>
      <c r="AX1601" s="205" t="s">
        <v>69</v>
      </c>
      <c r="AY1601" s="207" t="s">
        <v>157</v>
      </c>
    </row>
    <row r="1602" spans="2:51" s="212" customFormat="1" ht="11.25">
      <c r="B1602" s="213"/>
      <c r="D1602" s="194" t="s">
        <v>164</v>
      </c>
      <c r="E1602" s="214" t="s">
        <v>3</v>
      </c>
      <c r="F1602" s="215" t="s">
        <v>1241</v>
      </c>
      <c r="H1602" s="216">
        <v>590.94</v>
      </c>
      <c r="L1602" s="213"/>
      <c r="M1602" s="217"/>
      <c r="N1602" s="218"/>
      <c r="O1602" s="218"/>
      <c r="P1602" s="218"/>
      <c r="Q1602" s="218"/>
      <c r="R1602" s="218"/>
      <c r="S1602" s="218"/>
      <c r="T1602" s="219"/>
      <c r="AT1602" s="214" t="s">
        <v>164</v>
      </c>
      <c r="AU1602" s="214" t="s">
        <v>77</v>
      </c>
      <c r="AV1602" s="212" t="s">
        <v>163</v>
      </c>
      <c r="AW1602" s="212" t="s">
        <v>31</v>
      </c>
      <c r="AX1602" s="212" t="s">
        <v>69</v>
      </c>
      <c r="AY1602" s="214" t="s">
        <v>157</v>
      </c>
    </row>
    <row r="1603" spans="2:51" s="220" customFormat="1" ht="11.25">
      <c r="B1603" s="221"/>
      <c r="D1603" s="194" t="s">
        <v>164</v>
      </c>
      <c r="E1603" s="222" t="s">
        <v>3</v>
      </c>
      <c r="F1603" s="223" t="s">
        <v>171</v>
      </c>
      <c r="H1603" s="224">
        <v>590.94</v>
      </c>
      <c r="L1603" s="221"/>
      <c r="M1603" s="225"/>
      <c r="N1603" s="226"/>
      <c r="O1603" s="226"/>
      <c r="P1603" s="226"/>
      <c r="Q1603" s="226"/>
      <c r="R1603" s="226"/>
      <c r="S1603" s="226"/>
      <c r="T1603" s="227"/>
      <c r="AT1603" s="222" t="s">
        <v>164</v>
      </c>
      <c r="AU1603" s="222" t="s">
        <v>77</v>
      </c>
      <c r="AV1603" s="220" t="s">
        <v>162</v>
      </c>
      <c r="AW1603" s="220" t="s">
        <v>31</v>
      </c>
      <c r="AX1603" s="220" t="s">
        <v>77</v>
      </c>
      <c r="AY1603" s="222" t="s">
        <v>157</v>
      </c>
    </row>
    <row r="1604" spans="1:65" s="113" customFormat="1" ht="24.2" customHeight="1">
      <c r="A1604" s="110"/>
      <c r="B1604" s="111"/>
      <c r="C1604" s="180" t="s">
        <v>1242</v>
      </c>
      <c r="D1604" s="180" t="s">
        <v>158</v>
      </c>
      <c r="E1604" s="181" t="s">
        <v>1243</v>
      </c>
      <c r="F1604" s="182" t="s">
        <v>1244</v>
      </c>
      <c r="G1604" s="183" t="s">
        <v>389</v>
      </c>
      <c r="H1604" s="184">
        <v>2</v>
      </c>
      <c r="I1604" s="5"/>
      <c r="J1604" s="185">
        <f>ROUND(I1604*H1604,2)</f>
        <v>0</v>
      </c>
      <c r="K1604" s="186"/>
      <c r="L1604" s="111"/>
      <c r="M1604" s="187" t="s">
        <v>3</v>
      </c>
      <c r="N1604" s="188" t="s">
        <v>41</v>
      </c>
      <c r="O1604" s="189"/>
      <c r="P1604" s="190">
        <f>O1604*H1604</f>
        <v>0</v>
      </c>
      <c r="Q1604" s="190">
        <v>0</v>
      </c>
      <c r="R1604" s="190">
        <f>Q1604*H1604</f>
        <v>0</v>
      </c>
      <c r="S1604" s="190">
        <v>0</v>
      </c>
      <c r="T1604" s="191">
        <f>S1604*H1604</f>
        <v>0</v>
      </c>
      <c r="U1604" s="110"/>
      <c r="V1604" s="110"/>
      <c r="W1604" s="110"/>
      <c r="X1604" s="110"/>
      <c r="Y1604" s="110"/>
      <c r="Z1604" s="110"/>
      <c r="AA1604" s="110"/>
      <c r="AB1604" s="110"/>
      <c r="AC1604" s="110"/>
      <c r="AD1604" s="110"/>
      <c r="AE1604" s="110"/>
      <c r="AR1604" s="192" t="s">
        <v>211</v>
      </c>
      <c r="AT1604" s="192" t="s">
        <v>158</v>
      </c>
      <c r="AU1604" s="192" t="s">
        <v>77</v>
      </c>
      <c r="AY1604" s="101" t="s">
        <v>157</v>
      </c>
      <c r="BE1604" s="193">
        <f>IF(N1604="základní",J1604,0)</f>
        <v>0</v>
      </c>
      <c r="BF1604" s="193">
        <f>IF(N1604="snížená",J1604,0)</f>
        <v>0</v>
      </c>
      <c r="BG1604" s="193">
        <f>IF(N1604="zákl. přenesená",J1604,0)</f>
        <v>0</v>
      </c>
      <c r="BH1604" s="193">
        <f>IF(N1604="sníž. přenesená",J1604,0)</f>
        <v>0</v>
      </c>
      <c r="BI1604" s="193">
        <f>IF(N1604="nulová",J1604,0)</f>
        <v>0</v>
      </c>
      <c r="BJ1604" s="101" t="s">
        <v>163</v>
      </c>
      <c r="BK1604" s="193">
        <f>ROUND(I1604*H1604,2)</f>
        <v>0</v>
      </c>
      <c r="BL1604" s="101" t="s">
        <v>211</v>
      </c>
      <c r="BM1604" s="192" t="s">
        <v>1245</v>
      </c>
    </row>
    <row r="1605" spans="2:51" s="205" customFormat="1" ht="11.25">
      <c r="B1605" s="206"/>
      <c r="D1605" s="194" t="s">
        <v>164</v>
      </c>
      <c r="E1605" s="207" t="s">
        <v>3</v>
      </c>
      <c r="F1605" s="208" t="s">
        <v>1246</v>
      </c>
      <c r="H1605" s="207" t="s">
        <v>3</v>
      </c>
      <c r="L1605" s="206"/>
      <c r="M1605" s="209"/>
      <c r="N1605" s="210"/>
      <c r="O1605" s="210"/>
      <c r="P1605" s="210"/>
      <c r="Q1605" s="210"/>
      <c r="R1605" s="210"/>
      <c r="S1605" s="210"/>
      <c r="T1605" s="211"/>
      <c r="AT1605" s="207" t="s">
        <v>164</v>
      </c>
      <c r="AU1605" s="207" t="s">
        <v>77</v>
      </c>
      <c r="AV1605" s="205" t="s">
        <v>77</v>
      </c>
      <c r="AW1605" s="205" t="s">
        <v>31</v>
      </c>
      <c r="AX1605" s="205" t="s">
        <v>69</v>
      </c>
      <c r="AY1605" s="207" t="s">
        <v>157</v>
      </c>
    </row>
    <row r="1606" spans="2:51" s="205" customFormat="1" ht="11.25">
      <c r="B1606" s="206"/>
      <c r="D1606" s="194" t="s">
        <v>164</v>
      </c>
      <c r="E1606" s="207" t="s">
        <v>3</v>
      </c>
      <c r="F1606" s="208" t="s">
        <v>1247</v>
      </c>
      <c r="H1606" s="207" t="s">
        <v>3</v>
      </c>
      <c r="L1606" s="206"/>
      <c r="M1606" s="209"/>
      <c r="N1606" s="210"/>
      <c r="O1606" s="210"/>
      <c r="P1606" s="210"/>
      <c r="Q1606" s="210"/>
      <c r="R1606" s="210"/>
      <c r="S1606" s="210"/>
      <c r="T1606" s="211"/>
      <c r="AT1606" s="207" t="s">
        <v>164</v>
      </c>
      <c r="AU1606" s="207" t="s">
        <v>77</v>
      </c>
      <c r="AV1606" s="205" t="s">
        <v>77</v>
      </c>
      <c r="AW1606" s="205" t="s">
        <v>31</v>
      </c>
      <c r="AX1606" s="205" t="s">
        <v>69</v>
      </c>
      <c r="AY1606" s="207" t="s">
        <v>157</v>
      </c>
    </row>
    <row r="1607" spans="2:51" s="205" customFormat="1" ht="22.5">
      <c r="B1607" s="206"/>
      <c r="D1607" s="194" t="s">
        <v>164</v>
      </c>
      <c r="E1607" s="207" t="s">
        <v>3</v>
      </c>
      <c r="F1607" s="208" t="s">
        <v>1248</v>
      </c>
      <c r="H1607" s="207" t="s">
        <v>3</v>
      </c>
      <c r="L1607" s="206"/>
      <c r="M1607" s="209"/>
      <c r="N1607" s="210"/>
      <c r="O1607" s="210"/>
      <c r="P1607" s="210"/>
      <c r="Q1607" s="210"/>
      <c r="R1607" s="210"/>
      <c r="S1607" s="210"/>
      <c r="T1607" s="211"/>
      <c r="AT1607" s="207" t="s">
        <v>164</v>
      </c>
      <c r="AU1607" s="207" t="s">
        <v>77</v>
      </c>
      <c r="AV1607" s="205" t="s">
        <v>77</v>
      </c>
      <c r="AW1607" s="205" t="s">
        <v>31</v>
      </c>
      <c r="AX1607" s="205" t="s">
        <v>69</v>
      </c>
      <c r="AY1607" s="207" t="s">
        <v>157</v>
      </c>
    </row>
    <row r="1608" spans="2:51" s="212" customFormat="1" ht="11.25">
      <c r="B1608" s="213"/>
      <c r="D1608" s="194" t="s">
        <v>164</v>
      </c>
      <c r="E1608" s="214" t="s">
        <v>3</v>
      </c>
      <c r="F1608" s="215" t="s">
        <v>163</v>
      </c>
      <c r="H1608" s="216">
        <v>2</v>
      </c>
      <c r="L1608" s="213"/>
      <c r="M1608" s="217"/>
      <c r="N1608" s="218"/>
      <c r="O1608" s="218"/>
      <c r="P1608" s="218"/>
      <c r="Q1608" s="218"/>
      <c r="R1608" s="218"/>
      <c r="S1608" s="218"/>
      <c r="T1608" s="219"/>
      <c r="AT1608" s="214" t="s">
        <v>164</v>
      </c>
      <c r="AU1608" s="214" t="s">
        <v>77</v>
      </c>
      <c r="AV1608" s="212" t="s">
        <v>163</v>
      </c>
      <c r="AW1608" s="212" t="s">
        <v>31</v>
      </c>
      <c r="AX1608" s="212" t="s">
        <v>69</v>
      </c>
      <c r="AY1608" s="214" t="s">
        <v>157</v>
      </c>
    </row>
    <row r="1609" spans="2:51" s="220" customFormat="1" ht="11.25">
      <c r="B1609" s="221"/>
      <c r="D1609" s="194" t="s">
        <v>164</v>
      </c>
      <c r="E1609" s="222" t="s">
        <v>3</v>
      </c>
      <c r="F1609" s="223" t="s">
        <v>171</v>
      </c>
      <c r="H1609" s="224">
        <v>2</v>
      </c>
      <c r="L1609" s="221"/>
      <c r="M1609" s="225"/>
      <c r="N1609" s="226"/>
      <c r="O1609" s="226"/>
      <c r="P1609" s="226"/>
      <c r="Q1609" s="226"/>
      <c r="R1609" s="226"/>
      <c r="S1609" s="226"/>
      <c r="T1609" s="227"/>
      <c r="AT1609" s="222" t="s">
        <v>164</v>
      </c>
      <c r="AU1609" s="222" t="s">
        <v>77</v>
      </c>
      <c r="AV1609" s="220" t="s">
        <v>162</v>
      </c>
      <c r="AW1609" s="220" t="s">
        <v>31</v>
      </c>
      <c r="AX1609" s="220" t="s">
        <v>77</v>
      </c>
      <c r="AY1609" s="222" t="s">
        <v>157</v>
      </c>
    </row>
    <row r="1610" spans="1:65" s="113" customFormat="1" ht="24.2" customHeight="1">
      <c r="A1610" s="110"/>
      <c r="B1610" s="111"/>
      <c r="C1610" s="180" t="s">
        <v>763</v>
      </c>
      <c r="D1610" s="180" t="s">
        <v>158</v>
      </c>
      <c r="E1610" s="181" t="s">
        <v>1249</v>
      </c>
      <c r="F1610" s="182" t="s">
        <v>1250</v>
      </c>
      <c r="G1610" s="183" t="s">
        <v>389</v>
      </c>
      <c r="H1610" s="184">
        <v>6</v>
      </c>
      <c r="I1610" s="5"/>
      <c r="J1610" s="185">
        <f>ROUND(I1610*H1610,2)</f>
        <v>0</v>
      </c>
      <c r="K1610" s="186"/>
      <c r="L1610" s="111"/>
      <c r="M1610" s="187" t="s">
        <v>3</v>
      </c>
      <c r="N1610" s="188" t="s">
        <v>41</v>
      </c>
      <c r="O1610" s="189"/>
      <c r="P1610" s="190">
        <f>O1610*H1610</f>
        <v>0</v>
      </c>
      <c r="Q1610" s="190">
        <v>0</v>
      </c>
      <c r="R1610" s="190">
        <f>Q1610*H1610</f>
        <v>0</v>
      </c>
      <c r="S1610" s="190">
        <v>0</v>
      </c>
      <c r="T1610" s="191">
        <f>S1610*H1610</f>
        <v>0</v>
      </c>
      <c r="U1610" s="110"/>
      <c r="V1610" s="110"/>
      <c r="W1610" s="110"/>
      <c r="X1610" s="110"/>
      <c r="Y1610" s="110"/>
      <c r="Z1610" s="110"/>
      <c r="AA1610" s="110"/>
      <c r="AB1610" s="110"/>
      <c r="AC1610" s="110"/>
      <c r="AD1610" s="110"/>
      <c r="AE1610" s="110"/>
      <c r="AR1610" s="192" t="s">
        <v>211</v>
      </c>
      <c r="AT1610" s="192" t="s">
        <v>158</v>
      </c>
      <c r="AU1610" s="192" t="s">
        <v>77</v>
      </c>
      <c r="AY1610" s="101" t="s">
        <v>157</v>
      </c>
      <c r="BE1610" s="193">
        <f>IF(N1610="základní",J1610,0)</f>
        <v>0</v>
      </c>
      <c r="BF1610" s="193">
        <f>IF(N1610="snížená",J1610,0)</f>
        <v>0</v>
      </c>
      <c r="BG1610" s="193">
        <f>IF(N1610="zákl. přenesená",J1610,0)</f>
        <v>0</v>
      </c>
      <c r="BH1610" s="193">
        <f>IF(N1610="sníž. přenesená",J1610,0)</f>
        <v>0</v>
      </c>
      <c r="BI1610" s="193">
        <f>IF(N1610="nulová",J1610,0)</f>
        <v>0</v>
      </c>
      <c r="BJ1610" s="101" t="s">
        <v>163</v>
      </c>
      <c r="BK1610" s="193">
        <f>ROUND(I1610*H1610,2)</f>
        <v>0</v>
      </c>
      <c r="BL1610" s="101" t="s">
        <v>211</v>
      </c>
      <c r="BM1610" s="192" t="s">
        <v>1251</v>
      </c>
    </row>
    <row r="1611" spans="2:51" s="205" customFormat="1" ht="11.25">
      <c r="B1611" s="206"/>
      <c r="D1611" s="194" t="s">
        <v>164</v>
      </c>
      <c r="E1611" s="207" t="s">
        <v>3</v>
      </c>
      <c r="F1611" s="208" t="s">
        <v>1252</v>
      </c>
      <c r="H1611" s="207" t="s">
        <v>3</v>
      </c>
      <c r="L1611" s="206"/>
      <c r="M1611" s="209"/>
      <c r="N1611" s="210"/>
      <c r="O1611" s="210"/>
      <c r="P1611" s="210"/>
      <c r="Q1611" s="210"/>
      <c r="R1611" s="210"/>
      <c r="S1611" s="210"/>
      <c r="T1611" s="211"/>
      <c r="AT1611" s="207" t="s">
        <v>164</v>
      </c>
      <c r="AU1611" s="207" t="s">
        <v>77</v>
      </c>
      <c r="AV1611" s="205" t="s">
        <v>77</v>
      </c>
      <c r="AW1611" s="205" t="s">
        <v>31</v>
      </c>
      <c r="AX1611" s="205" t="s">
        <v>69</v>
      </c>
      <c r="AY1611" s="207" t="s">
        <v>157</v>
      </c>
    </row>
    <row r="1612" spans="2:51" s="205" customFormat="1" ht="11.25">
      <c r="B1612" s="206"/>
      <c r="D1612" s="194" t="s">
        <v>164</v>
      </c>
      <c r="E1612" s="207" t="s">
        <v>3</v>
      </c>
      <c r="F1612" s="208" t="s">
        <v>1247</v>
      </c>
      <c r="H1612" s="207" t="s">
        <v>3</v>
      </c>
      <c r="L1612" s="206"/>
      <c r="M1612" s="209"/>
      <c r="N1612" s="210"/>
      <c r="O1612" s="210"/>
      <c r="P1612" s="210"/>
      <c r="Q1612" s="210"/>
      <c r="R1612" s="210"/>
      <c r="S1612" s="210"/>
      <c r="T1612" s="211"/>
      <c r="AT1612" s="207" t="s">
        <v>164</v>
      </c>
      <c r="AU1612" s="207" t="s">
        <v>77</v>
      </c>
      <c r="AV1612" s="205" t="s">
        <v>77</v>
      </c>
      <c r="AW1612" s="205" t="s">
        <v>31</v>
      </c>
      <c r="AX1612" s="205" t="s">
        <v>69</v>
      </c>
      <c r="AY1612" s="207" t="s">
        <v>157</v>
      </c>
    </row>
    <row r="1613" spans="2:51" s="205" customFormat="1" ht="22.5">
      <c r="B1613" s="206"/>
      <c r="D1613" s="194" t="s">
        <v>164</v>
      </c>
      <c r="E1613" s="207" t="s">
        <v>3</v>
      </c>
      <c r="F1613" s="208" t="s">
        <v>1248</v>
      </c>
      <c r="H1613" s="207" t="s">
        <v>3</v>
      </c>
      <c r="L1613" s="206"/>
      <c r="M1613" s="209"/>
      <c r="N1613" s="210"/>
      <c r="O1613" s="210"/>
      <c r="P1613" s="210"/>
      <c r="Q1613" s="210"/>
      <c r="R1613" s="210"/>
      <c r="S1613" s="210"/>
      <c r="T1613" s="211"/>
      <c r="AT1613" s="207" t="s">
        <v>164</v>
      </c>
      <c r="AU1613" s="207" t="s">
        <v>77</v>
      </c>
      <c r="AV1613" s="205" t="s">
        <v>77</v>
      </c>
      <c r="AW1613" s="205" t="s">
        <v>31</v>
      </c>
      <c r="AX1613" s="205" t="s">
        <v>69</v>
      </c>
      <c r="AY1613" s="207" t="s">
        <v>157</v>
      </c>
    </row>
    <row r="1614" spans="2:51" s="212" customFormat="1" ht="11.25">
      <c r="B1614" s="213"/>
      <c r="D1614" s="194" t="s">
        <v>164</v>
      </c>
      <c r="E1614" s="214" t="s">
        <v>3</v>
      </c>
      <c r="F1614" s="215" t="s">
        <v>179</v>
      </c>
      <c r="H1614" s="216">
        <v>6</v>
      </c>
      <c r="L1614" s="213"/>
      <c r="M1614" s="217"/>
      <c r="N1614" s="218"/>
      <c r="O1614" s="218"/>
      <c r="P1614" s="218"/>
      <c r="Q1614" s="218"/>
      <c r="R1614" s="218"/>
      <c r="S1614" s="218"/>
      <c r="T1614" s="219"/>
      <c r="AT1614" s="214" t="s">
        <v>164</v>
      </c>
      <c r="AU1614" s="214" t="s">
        <v>77</v>
      </c>
      <c r="AV1614" s="212" t="s">
        <v>163</v>
      </c>
      <c r="AW1614" s="212" t="s">
        <v>31</v>
      </c>
      <c r="AX1614" s="212" t="s">
        <v>69</v>
      </c>
      <c r="AY1614" s="214" t="s">
        <v>157</v>
      </c>
    </row>
    <row r="1615" spans="2:51" s="220" customFormat="1" ht="11.25">
      <c r="B1615" s="221"/>
      <c r="D1615" s="194" t="s">
        <v>164</v>
      </c>
      <c r="E1615" s="222" t="s">
        <v>3</v>
      </c>
      <c r="F1615" s="223" t="s">
        <v>171</v>
      </c>
      <c r="H1615" s="224">
        <v>6</v>
      </c>
      <c r="L1615" s="221"/>
      <c r="M1615" s="225"/>
      <c r="N1615" s="226"/>
      <c r="O1615" s="226"/>
      <c r="P1615" s="226"/>
      <c r="Q1615" s="226"/>
      <c r="R1615" s="226"/>
      <c r="S1615" s="226"/>
      <c r="T1615" s="227"/>
      <c r="AT1615" s="222" t="s">
        <v>164</v>
      </c>
      <c r="AU1615" s="222" t="s">
        <v>77</v>
      </c>
      <c r="AV1615" s="220" t="s">
        <v>162</v>
      </c>
      <c r="AW1615" s="220" t="s">
        <v>31</v>
      </c>
      <c r="AX1615" s="220" t="s">
        <v>77</v>
      </c>
      <c r="AY1615" s="222" t="s">
        <v>157</v>
      </c>
    </row>
    <row r="1616" spans="1:65" s="113" customFormat="1" ht="24.2" customHeight="1">
      <c r="A1616" s="110"/>
      <c r="B1616" s="111"/>
      <c r="C1616" s="180" t="s">
        <v>1253</v>
      </c>
      <c r="D1616" s="180" t="s">
        <v>158</v>
      </c>
      <c r="E1616" s="181" t="s">
        <v>1254</v>
      </c>
      <c r="F1616" s="182" t="s">
        <v>1255</v>
      </c>
      <c r="G1616" s="183" t="s">
        <v>389</v>
      </c>
      <c r="H1616" s="184">
        <v>1</v>
      </c>
      <c r="I1616" s="5"/>
      <c r="J1616" s="185">
        <f>ROUND(I1616*H1616,2)</f>
        <v>0</v>
      </c>
      <c r="K1616" s="186"/>
      <c r="L1616" s="111"/>
      <c r="M1616" s="187" t="s">
        <v>3</v>
      </c>
      <c r="N1616" s="188" t="s">
        <v>41</v>
      </c>
      <c r="O1616" s="189"/>
      <c r="P1616" s="190">
        <f>O1616*H1616</f>
        <v>0</v>
      </c>
      <c r="Q1616" s="190">
        <v>0</v>
      </c>
      <c r="R1616" s="190">
        <f>Q1616*H1616</f>
        <v>0</v>
      </c>
      <c r="S1616" s="190">
        <v>0</v>
      </c>
      <c r="T1616" s="191">
        <f>S1616*H1616</f>
        <v>0</v>
      </c>
      <c r="U1616" s="110"/>
      <c r="V1616" s="110"/>
      <c r="W1616" s="110"/>
      <c r="X1616" s="110"/>
      <c r="Y1616" s="110"/>
      <c r="Z1616" s="110"/>
      <c r="AA1616" s="110"/>
      <c r="AB1616" s="110"/>
      <c r="AC1616" s="110"/>
      <c r="AD1616" s="110"/>
      <c r="AE1616" s="110"/>
      <c r="AR1616" s="192" t="s">
        <v>211</v>
      </c>
      <c r="AT1616" s="192" t="s">
        <v>158</v>
      </c>
      <c r="AU1616" s="192" t="s">
        <v>77</v>
      </c>
      <c r="AY1616" s="101" t="s">
        <v>157</v>
      </c>
      <c r="BE1616" s="193">
        <f>IF(N1616="základní",J1616,0)</f>
        <v>0</v>
      </c>
      <c r="BF1616" s="193">
        <f>IF(N1616="snížená",J1616,0)</f>
        <v>0</v>
      </c>
      <c r="BG1616" s="193">
        <f>IF(N1616="zákl. přenesená",J1616,0)</f>
        <v>0</v>
      </c>
      <c r="BH1616" s="193">
        <f>IF(N1616="sníž. přenesená",J1616,0)</f>
        <v>0</v>
      </c>
      <c r="BI1616" s="193">
        <f>IF(N1616="nulová",J1616,0)</f>
        <v>0</v>
      </c>
      <c r="BJ1616" s="101" t="s">
        <v>163</v>
      </c>
      <c r="BK1616" s="193">
        <f>ROUND(I1616*H1616,2)</f>
        <v>0</v>
      </c>
      <c r="BL1616" s="101" t="s">
        <v>211</v>
      </c>
      <c r="BM1616" s="192" t="s">
        <v>1256</v>
      </c>
    </row>
    <row r="1617" spans="2:51" s="205" customFormat="1" ht="11.25">
      <c r="B1617" s="206"/>
      <c r="D1617" s="194" t="s">
        <v>164</v>
      </c>
      <c r="E1617" s="207" t="s">
        <v>3</v>
      </c>
      <c r="F1617" s="208" t="s">
        <v>1257</v>
      </c>
      <c r="H1617" s="207" t="s">
        <v>3</v>
      </c>
      <c r="L1617" s="206"/>
      <c r="M1617" s="209"/>
      <c r="N1617" s="210"/>
      <c r="O1617" s="210"/>
      <c r="P1617" s="210"/>
      <c r="Q1617" s="210"/>
      <c r="R1617" s="210"/>
      <c r="S1617" s="210"/>
      <c r="T1617" s="211"/>
      <c r="AT1617" s="207" t="s">
        <v>164</v>
      </c>
      <c r="AU1617" s="207" t="s">
        <v>77</v>
      </c>
      <c r="AV1617" s="205" t="s">
        <v>77</v>
      </c>
      <c r="AW1617" s="205" t="s">
        <v>31</v>
      </c>
      <c r="AX1617" s="205" t="s">
        <v>69</v>
      </c>
      <c r="AY1617" s="207" t="s">
        <v>157</v>
      </c>
    </row>
    <row r="1618" spans="2:51" s="205" customFormat="1" ht="22.5">
      <c r="B1618" s="206"/>
      <c r="D1618" s="194" t="s">
        <v>164</v>
      </c>
      <c r="E1618" s="207" t="s">
        <v>3</v>
      </c>
      <c r="F1618" s="208" t="s">
        <v>1258</v>
      </c>
      <c r="H1618" s="207" t="s">
        <v>3</v>
      </c>
      <c r="L1618" s="206"/>
      <c r="M1618" s="209"/>
      <c r="N1618" s="210"/>
      <c r="O1618" s="210"/>
      <c r="P1618" s="210"/>
      <c r="Q1618" s="210"/>
      <c r="R1618" s="210"/>
      <c r="S1618" s="210"/>
      <c r="T1618" s="211"/>
      <c r="AT1618" s="207" t="s">
        <v>164</v>
      </c>
      <c r="AU1618" s="207" t="s">
        <v>77</v>
      </c>
      <c r="AV1618" s="205" t="s">
        <v>77</v>
      </c>
      <c r="AW1618" s="205" t="s">
        <v>31</v>
      </c>
      <c r="AX1618" s="205" t="s">
        <v>69</v>
      </c>
      <c r="AY1618" s="207" t="s">
        <v>157</v>
      </c>
    </row>
    <row r="1619" spans="2:51" s="205" customFormat="1" ht="22.5">
      <c r="B1619" s="206"/>
      <c r="D1619" s="194" t="s">
        <v>164</v>
      </c>
      <c r="E1619" s="207" t="s">
        <v>3</v>
      </c>
      <c r="F1619" s="208" t="s">
        <v>1248</v>
      </c>
      <c r="H1619" s="207" t="s">
        <v>3</v>
      </c>
      <c r="L1619" s="206"/>
      <c r="M1619" s="209"/>
      <c r="N1619" s="210"/>
      <c r="O1619" s="210"/>
      <c r="P1619" s="210"/>
      <c r="Q1619" s="210"/>
      <c r="R1619" s="210"/>
      <c r="S1619" s="210"/>
      <c r="T1619" s="211"/>
      <c r="AT1619" s="207" t="s">
        <v>164</v>
      </c>
      <c r="AU1619" s="207" t="s">
        <v>77</v>
      </c>
      <c r="AV1619" s="205" t="s">
        <v>77</v>
      </c>
      <c r="AW1619" s="205" t="s">
        <v>31</v>
      </c>
      <c r="AX1619" s="205" t="s">
        <v>69</v>
      </c>
      <c r="AY1619" s="207" t="s">
        <v>157</v>
      </c>
    </row>
    <row r="1620" spans="2:51" s="212" customFormat="1" ht="11.25">
      <c r="B1620" s="213"/>
      <c r="D1620" s="194" t="s">
        <v>164</v>
      </c>
      <c r="E1620" s="214" t="s">
        <v>3</v>
      </c>
      <c r="F1620" s="215" t="s">
        <v>77</v>
      </c>
      <c r="H1620" s="216">
        <v>1</v>
      </c>
      <c r="L1620" s="213"/>
      <c r="M1620" s="217"/>
      <c r="N1620" s="218"/>
      <c r="O1620" s="218"/>
      <c r="P1620" s="218"/>
      <c r="Q1620" s="218"/>
      <c r="R1620" s="218"/>
      <c r="S1620" s="218"/>
      <c r="T1620" s="219"/>
      <c r="AT1620" s="214" t="s">
        <v>164</v>
      </c>
      <c r="AU1620" s="214" t="s">
        <v>77</v>
      </c>
      <c r="AV1620" s="212" t="s">
        <v>163</v>
      </c>
      <c r="AW1620" s="212" t="s">
        <v>31</v>
      </c>
      <c r="AX1620" s="212" t="s">
        <v>69</v>
      </c>
      <c r="AY1620" s="214" t="s">
        <v>157</v>
      </c>
    </row>
    <row r="1621" spans="2:51" s="220" customFormat="1" ht="11.25">
      <c r="B1621" s="221"/>
      <c r="D1621" s="194" t="s">
        <v>164</v>
      </c>
      <c r="E1621" s="222" t="s">
        <v>3</v>
      </c>
      <c r="F1621" s="223" t="s">
        <v>171</v>
      </c>
      <c r="H1621" s="224">
        <v>1</v>
      </c>
      <c r="L1621" s="221"/>
      <c r="M1621" s="225"/>
      <c r="N1621" s="226"/>
      <c r="O1621" s="226"/>
      <c r="P1621" s="226"/>
      <c r="Q1621" s="226"/>
      <c r="R1621" s="226"/>
      <c r="S1621" s="226"/>
      <c r="T1621" s="227"/>
      <c r="AT1621" s="222" t="s">
        <v>164</v>
      </c>
      <c r="AU1621" s="222" t="s">
        <v>77</v>
      </c>
      <c r="AV1621" s="220" t="s">
        <v>162</v>
      </c>
      <c r="AW1621" s="220" t="s">
        <v>31</v>
      </c>
      <c r="AX1621" s="220" t="s">
        <v>77</v>
      </c>
      <c r="AY1621" s="222" t="s">
        <v>157</v>
      </c>
    </row>
    <row r="1622" spans="1:65" s="113" customFormat="1" ht="24.2" customHeight="1">
      <c r="A1622" s="110"/>
      <c r="B1622" s="111"/>
      <c r="C1622" s="180" t="s">
        <v>769</v>
      </c>
      <c r="D1622" s="180" t="s">
        <v>158</v>
      </c>
      <c r="E1622" s="181" t="s">
        <v>1259</v>
      </c>
      <c r="F1622" s="182" t="s">
        <v>1260</v>
      </c>
      <c r="G1622" s="183" t="s">
        <v>389</v>
      </c>
      <c r="H1622" s="184">
        <v>1</v>
      </c>
      <c r="I1622" s="5"/>
      <c r="J1622" s="185">
        <f>ROUND(I1622*H1622,2)</f>
        <v>0</v>
      </c>
      <c r="K1622" s="186"/>
      <c r="L1622" s="111"/>
      <c r="M1622" s="187" t="s">
        <v>3</v>
      </c>
      <c r="N1622" s="188" t="s">
        <v>41</v>
      </c>
      <c r="O1622" s="189"/>
      <c r="P1622" s="190">
        <f>O1622*H1622</f>
        <v>0</v>
      </c>
      <c r="Q1622" s="190">
        <v>0</v>
      </c>
      <c r="R1622" s="190">
        <f>Q1622*H1622</f>
        <v>0</v>
      </c>
      <c r="S1622" s="190">
        <v>0</v>
      </c>
      <c r="T1622" s="191">
        <f>S1622*H1622</f>
        <v>0</v>
      </c>
      <c r="U1622" s="110"/>
      <c r="V1622" s="110"/>
      <c r="W1622" s="110"/>
      <c r="X1622" s="110"/>
      <c r="Y1622" s="110"/>
      <c r="Z1622" s="110"/>
      <c r="AA1622" s="110"/>
      <c r="AB1622" s="110"/>
      <c r="AC1622" s="110"/>
      <c r="AD1622" s="110"/>
      <c r="AE1622" s="110"/>
      <c r="AR1622" s="192" t="s">
        <v>211</v>
      </c>
      <c r="AT1622" s="192" t="s">
        <v>158</v>
      </c>
      <c r="AU1622" s="192" t="s">
        <v>77</v>
      </c>
      <c r="AY1622" s="101" t="s">
        <v>157</v>
      </c>
      <c r="BE1622" s="193">
        <f>IF(N1622="základní",J1622,0)</f>
        <v>0</v>
      </c>
      <c r="BF1622" s="193">
        <f>IF(N1622="snížená",J1622,0)</f>
        <v>0</v>
      </c>
      <c r="BG1622" s="193">
        <f>IF(N1622="zákl. přenesená",J1622,0)</f>
        <v>0</v>
      </c>
      <c r="BH1622" s="193">
        <f>IF(N1622="sníž. přenesená",J1622,0)</f>
        <v>0</v>
      </c>
      <c r="BI1622" s="193">
        <f>IF(N1622="nulová",J1622,0)</f>
        <v>0</v>
      </c>
      <c r="BJ1622" s="101" t="s">
        <v>163</v>
      </c>
      <c r="BK1622" s="193">
        <f>ROUND(I1622*H1622,2)</f>
        <v>0</v>
      </c>
      <c r="BL1622" s="101" t="s">
        <v>211</v>
      </c>
      <c r="BM1622" s="192" t="s">
        <v>1261</v>
      </c>
    </row>
    <row r="1623" spans="2:51" s="205" customFormat="1" ht="22.5">
      <c r="B1623" s="206"/>
      <c r="D1623" s="194" t="s">
        <v>164</v>
      </c>
      <c r="E1623" s="207" t="s">
        <v>3</v>
      </c>
      <c r="F1623" s="208" t="s">
        <v>1262</v>
      </c>
      <c r="H1623" s="207" t="s">
        <v>3</v>
      </c>
      <c r="L1623" s="206"/>
      <c r="M1623" s="209"/>
      <c r="N1623" s="210"/>
      <c r="O1623" s="210"/>
      <c r="P1623" s="210"/>
      <c r="Q1623" s="210"/>
      <c r="R1623" s="210"/>
      <c r="S1623" s="210"/>
      <c r="T1623" s="211"/>
      <c r="AT1623" s="207" t="s">
        <v>164</v>
      </c>
      <c r="AU1623" s="207" t="s">
        <v>77</v>
      </c>
      <c r="AV1623" s="205" t="s">
        <v>77</v>
      </c>
      <c r="AW1623" s="205" t="s">
        <v>31</v>
      </c>
      <c r="AX1623" s="205" t="s">
        <v>69</v>
      </c>
      <c r="AY1623" s="207" t="s">
        <v>157</v>
      </c>
    </row>
    <row r="1624" spans="2:51" s="205" customFormat="1" ht="22.5">
      <c r="B1624" s="206"/>
      <c r="D1624" s="194" t="s">
        <v>164</v>
      </c>
      <c r="E1624" s="207" t="s">
        <v>3</v>
      </c>
      <c r="F1624" s="208" t="s">
        <v>1248</v>
      </c>
      <c r="H1624" s="207" t="s">
        <v>3</v>
      </c>
      <c r="L1624" s="206"/>
      <c r="M1624" s="209"/>
      <c r="N1624" s="210"/>
      <c r="O1624" s="210"/>
      <c r="P1624" s="210"/>
      <c r="Q1624" s="210"/>
      <c r="R1624" s="210"/>
      <c r="S1624" s="210"/>
      <c r="T1624" s="211"/>
      <c r="AT1624" s="207" t="s">
        <v>164</v>
      </c>
      <c r="AU1624" s="207" t="s">
        <v>77</v>
      </c>
      <c r="AV1624" s="205" t="s">
        <v>77</v>
      </c>
      <c r="AW1624" s="205" t="s">
        <v>31</v>
      </c>
      <c r="AX1624" s="205" t="s">
        <v>69</v>
      </c>
      <c r="AY1624" s="207" t="s">
        <v>157</v>
      </c>
    </row>
    <row r="1625" spans="2:51" s="205" customFormat="1" ht="11.25">
      <c r="B1625" s="206"/>
      <c r="D1625" s="194" t="s">
        <v>164</v>
      </c>
      <c r="E1625" s="207" t="s">
        <v>3</v>
      </c>
      <c r="F1625" s="208" t="s">
        <v>1263</v>
      </c>
      <c r="H1625" s="207" t="s">
        <v>3</v>
      </c>
      <c r="L1625" s="206"/>
      <c r="M1625" s="209"/>
      <c r="N1625" s="210"/>
      <c r="O1625" s="210"/>
      <c r="P1625" s="210"/>
      <c r="Q1625" s="210"/>
      <c r="R1625" s="210"/>
      <c r="S1625" s="210"/>
      <c r="T1625" s="211"/>
      <c r="AT1625" s="207" t="s">
        <v>164</v>
      </c>
      <c r="AU1625" s="207" t="s">
        <v>77</v>
      </c>
      <c r="AV1625" s="205" t="s">
        <v>77</v>
      </c>
      <c r="AW1625" s="205" t="s">
        <v>31</v>
      </c>
      <c r="AX1625" s="205" t="s">
        <v>69</v>
      </c>
      <c r="AY1625" s="207" t="s">
        <v>157</v>
      </c>
    </row>
    <row r="1626" spans="2:51" s="212" customFormat="1" ht="11.25">
      <c r="B1626" s="213"/>
      <c r="D1626" s="194" t="s">
        <v>164</v>
      </c>
      <c r="E1626" s="214" t="s">
        <v>3</v>
      </c>
      <c r="F1626" s="215" t="s">
        <v>77</v>
      </c>
      <c r="H1626" s="216">
        <v>1</v>
      </c>
      <c r="L1626" s="213"/>
      <c r="M1626" s="217"/>
      <c r="N1626" s="218"/>
      <c r="O1626" s="218"/>
      <c r="P1626" s="218"/>
      <c r="Q1626" s="218"/>
      <c r="R1626" s="218"/>
      <c r="S1626" s="218"/>
      <c r="T1626" s="219"/>
      <c r="AT1626" s="214" t="s">
        <v>164</v>
      </c>
      <c r="AU1626" s="214" t="s">
        <v>77</v>
      </c>
      <c r="AV1626" s="212" t="s">
        <v>163</v>
      </c>
      <c r="AW1626" s="212" t="s">
        <v>31</v>
      </c>
      <c r="AX1626" s="212" t="s">
        <v>69</v>
      </c>
      <c r="AY1626" s="214" t="s">
        <v>157</v>
      </c>
    </row>
    <row r="1627" spans="2:51" s="220" customFormat="1" ht="11.25">
      <c r="B1627" s="221"/>
      <c r="D1627" s="194" t="s">
        <v>164</v>
      </c>
      <c r="E1627" s="222" t="s">
        <v>3</v>
      </c>
      <c r="F1627" s="223" t="s">
        <v>171</v>
      </c>
      <c r="H1627" s="224">
        <v>1</v>
      </c>
      <c r="L1627" s="221"/>
      <c r="M1627" s="225"/>
      <c r="N1627" s="226"/>
      <c r="O1627" s="226"/>
      <c r="P1627" s="226"/>
      <c r="Q1627" s="226"/>
      <c r="R1627" s="226"/>
      <c r="S1627" s="226"/>
      <c r="T1627" s="227"/>
      <c r="AT1627" s="222" t="s">
        <v>164</v>
      </c>
      <c r="AU1627" s="222" t="s">
        <v>77</v>
      </c>
      <c r="AV1627" s="220" t="s">
        <v>162</v>
      </c>
      <c r="AW1627" s="220" t="s">
        <v>31</v>
      </c>
      <c r="AX1627" s="220" t="s">
        <v>77</v>
      </c>
      <c r="AY1627" s="222" t="s">
        <v>157</v>
      </c>
    </row>
    <row r="1628" spans="1:65" s="113" customFormat="1" ht="24.2" customHeight="1">
      <c r="A1628" s="110"/>
      <c r="B1628" s="111"/>
      <c r="C1628" s="180" t="s">
        <v>1264</v>
      </c>
      <c r="D1628" s="180" t="s">
        <v>158</v>
      </c>
      <c r="E1628" s="181" t="s">
        <v>1265</v>
      </c>
      <c r="F1628" s="182" t="s">
        <v>1266</v>
      </c>
      <c r="G1628" s="183" t="s">
        <v>389</v>
      </c>
      <c r="H1628" s="184">
        <v>1</v>
      </c>
      <c r="I1628" s="5"/>
      <c r="J1628" s="185">
        <f>ROUND(I1628*H1628,2)</f>
        <v>0</v>
      </c>
      <c r="K1628" s="186"/>
      <c r="L1628" s="111"/>
      <c r="M1628" s="187" t="s">
        <v>3</v>
      </c>
      <c r="N1628" s="188" t="s">
        <v>41</v>
      </c>
      <c r="O1628" s="189"/>
      <c r="P1628" s="190">
        <f>O1628*H1628</f>
        <v>0</v>
      </c>
      <c r="Q1628" s="190">
        <v>0</v>
      </c>
      <c r="R1628" s="190">
        <f>Q1628*H1628</f>
        <v>0</v>
      </c>
      <c r="S1628" s="190">
        <v>0</v>
      </c>
      <c r="T1628" s="191">
        <f>S1628*H1628</f>
        <v>0</v>
      </c>
      <c r="U1628" s="110"/>
      <c r="V1628" s="110"/>
      <c r="W1628" s="110"/>
      <c r="X1628" s="110"/>
      <c r="Y1628" s="110"/>
      <c r="Z1628" s="110"/>
      <c r="AA1628" s="110"/>
      <c r="AB1628" s="110"/>
      <c r="AC1628" s="110"/>
      <c r="AD1628" s="110"/>
      <c r="AE1628" s="110"/>
      <c r="AR1628" s="192" t="s">
        <v>211</v>
      </c>
      <c r="AT1628" s="192" t="s">
        <v>158</v>
      </c>
      <c r="AU1628" s="192" t="s">
        <v>77</v>
      </c>
      <c r="AY1628" s="101" t="s">
        <v>157</v>
      </c>
      <c r="BE1628" s="193">
        <f>IF(N1628="základní",J1628,0)</f>
        <v>0</v>
      </c>
      <c r="BF1628" s="193">
        <f>IF(N1628="snížená",J1628,0)</f>
        <v>0</v>
      </c>
      <c r="BG1628" s="193">
        <f>IF(N1628="zákl. přenesená",J1628,0)</f>
        <v>0</v>
      </c>
      <c r="BH1628" s="193">
        <f>IF(N1628="sníž. přenesená",J1628,0)</f>
        <v>0</v>
      </c>
      <c r="BI1628" s="193">
        <f>IF(N1628="nulová",J1628,0)</f>
        <v>0</v>
      </c>
      <c r="BJ1628" s="101" t="s">
        <v>163</v>
      </c>
      <c r="BK1628" s="193">
        <f>ROUND(I1628*H1628,2)</f>
        <v>0</v>
      </c>
      <c r="BL1628" s="101" t="s">
        <v>211</v>
      </c>
      <c r="BM1628" s="192" t="s">
        <v>274</v>
      </c>
    </row>
    <row r="1629" spans="2:51" s="205" customFormat="1" ht="22.5">
      <c r="B1629" s="206"/>
      <c r="D1629" s="194" t="s">
        <v>164</v>
      </c>
      <c r="E1629" s="207" t="s">
        <v>3</v>
      </c>
      <c r="F1629" s="208" t="s">
        <v>1267</v>
      </c>
      <c r="H1629" s="207" t="s">
        <v>3</v>
      </c>
      <c r="L1629" s="206"/>
      <c r="M1629" s="209"/>
      <c r="N1629" s="210"/>
      <c r="O1629" s="210"/>
      <c r="P1629" s="210"/>
      <c r="Q1629" s="210"/>
      <c r="R1629" s="210"/>
      <c r="S1629" s="210"/>
      <c r="T1629" s="211"/>
      <c r="AT1629" s="207" t="s">
        <v>164</v>
      </c>
      <c r="AU1629" s="207" t="s">
        <v>77</v>
      </c>
      <c r="AV1629" s="205" t="s">
        <v>77</v>
      </c>
      <c r="AW1629" s="205" t="s">
        <v>31</v>
      </c>
      <c r="AX1629" s="205" t="s">
        <v>69</v>
      </c>
      <c r="AY1629" s="207" t="s">
        <v>157</v>
      </c>
    </row>
    <row r="1630" spans="2:51" s="205" customFormat="1" ht="22.5">
      <c r="B1630" s="206"/>
      <c r="D1630" s="194" t="s">
        <v>164</v>
      </c>
      <c r="E1630" s="207" t="s">
        <v>3</v>
      </c>
      <c r="F1630" s="208" t="s">
        <v>1248</v>
      </c>
      <c r="H1630" s="207" t="s">
        <v>3</v>
      </c>
      <c r="L1630" s="206"/>
      <c r="M1630" s="209"/>
      <c r="N1630" s="210"/>
      <c r="O1630" s="210"/>
      <c r="P1630" s="210"/>
      <c r="Q1630" s="210"/>
      <c r="R1630" s="210"/>
      <c r="S1630" s="210"/>
      <c r="T1630" s="211"/>
      <c r="AT1630" s="207" t="s">
        <v>164</v>
      </c>
      <c r="AU1630" s="207" t="s">
        <v>77</v>
      </c>
      <c r="AV1630" s="205" t="s">
        <v>77</v>
      </c>
      <c r="AW1630" s="205" t="s">
        <v>31</v>
      </c>
      <c r="AX1630" s="205" t="s">
        <v>69</v>
      </c>
      <c r="AY1630" s="207" t="s">
        <v>157</v>
      </c>
    </row>
    <row r="1631" spans="2:51" s="205" customFormat="1" ht="11.25">
      <c r="B1631" s="206"/>
      <c r="D1631" s="194" t="s">
        <v>164</v>
      </c>
      <c r="E1631" s="207" t="s">
        <v>3</v>
      </c>
      <c r="F1631" s="208" t="s">
        <v>1268</v>
      </c>
      <c r="H1631" s="207" t="s">
        <v>3</v>
      </c>
      <c r="L1631" s="206"/>
      <c r="M1631" s="209"/>
      <c r="N1631" s="210"/>
      <c r="O1631" s="210"/>
      <c r="P1631" s="210"/>
      <c r="Q1631" s="210"/>
      <c r="R1631" s="210"/>
      <c r="S1631" s="210"/>
      <c r="T1631" s="211"/>
      <c r="AT1631" s="207" t="s">
        <v>164</v>
      </c>
      <c r="AU1631" s="207" t="s">
        <v>77</v>
      </c>
      <c r="AV1631" s="205" t="s">
        <v>77</v>
      </c>
      <c r="AW1631" s="205" t="s">
        <v>31</v>
      </c>
      <c r="AX1631" s="205" t="s">
        <v>69</v>
      </c>
      <c r="AY1631" s="207" t="s">
        <v>157</v>
      </c>
    </row>
    <row r="1632" spans="2:51" s="212" customFormat="1" ht="11.25">
      <c r="B1632" s="213"/>
      <c r="D1632" s="194" t="s">
        <v>164</v>
      </c>
      <c r="E1632" s="214" t="s">
        <v>3</v>
      </c>
      <c r="F1632" s="215" t="s">
        <v>77</v>
      </c>
      <c r="H1632" s="216">
        <v>1</v>
      </c>
      <c r="L1632" s="213"/>
      <c r="M1632" s="217"/>
      <c r="N1632" s="218"/>
      <c r="O1632" s="218"/>
      <c r="P1632" s="218"/>
      <c r="Q1632" s="218"/>
      <c r="R1632" s="218"/>
      <c r="S1632" s="218"/>
      <c r="T1632" s="219"/>
      <c r="AT1632" s="214" t="s">
        <v>164</v>
      </c>
      <c r="AU1632" s="214" t="s">
        <v>77</v>
      </c>
      <c r="AV1632" s="212" t="s">
        <v>163</v>
      </c>
      <c r="AW1632" s="212" t="s">
        <v>31</v>
      </c>
      <c r="AX1632" s="212" t="s">
        <v>69</v>
      </c>
      <c r="AY1632" s="214" t="s">
        <v>157</v>
      </c>
    </row>
    <row r="1633" spans="2:51" s="220" customFormat="1" ht="11.25">
      <c r="B1633" s="221"/>
      <c r="D1633" s="194" t="s">
        <v>164</v>
      </c>
      <c r="E1633" s="222" t="s">
        <v>3</v>
      </c>
      <c r="F1633" s="223" t="s">
        <v>171</v>
      </c>
      <c r="H1633" s="224">
        <v>1</v>
      </c>
      <c r="L1633" s="221"/>
      <c r="M1633" s="225"/>
      <c r="N1633" s="226"/>
      <c r="O1633" s="226"/>
      <c r="P1633" s="226"/>
      <c r="Q1633" s="226"/>
      <c r="R1633" s="226"/>
      <c r="S1633" s="226"/>
      <c r="T1633" s="227"/>
      <c r="AT1633" s="222" t="s">
        <v>164</v>
      </c>
      <c r="AU1633" s="222" t="s">
        <v>77</v>
      </c>
      <c r="AV1633" s="220" t="s">
        <v>162</v>
      </c>
      <c r="AW1633" s="220" t="s">
        <v>31</v>
      </c>
      <c r="AX1633" s="220" t="s">
        <v>77</v>
      </c>
      <c r="AY1633" s="222" t="s">
        <v>157</v>
      </c>
    </row>
    <row r="1634" spans="1:65" s="113" customFormat="1" ht="16.5" customHeight="1">
      <c r="A1634" s="110"/>
      <c r="B1634" s="111"/>
      <c r="C1634" s="180" t="s">
        <v>771</v>
      </c>
      <c r="D1634" s="180" t="s">
        <v>158</v>
      </c>
      <c r="E1634" s="181" t="s">
        <v>1269</v>
      </c>
      <c r="F1634" s="182" t="s">
        <v>1270</v>
      </c>
      <c r="G1634" s="183" t="s">
        <v>389</v>
      </c>
      <c r="H1634" s="184">
        <v>1</v>
      </c>
      <c r="I1634" s="5"/>
      <c r="J1634" s="185">
        <f>ROUND(I1634*H1634,2)</f>
        <v>0</v>
      </c>
      <c r="K1634" s="186"/>
      <c r="L1634" s="111"/>
      <c r="M1634" s="187" t="s">
        <v>3</v>
      </c>
      <c r="N1634" s="188" t="s">
        <v>41</v>
      </c>
      <c r="O1634" s="189"/>
      <c r="P1634" s="190">
        <f>O1634*H1634</f>
        <v>0</v>
      </c>
      <c r="Q1634" s="190">
        <v>0</v>
      </c>
      <c r="R1634" s="190">
        <f>Q1634*H1634</f>
        <v>0</v>
      </c>
      <c r="S1634" s="190">
        <v>0</v>
      </c>
      <c r="T1634" s="191">
        <f>S1634*H1634</f>
        <v>0</v>
      </c>
      <c r="U1634" s="110"/>
      <c r="V1634" s="110"/>
      <c r="W1634" s="110"/>
      <c r="X1634" s="110"/>
      <c r="Y1634" s="110"/>
      <c r="Z1634" s="110"/>
      <c r="AA1634" s="110"/>
      <c r="AB1634" s="110"/>
      <c r="AC1634" s="110"/>
      <c r="AD1634" s="110"/>
      <c r="AE1634" s="110"/>
      <c r="AR1634" s="192" t="s">
        <v>211</v>
      </c>
      <c r="AT1634" s="192" t="s">
        <v>158</v>
      </c>
      <c r="AU1634" s="192" t="s">
        <v>77</v>
      </c>
      <c r="AY1634" s="101" t="s">
        <v>157</v>
      </c>
      <c r="BE1634" s="193">
        <f>IF(N1634="základní",J1634,0)</f>
        <v>0</v>
      </c>
      <c r="BF1634" s="193">
        <f>IF(N1634="snížená",J1634,0)</f>
        <v>0</v>
      </c>
      <c r="BG1634" s="193">
        <f>IF(N1634="zákl. přenesená",J1634,0)</f>
        <v>0</v>
      </c>
      <c r="BH1634" s="193">
        <f>IF(N1634="sníž. přenesená",J1634,0)</f>
        <v>0</v>
      </c>
      <c r="BI1634" s="193">
        <f>IF(N1634="nulová",J1634,0)</f>
        <v>0</v>
      </c>
      <c r="BJ1634" s="101" t="s">
        <v>163</v>
      </c>
      <c r="BK1634" s="193">
        <f>ROUND(I1634*H1634,2)</f>
        <v>0</v>
      </c>
      <c r="BL1634" s="101" t="s">
        <v>211</v>
      </c>
      <c r="BM1634" s="192" t="s">
        <v>1271</v>
      </c>
    </row>
    <row r="1635" spans="2:51" s="205" customFormat="1" ht="22.5">
      <c r="B1635" s="206"/>
      <c r="D1635" s="194" t="s">
        <v>164</v>
      </c>
      <c r="E1635" s="207" t="s">
        <v>3</v>
      </c>
      <c r="F1635" s="208" t="s">
        <v>1272</v>
      </c>
      <c r="H1635" s="207" t="s">
        <v>3</v>
      </c>
      <c r="L1635" s="206"/>
      <c r="M1635" s="209"/>
      <c r="N1635" s="210"/>
      <c r="O1635" s="210"/>
      <c r="P1635" s="210"/>
      <c r="Q1635" s="210"/>
      <c r="R1635" s="210"/>
      <c r="S1635" s="210"/>
      <c r="T1635" s="211"/>
      <c r="AT1635" s="207" t="s">
        <v>164</v>
      </c>
      <c r="AU1635" s="207" t="s">
        <v>77</v>
      </c>
      <c r="AV1635" s="205" t="s">
        <v>77</v>
      </c>
      <c r="AW1635" s="205" t="s">
        <v>31</v>
      </c>
      <c r="AX1635" s="205" t="s">
        <v>69</v>
      </c>
      <c r="AY1635" s="207" t="s">
        <v>157</v>
      </c>
    </row>
    <row r="1636" spans="2:51" s="205" customFormat="1" ht="11.25">
      <c r="B1636" s="206"/>
      <c r="D1636" s="194" t="s">
        <v>164</v>
      </c>
      <c r="E1636" s="207" t="s">
        <v>3</v>
      </c>
      <c r="F1636" s="208" t="s">
        <v>1273</v>
      </c>
      <c r="H1636" s="207" t="s">
        <v>3</v>
      </c>
      <c r="L1636" s="206"/>
      <c r="M1636" s="209"/>
      <c r="N1636" s="210"/>
      <c r="O1636" s="210"/>
      <c r="P1636" s="210"/>
      <c r="Q1636" s="210"/>
      <c r="R1636" s="210"/>
      <c r="S1636" s="210"/>
      <c r="T1636" s="211"/>
      <c r="AT1636" s="207" t="s">
        <v>164</v>
      </c>
      <c r="AU1636" s="207" t="s">
        <v>77</v>
      </c>
      <c r="AV1636" s="205" t="s">
        <v>77</v>
      </c>
      <c r="AW1636" s="205" t="s">
        <v>31</v>
      </c>
      <c r="AX1636" s="205" t="s">
        <v>69</v>
      </c>
      <c r="AY1636" s="207" t="s">
        <v>157</v>
      </c>
    </row>
    <row r="1637" spans="2:51" s="205" customFormat="1" ht="11.25">
      <c r="B1637" s="206"/>
      <c r="D1637" s="194" t="s">
        <v>164</v>
      </c>
      <c r="E1637" s="207" t="s">
        <v>3</v>
      </c>
      <c r="F1637" s="208" t="s">
        <v>1274</v>
      </c>
      <c r="H1637" s="207" t="s">
        <v>3</v>
      </c>
      <c r="L1637" s="206"/>
      <c r="M1637" s="209"/>
      <c r="N1637" s="210"/>
      <c r="O1637" s="210"/>
      <c r="P1637" s="210"/>
      <c r="Q1637" s="210"/>
      <c r="R1637" s="210"/>
      <c r="S1637" s="210"/>
      <c r="T1637" s="211"/>
      <c r="AT1637" s="207" t="s">
        <v>164</v>
      </c>
      <c r="AU1637" s="207" t="s">
        <v>77</v>
      </c>
      <c r="AV1637" s="205" t="s">
        <v>77</v>
      </c>
      <c r="AW1637" s="205" t="s">
        <v>31</v>
      </c>
      <c r="AX1637" s="205" t="s">
        <v>69</v>
      </c>
      <c r="AY1637" s="207" t="s">
        <v>157</v>
      </c>
    </row>
    <row r="1638" spans="2:51" s="205" customFormat="1" ht="22.5">
      <c r="B1638" s="206"/>
      <c r="D1638" s="194" t="s">
        <v>164</v>
      </c>
      <c r="E1638" s="207" t="s">
        <v>3</v>
      </c>
      <c r="F1638" s="208" t="s">
        <v>1275</v>
      </c>
      <c r="H1638" s="207" t="s">
        <v>3</v>
      </c>
      <c r="L1638" s="206"/>
      <c r="M1638" s="209"/>
      <c r="N1638" s="210"/>
      <c r="O1638" s="210"/>
      <c r="P1638" s="210"/>
      <c r="Q1638" s="210"/>
      <c r="R1638" s="210"/>
      <c r="S1638" s="210"/>
      <c r="T1638" s="211"/>
      <c r="AT1638" s="207" t="s">
        <v>164</v>
      </c>
      <c r="AU1638" s="207" t="s">
        <v>77</v>
      </c>
      <c r="AV1638" s="205" t="s">
        <v>77</v>
      </c>
      <c r="AW1638" s="205" t="s">
        <v>31</v>
      </c>
      <c r="AX1638" s="205" t="s">
        <v>69</v>
      </c>
      <c r="AY1638" s="207" t="s">
        <v>157</v>
      </c>
    </row>
    <row r="1639" spans="2:51" s="205" customFormat="1" ht="22.5">
      <c r="B1639" s="206"/>
      <c r="D1639" s="194" t="s">
        <v>164</v>
      </c>
      <c r="E1639" s="207" t="s">
        <v>3</v>
      </c>
      <c r="F1639" s="208" t="s">
        <v>1248</v>
      </c>
      <c r="H1639" s="207" t="s">
        <v>3</v>
      </c>
      <c r="L1639" s="206"/>
      <c r="M1639" s="209"/>
      <c r="N1639" s="210"/>
      <c r="O1639" s="210"/>
      <c r="P1639" s="210"/>
      <c r="Q1639" s="210"/>
      <c r="R1639" s="210"/>
      <c r="S1639" s="210"/>
      <c r="T1639" s="211"/>
      <c r="AT1639" s="207" t="s">
        <v>164</v>
      </c>
      <c r="AU1639" s="207" t="s">
        <v>77</v>
      </c>
      <c r="AV1639" s="205" t="s">
        <v>77</v>
      </c>
      <c r="AW1639" s="205" t="s">
        <v>31</v>
      </c>
      <c r="AX1639" s="205" t="s">
        <v>69</v>
      </c>
      <c r="AY1639" s="207" t="s">
        <v>157</v>
      </c>
    </row>
    <row r="1640" spans="2:51" s="205" customFormat="1" ht="11.25">
      <c r="B1640" s="206"/>
      <c r="D1640" s="194" t="s">
        <v>164</v>
      </c>
      <c r="E1640" s="207" t="s">
        <v>3</v>
      </c>
      <c r="F1640" s="208" t="s">
        <v>869</v>
      </c>
      <c r="H1640" s="207" t="s">
        <v>3</v>
      </c>
      <c r="L1640" s="206"/>
      <c r="M1640" s="209"/>
      <c r="N1640" s="210"/>
      <c r="O1640" s="210"/>
      <c r="P1640" s="210"/>
      <c r="Q1640" s="210"/>
      <c r="R1640" s="210"/>
      <c r="S1640" s="210"/>
      <c r="T1640" s="211"/>
      <c r="AT1640" s="207" t="s">
        <v>164</v>
      </c>
      <c r="AU1640" s="207" t="s">
        <v>77</v>
      </c>
      <c r="AV1640" s="205" t="s">
        <v>77</v>
      </c>
      <c r="AW1640" s="205" t="s">
        <v>31</v>
      </c>
      <c r="AX1640" s="205" t="s">
        <v>69</v>
      </c>
      <c r="AY1640" s="207" t="s">
        <v>157</v>
      </c>
    </row>
    <row r="1641" spans="2:51" s="212" customFormat="1" ht="11.25">
      <c r="B1641" s="213"/>
      <c r="D1641" s="194" t="s">
        <v>164</v>
      </c>
      <c r="E1641" s="214" t="s">
        <v>3</v>
      </c>
      <c r="F1641" s="215" t="s">
        <v>77</v>
      </c>
      <c r="H1641" s="216">
        <v>1</v>
      </c>
      <c r="L1641" s="213"/>
      <c r="M1641" s="217"/>
      <c r="N1641" s="218"/>
      <c r="O1641" s="218"/>
      <c r="P1641" s="218"/>
      <c r="Q1641" s="218"/>
      <c r="R1641" s="218"/>
      <c r="S1641" s="218"/>
      <c r="T1641" s="219"/>
      <c r="AT1641" s="214" t="s">
        <v>164</v>
      </c>
      <c r="AU1641" s="214" t="s">
        <v>77</v>
      </c>
      <c r="AV1641" s="212" t="s">
        <v>163</v>
      </c>
      <c r="AW1641" s="212" t="s">
        <v>31</v>
      </c>
      <c r="AX1641" s="212" t="s">
        <v>69</v>
      </c>
      <c r="AY1641" s="214" t="s">
        <v>157</v>
      </c>
    </row>
    <row r="1642" spans="2:51" s="220" customFormat="1" ht="11.25">
      <c r="B1642" s="221"/>
      <c r="D1642" s="194" t="s">
        <v>164</v>
      </c>
      <c r="E1642" s="222" t="s">
        <v>3</v>
      </c>
      <c r="F1642" s="223" t="s">
        <v>171</v>
      </c>
      <c r="H1642" s="224">
        <v>1</v>
      </c>
      <c r="L1642" s="221"/>
      <c r="M1642" s="225"/>
      <c r="N1642" s="226"/>
      <c r="O1642" s="226"/>
      <c r="P1642" s="226"/>
      <c r="Q1642" s="226"/>
      <c r="R1642" s="226"/>
      <c r="S1642" s="226"/>
      <c r="T1642" s="227"/>
      <c r="AT1642" s="222" t="s">
        <v>164</v>
      </c>
      <c r="AU1642" s="222" t="s">
        <v>77</v>
      </c>
      <c r="AV1642" s="220" t="s">
        <v>162</v>
      </c>
      <c r="AW1642" s="220" t="s">
        <v>31</v>
      </c>
      <c r="AX1642" s="220" t="s">
        <v>77</v>
      </c>
      <c r="AY1642" s="222" t="s">
        <v>157</v>
      </c>
    </row>
    <row r="1643" spans="1:65" s="113" customFormat="1" ht="37.9" customHeight="1">
      <c r="A1643" s="110"/>
      <c r="B1643" s="111"/>
      <c r="C1643" s="180" t="s">
        <v>1276</v>
      </c>
      <c r="D1643" s="180" t="s">
        <v>158</v>
      </c>
      <c r="E1643" s="181" t="s">
        <v>1277</v>
      </c>
      <c r="F1643" s="182" t="s">
        <v>1278</v>
      </c>
      <c r="G1643" s="183" t="s">
        <v>389</v>
      </c>
      <c r="H1643" s="184">
        <v>1</v>
      </c>
      <c r="I1643" s="5"/>
      <c r="J1643" s="185">
        <f>ROUND(I1643*H1643,2)</f>
        <v>0</v>
      </c>
      <c r="K1643" s="186"/>
      <c r="L1643" s="111"/>
      <c r="M1643" s="187" t="s">
        <v>3</v>
      </c>
      <c r="N1643" s="188" t="s">
        <v>41</v>
      </c>
      <c r="O1643" s="189"/>
      <c r="P1643" s="190">
        <f>O1643*H1643</f>
        <v>0</v>
      </c>
      <c r="Q1643" s="190">
        <v>0</v>
      </c>
      <c r="R1643" s="190">
        <f>Q1643*H1643</f>
        <v>0</v>
      </c>
      <c r="S1643" s="190">
        <v>0</v>
      </c>
      <c r="T1643" s="191">
        <f>S1643*H1643</f>
        <v>0</v>
      </c>
      <c r="U1643" s="110"/>
      <c r="V1643" s="110"/>
      <c r="W1643" s="110"/>
      <c r="X1643" s="110"/>
      <c r="Y1643" s="110"/>
      <c r="Z1643" s="110"/>
      <c r="AA1643" s="110"/>
      <c r="AB1643" s="110"/>
      <c r="AC1643" s="110"/>
      <c r="AD1643" s="110"/>
      <c r="AE1643" s="110"/>
      <c r="AR1643" s="192" t="s">
        <v>211</v>
      </c>
      <c r="AT1643" s="192" t="s">
        <v>158</v>
      </c>
      <c r="AU1643" s="192" t="s">
        <v>77</v>
      </c>
      <c r="AY1643" s="101" t="s">
        <v>157</v>
      </c>
      <c r="BE1643" s="193">
        <f>IF(N1643="základní",J1643,0)</f>
        <v>0</v>
      </c>
      <c r="BF1643" s="193">
        <f>IF(N1643="snížená",J1643,0)</f>
        <v>0</v>
      </c>
      <c r="BG1643" s="193">
        <f>IF(N1643="zákl. přenesená",J1643,0)</f>
        <v>0</v>
      </c>
      <c r="BH1643" s="193">
        <f>IF(N1643="sníž. přenesená",J1643,0)</f>
        <v>0</v>
      </c>
      <c r="BI1643" s="193">
        <f>IF(N1643="nulová",J1643,0)</f>
        <v>0</v>
      </c>
      <c r="BJ1643" s="101" t="s">
        <v>163</v>
      </c>
      <c r="BK1643" s="193">
        <f>ROUND(I1643*H1643,2)</f>
        <v>0</v>
      </c>
      <c r="BL1643" s="101" t="s">
        <v>211</v>
      </c>
      <c r="BM1643" s="192" t="s">
        <v>1279</v>
      </c>
    </row>
    <row r="1644" spans="1:65" s="113" customFormat="1" ht="21.75" customHeight="1">
      <c r="A1644" s="110"/>
      <c r="B1644" s="111"/>
      <c r="C1644" s="180" t="s">
        <v>774</v>
      </c>
      <c r="D1644" s="180" t="s">
        <v>158</v>
      </c>
      <c r="E1644" s="181" t="s">
        <v>1280</v>
      </c>
      <c r="F1644" s="182" t="s">
        <v>1281</v>
      </c>
      <c r="G1644" s="183" t="s">
        <v>757</v>
      </c>
      <c r="H1644" s="184">
        <v>4.563</v>
      </c>
      <c r="I1644" s="5"/>
      <c r="J1644" s="185">
        <f>ROUND(I1644*H1644,2)</f>
        <v>0</v>
      </c>
      <c r="K1644" s="186"/>
      <c r="L1644" s="111"/>
      <c r="M1644" s="187" t="s">
        <v>3</v>
      </c>
      <c r="N1644" s="188" t="s">
        <v>41</v>
      </c>
      <c r="O1644" s="189"/>
      <c r="P1644" s="190">
        <f>O1644*H1644</f>
        <v>0</v>
      </c>
      <c r="Q1644" s="190">
        <v>0</v>
      </c>
      <c r="R1644" s="190">
        <f>Q1644*H1644</f>
        <v>0</v>
      </c>
      <c r="S1644" s="190">
        <v>0</v>
      </c>
      <c r="T1644" s="191">
        <f>S1644*H1644</f>
        <v>0</v>
      </c>
      <c r="U1644" s="110"/>
      <c r="V1644" s="110"/>
      <c r="W1644" s="110"/>
      <c r="X1644" s="110"/>
      <c r="Y1644" s="110"/>
      <c r="Z1644" s="110"/>
      <c r="AA1644" s="110"/>
      <c r="AB1644" s="110"/>
      <c r="AC1644" s="110"/>
      <c r="AD1644" s="110"/>
      <c r="AE1644" s="110"/>
      <c r="AR1644" s="192" t="s">
        <v>211</v>
      </c>
      <c r="AT1644" s="192" t="s">
        <v>158</v>
      </c>
      <c r="AU1644" s="192" t="s">
        <v>77</v>
      </c>
      <c r="AY1644" s="101" t="s">
        <v>157</v>
      </c>
      <c r="BE1644" s="193">
        <f>IF(N1644="základní",J1644,0)</f>
        <v>0</v>
      </c>
      <c r="BF1644" s="193">
        <f>IF(N1644="snížená",J1644,0)</f>
        <v>0</v>
      </c>
      <c r="BG1644" s="193">
        <f>IF(N1644="zákl. přenesená",J1644,0)</f>
        <v>0</v>
      </c>
      <c r="BH1644" s="193">
        <f>IF(N1644="sníž. přenesená",J1644,0)</f>
        <v>0</v>
      </c>
      <c r="BI1644" s="193">
        <f>IF(N1644="nulová",J1644,0)</f>
        <v>0</v>
      </c>
      <c r="BJ1644" s="101" t="s">
        <v>163</v>
      </c>
      <c r="BK1644" s="193">
        <f>ROUND(I1644*H1644,2)</f>
        <v>0</v>
      </c>
      <c r="BL1644" s="101" t="s">
        <v>211</v>
      </c>
      <c r="BM1644" s="192" t="s">
        <v>1282</v>
      </c>
    </row>
    <row r="1645" spans="2:63" s="169" customFormat="1" ht="25.9" customHeight="1">
      <c r="B1645" s="170"/>
      <c r="D1645" s="171" t="s">
        <v>68</v>
      </c>
      <c r="E1645" s="172" t="s">
        <v>1283</v>
      </c>
      <c r="F1645" s="172" t="s">
        <v>1284</v>
      </c>
      <c r="J1645" s="173">
        <f>BK1645</f>
        <v>0</v>
      </c>
      <c r="L1645" s="170"/>
      <c r="M1645" s="174"/>
      <c r="N1645" s="175"/>
      <c r="O1645" s="175"/>
      <c r="P1645" s="176">
        <f>SUM(P1646:P1703)</f>
        <v>0</v>
      </c>
      <c r="Q1645" s="175"/>
      <c r="R1645" s="176">
        <f>SUM(R1646:R1703)</f>
        <v>0</v>
      </c>
      <c r="S1645" s="175"/>
      <c r="T1645" s="177">
        <f>SUM(T1646:T1703)</f>
        <v>0</v>
      </c>
      <c r="AR1645" s="171" t="s">
        <v>77</v>
      </c>
      <c r="AT1645" s="178" t="s">
        <v>68</v>
      </c>
      <c r="AU1645" s="178" t="s">
        <v>69</v>
      </c>
      <c r="AY1645" s="171" t="s">
        <v>157</v>
      </c>
      <c r="BK1645" s="179">
        <f>SUM(BK1646:BK1703)</f>
        <v>0</v>
      </c>
    </row>
    <row r="1646" spans="1:65" s="113" customFormat="1" ht="24.2" customHeight="1">
      <c r="A1646" s="110"/>
      <c r="B1646" s="111"/>
      <c r="C1646" s="180" t="s">
        <v>1285</v>
      </c>
      <c r="D1646" s="180" t="s">
        <v>158</v>
      </c>
      <c r="E1646" s="181" t="s">
        <v>1286</v>
      </c>
      <c r="F1646" s="182" t="s">
        <v>1287</v>
      </c>
      <c r="G1646" s="183" t="s">
        <v>161</v>
      </c>
      <c r="H1646" s="184">
        <v>214.025</v>
      </c>
      <c r="I1646" s="5"/>
      <c r="J1646" s="185">
        <f>ROUND(I1646*H1646,2)</f>
        <v>0</v>
      </c>
      <c r="K1646" s="186"/>
      <c r="L1646" s="111"/>
      <c r="M1646" s="187" t="s">
        <v>3</v>
      </c>
      <c r="N1646" s="188" t="s">
        <v>41</v>
      </c>
      <c r="O1646" s="189"/>
      <c r="P1646" s="190">
        <f>O1646*H1646</f>
        <v>0</v>
      </c>
      <c r="Q1646" s="190">
        <v>0</v>
      </c>
      <c r="R1646" s="190">
        <f>Q1646*H1646</f>
        <v>0</v>
      </c>
      <c r="S1646" s="190">
        <v>0</v>
      </c>
      <c r="T1646" s="191">
        <f>S1646*H1646</f>
        <v>0</v>
      </c>
      <c r="U1646" s="110"/>
      <c r="V1646" s="110"/>
      <c r="W1646" s="110"/>
      <c r="X1646" s="110"/>
      <c r="Y1646" s="110"/>
      <c r="Z1646" s="110"/>
      <c r="AA1646" s="110"/>
      <c r="AB1646" s="110"/>
      <c r="AC1646" s="110"/>
      <c r="AD1646" s="110"/>
      <c r="AE1646" s="110"/>
      <c r="AR1646" s="192" t="s">
        <v>162</v>
      </c>
      <c r="AT1646" s="192" t="s">
        <v>158</v>
      </c>
      <c r="AU1646" s="192" t="s">
        <v>77</v>
      </c>
      <c r="AY1646" s="101" t="s">
        <v>157</v>
      </c>
      <c r="BE1646" s="193">
        <f>IF(N1646="základní",J1646,0)</f>
        <v>0</v>
      </c>
      <c r="BF1646" s="193">
        <f>IF(N1646="snížená",J1646,0)</f>
        <v>0</v>
      </c>
      <c r="BG1646" s="193">
        <f>IF(N1646="zákl. přenesená",J1646,0)</f>
        <v>0</v>
      </c>
      <c r="BH1646" s="193">
        <f>IF(N1646="sníž. přenesená",J1646,0)</f>
        <v>0</v>
      </c>
      <c r="BI1646" s="193">
        <f>IF(N1646="nulová",J1646,0)</f>
        <v>0</v>
      </c>
      <c r="BJ1646" s="101" t="s">
        <v>163</v>
      </c>
      <c r="BK1646" s="193">
        <f>ROUND(I1646*H1646,2)</f>
        <v>0</v>
      </c>
      <c r="BL1646" s="101" t="s">
        <v>162</v>
      </c>
      <c r="BM1646" s="192" t="s">
        <v>1288</v>
      </c>
    </row>
    <row r="1647" spans="2:51" s="205" customFormat="1" ht="22.5">
      <c r="B1647" s="206"/>
      <c r="D1647" s="194" t="s">
        <v>164</v>
      </c>
      <c r="E1647" s="207" t="s">
        <v>3</v>
      </c>
      <c r="F1647" s="208" t="s">
        <v>1289</v>
      </c>
      <c r="H1647" s="207" t="s">
        <v>3</v>
      </c>
      <c r="L1647" s="206"/>
      <c r="M1647" s="209"/>
      <c r="N1647" s="210"/>
      <c r="O1647" s="210"/>
      <c r="P1647" s="210"/>
      <c r="Q1647" s="210"/>
      <c r="R1647" s="210"/>
      <c r="S1647" s="210"/>
      <c r="T1647" s="211"/>
      <c r="AT1647" s="207" t="s">
        <v>164</v>
      </c>
      <c r="AU1647" s="207" t="s">
        <v>77</v>
      </c>
      <c r="AV1647" s="205" t="s">
        <v>77</v>
      </c>
      <c r="AW1647" s="205" t="s">
        <v>31</v>
      </c>
      <c r="AX1647" s="205" t="s">
        <v>69</v>
      </c>
      <c r="AY1647" s="207" t="s">
        <v>157</v>
      </c>
    </row>
    <row r="1648" spans="2:51" s="205" customFormat="1" ht="11.25">
      <c r="B1648" s="206"/>
      <c r="D1648" s="194" t="s">
        <v>164</v>
      </c>
      <c r="E1648" s="207" t="s">
        <v>3</v>
      </c>
      <c r="F1648" s="208" t="s">
        <v>1290</v>
      </c>
      <c r="H1648" s="207" t="s">
        <v>3</v>
      </c>
      <c r="L1648" s="206"/>
      <c r="M1648" s="209"/>
      <c r="N1648" s="210"/>
      <c r="O1648" s="210"/>
      <c r="P1648" s="210"/>
      <c r="Q1648" s="210"/>
      <c r="R1648" s="210"/>
      <c r="S1648" s="210"/>
      <c r="T1648" s="211"/>
      <c r="AT1648" s="207" t="s">
        <v>164</v>
      </c>
      <c r="AU1648" s="207" t="s">
        <v>77</v>
      </c>
      <c r="AV1648" s="205" t="s">
        <v>77</v>
      </c>
      <c r="AW1648" s="205" t="s">
        <v>31</v>
      </c>
      <c r="AX1648" s="205" t="s">
        <v>69</v>
      </c>
      <c r="AY1648" s="207" t="s">
        <v>157</v>
      </c>
    </row>
    <row r="1649" spans="2:51" s="205" customFormat="1" ht="11.25">
      <c r="B1649" s="206"/>
      <c r="D1649" s="194" t="s">
        <v>164</v>
      </c>
      <c r="E1649" s="207" t="s">
        <v>3</v>
      </c>
      <c r="F1649" s="208" t="s">
        <v>1291</v>
      </c>
      <c r="H1649" s="207" t="s">
        <v>3</v>
      </c>
      <c r="L1649" s="206"/>
      <c r="M1649" s="209"/>
      <c r="N1649" s="210"/>
      <c r="O1649" s="210"/>
      <c r="P1649" s="210"/>
      <c r="Q1649" s="210"/>
      <c r="R1649" s="210"/>
      <c r="S1649" s="210"/>
      <c r="T1649" s="211"/>
      <c r="AT1649" s="207" t="s">
        <v>164</v>
      </c>
      <c r="AU1649" s="207" t="s">
        <v>77</v>
      </c>
      <c r="AV1649" s="205" t="s">
        <v>77</v>
      </c>
      <c r="AW1649" s="205" t="s">
        <v>31</v>
      </c>
      <c r="AX1649" s="205" t="s">
        <v>69</v>
      </c>
      <c r="AY1649" s="207" t="s">
        <v>157</v>
      </c>
    </row>
    <row r="1650" spans="2:51" s="205" customFormat="1" ht="11.25">
      <c r="B1650" s="206"/>
      <c r="D1650" s="194" t="s">
        <v>164</v>
      </c>
      <c r="E1650" s="207" t="s">
        <v>3</v>
      </c>
      <c r="F1650" s="208" t="s">
        <v>1292</v>
      </c>
      <c r="H1650" s="207" t="s">
        <v>3</v>
      </c>
      <c r="L1650" s="206"/>
      <c r="M1650" s="209"/>
      <c r="N1650" s="210"/>
      <c r="O1650" s="210"/>
      <c r="P1650" s="210"/>
      <c r="Q1650" s="210"/>
      <c r="R1650" s="210"/>
      <c r="S1650" s="210"/>
      <c r="T1650" s="211"/>
      <c r="AT1650" s="207" t="s">
        <v>164</v>
      </c>
      <c r="AU1650" s="207" t="s">
        <v>77</v>
      </c>
      <c r="AV1650" s="205" t="s">
        <v>77</v>
      </c>
      <c r="AW1650" s="205" t="s">
        <v>31</v>
      </c>
      <c r="AX1650" s="205" t="s">
        <v>69</v>
      </c>
      <c r="AY1650" s="207" t="s">
        <v>157</v>
      </c>
    </row>
    <row r="1651" spans="2:51" s="205" customFormat="1" ht="11.25">
      <c r="B1651" s="206"/>
      <c r="D1651" s="194" t="s">
        <v>164</v>
      </c>
      <c r="E1651" s="207" t="s">
        <v>3</v>
      </c>
      <c r="F1651" s="208" t="s">
        <v>1293</v>
      </c>
      <c r="H1651" s="207" t="s">
        <v>3</v>
      </c>
      <c r="L1651" s="206"/>
      <c r="M1651" s="209"/>
      <c r="N1651" s="210"/>
      <c r="O1651" s="210"/>
      <c r="P1651" s="210"/>
      <c r="Q1651" s="210"/>
      <c r="R1651" s="210"/>
      <c r="S1651" s="210"/>
      <c r="T1651" s="211"/>
      <c r="AT1651" s="207" t="s">
        <v>164</v>
      </c>
      <c r="AU1651" s="207" t="s">
        <v>77</v>
      </c>
      <c r="AV1651" s="205" t="s">
        <v>77</v>
      </c>
      <c r="AW1651" s="205" t="s">
        <v>31</v>
      </c>
      <c r="AX1651" s="205" t="s">
        <v>69</v>
      </c>
      <c r="AY1651" s="207" t="s">
        <v>157</v>
      </c>
    </row>
    <row r="1652" spans="2:51" s="205" customFormat="1" ht="11.25">
      <c r="B1652" s="206"/>
      <c r="D1652" s="194" t="s">
        <v>164</v>
      </c>
      <c r="E1652" s="207" t="s">
        <v>3</v>
      </c>
      <c r="F1652" s="208" t="s">
        <v>1294</v>
      </c>
      <c r="H1652" s="207" t="s">
        <v>3</v>
      </c>
      <c r="L1652" s="206"/>
      <c r="M1652" s="209"/>
      <c r="N1652" s="210"/>
      <c r="O1652" s="210"/>
      <c r="P1652" s="210"/>
      <c r="Q1652" s="210"/>
      <c r="R1652" s="210"/>
      <c r="S1652" s="210"/>
      <c r="T1652" s="211"/>
      <c r="AT1652" s="207" t="s">
        <v>164</v>
      </c>
      <c r="AU1652" s="207" t="s">
        <v>77</v>
      </c>
      <c r="AV1652" s="205" t="s">
        <v>77</v>
      </c>
      <c r="AW1652" s="205" t="s">
        <v>31</v>
      </c>
      <c r="AX1652" s="205" t="s">
        <v>69</v>
      </c>
      <c r="AY1652" s="207" t="s">
        <v>157</v>
      </c>
    </row>
    <row r="1653" spans="2:51" s="205" customFormat="1" ht="11.25">
      <c r="B1653" s="206"/>
      <c r="D1653" s="194" t="s">
        <v>164</v>
      </c>
      <c r="E1653" s="207" t="s">
        <v>3</v>
      </c>
      <c r="F1653" s="208" t="s">
        <v>1295</v>
      </c>
      <c r="H1653" s="207" t="s">
        <v>3</v>
      </c>
      <c r="L1653" s="206"/>
      <c r="M1653" s="209"/>
      <c r="N1653" s="210"/>
      <c r="O1653" s="210"/>
      <c r="P1653" s="210"/>
      <c r="Q1653" s="210"/>
      <c r="R1653" s="210"/>
      <c r="S1653" s="210"/>
      <c r="T1653" s="211"/>
      <c r="AT1653" s="207" t="s">
        <v>164</v>
      </c>
      <c r="AU1653" s="207" t="s">
        <v>77</v>
      </c>
      <c r="AV1653" s="205" t="s">
        <v>77</v>
      </c>
      <c r="AW1653" s="205" t="s">
        <v>31</v>
      </c>
      <c r="AX1653" s="205" t="s">
        <v>69</v>
      </c>
      <c r="AY1653" s="207" t="s">
        <v>157</v>
      </c>
    </row>
    <row r="1654" spans="2:51" s="205" customFormat="1" ht="11.25">
      <c r="B1654" s="206"/>
      <c r="D1654" s="194" t="s">
        <v>164</v>
      </c>
      <c r="E1654" s="207" t="s">
        <v>3</v>
      </c>
      <c r="F1654" s="208" t="s">
        <v>1296</v>
      </c>
      <c r="H1654" s="207" t="s">
        <v>3</v>
      </c>
      <c r="L1654" s="206"/>
      <c r="M1654" s="209"/>
      <c r="N1654" s="210"/>
      <c r="O1654" s="210"/>
      <c r="P1654" s="210"/>
      <c r="Q1654" s="210"/>
      <c r="R1654" s="210"/>
      <c r="S1654" s="210"/>
      <c r="T1654" s="211"/>
      <c r="AT1654" s="207" t="s">
        <v>164</v>
      </c>
      <c r="AU1654" s="207" t="s">
        <v>77</v>
      </c>
      <c r="AV1654" s="205" t="s">
        <v>77</v>
      </c>
      <c r="AW1654" s="205" t="s">
        <v>31</v>
      </c>
      <c r="AX1654" s="205" t="s">
        <v>69</v>
      </c>
      <c r="AY1654" s="207" t="s">
        <v>157</v>
      </c>
    </row>
    <row r="1655" spans="2:51" s="205" customFormat="1" ht="11.25">
      <c r="B1655" s="206"/>
      <c r="D1655" s="194" t="s">
        <v>164</v>
      </c>
      <c r="E1655" s="207" t="s">
        <v>3</v>
      </c>
      <c r="F1655" s="208" t="s">
        <v>1297</v>
      </c>
      <c r="H1655" s="207" t="s">
        <v>3</v>
      </c>
      <c r="L1655" s="206"/>
      <c r="M1655" s="209"/>
      <c r="N1655" s="210"/>
      <c r="O1655" s="210"/>
      <c r="P1655" s="210"/>
      <c r="Q1655" s="210"/>
      <c r="R1655" s="210"/>
      <c r="S1655" s="210"/>
      <c r="T1655" s="211"/>
      <c r="AT1655" s="207" t="s">
        <v>164</v>
      </c>
      <c r="AU1655" s="207" t="s">
        <v>77</v>
      </c>
      <c r="AV1655" s="205" t="s">
        <v>77</v>
      </c>
      <c r="AW1655" s="205" t="s">
        <v>31</v>
      </c>
      <c r="AX1655" s="205" t="s">
        <v>69</v>
      </c>
      <c r="AY1655" s="207" t="s">
        <v>157</v>
      </c>
    </row>
    <row r="1656" spans="2:51" s="205" customFormat="1" ht="22.5">
      <c r="B1656" s="206"/>
      <c r="D1656" s="194" t="s">
        <v>164</v>
      </c>
      <c r="E1656" s="207" t="s">
        <v>3</v>
      </c>
      <c r="F1656" s="208" t="s">
        <v>607</v>
      </c>
      <c r="H1656" s="207" t="s">
        <v>3</v>
      </c>
      <c r="L1656" s="206"/>
      <c r="M1656" s="209"/>
      <c r="N1656" s="210"/>
      <c r="O1656" s="210"/>
      <c r="P1656" s="210"/>
      <c r="Q1656" s="210"/>
      <c r="R1656" s="210"/>
      <c r="S1656" s="210"/>
      <c r="T1656" s="211"/>
      <c r="AT1656" s="207" t="s">
        <v>164</v>
      </c>
      <c r="AU1656" s="207" t="s">
        <v>77</v>
      </c>
      <c r="AV1656" s="205" t="s">
        <v>77</v>
      </c>
      <c r="AW1656" s="205" t="s">
        <v>31</v>
      </c>
      <c r="AX1656" s="205" t="s">
        <v>69</v>
      </c>
      <c r="AY1656" s="207" t="s">
        <v>157</v>
      </c>
    </row>
    <row r="1657" spans="2:51" s="205" customFormat="1" ht="11.25">
      <c r="B1657" s="206"/>
      <c r="D1657" s="194" t="s">
        <v>164</v>
      </c>
      <c r="E1657" s="207" t="s">
        <v>3</v>
      </c>
      <c r="F1657" s="208" t="s">
        <v>353</v>
      </c>
      <c r="H1657" s="207" t="s">
        <v>3</v>
      </c>
      <c r="L1657" s="206"/>
      <c r="M1657" s="209"/>
      <c r="N1657" s="210"/>
      <c r="O1657" s="210"/>
      <c r="P1657" s="210"/>
      <c r="Q1657" s="210"/>
      <c r="R1657" s="210"/>
      <c r="S1657" s="210"/>
      <c r="T1657" s="211"/>
      <c r="AT1657" s="207" t="s">
        <v>164</v>
      </c>
      <c r="AU1657" s="207" t="s">
        <v>77</v>
      </c>
      <c r="AV1657" s="205" t="s">
        <v>77</v>
      </c>
      <c r="AW1657" s="205" t="s">
        <v>31</v>
      </c>
      <c r="AX1657" s="205" t="s">
        <v>69</v>
      </c>
      <c r="AY1657" s="207" t="s">
        <v>157</v>
      </c>
    </row>
    <row r="1658" spans="2:51" s="205" customFormat="1" ht="11.25">
      <c r="B1658" s="206"/>
      <c r="D1658" s="194" t="s">
        <v>164</v>
      </c>
      <c r="E1658" s="207" t="s">
        <v>3</v>
      </c>
      <c r="F1658" s="208" t="s">
        <v>354</v>
      </c>
      <c r="H1658" s="207" t="s">
        <v>3</v>
      </c>
      <c r="L1658" s="206"/>
      <c r="M1658" s="209"/>
      <c r="N1658" s="210"/>
      <c r="O1658" s="210"/>
      <c r="P1658" s="210"/>
      <c r="Q1658" s="210"/>
      <c r="R1658" s="210"/>
      <c r="S1658" s="210"/>
      <c r="T1658" s="211"/>
      <c r="AT1658" s="207" t="s">
        <v>164</v>
      </c>
      <c r="AU1658" s="207" t="s">
        <v>77</v>
      </c>
      <c r="AV1658" s="205" t="s">
        <v>77</v>
      </c>
      <c r="AW1658" s="205" t="s">
        <v>31</v>
      </c>
      <c r="AX1658" s="205" t="s">
        <v>69</v>
      </c>
      <c r="AY1658" s="207" t="s">
        <v>157</v>
      </c>
    </row>
    <row r="1659" spans="2:51" s="205" customFormat="1" ht="11.25">
      <c r="B1659" s="206"/>
      <c r="D1659" s="194" t="s">
        <v>164</v>
      </c>
      <c r="E1659" s="207" t="s">
        <v>3</v>
      </c>
      <c r="F1659" s="208" t="s">
        <v>355</v>
      </c>
      <c r="H1659" s="207" t="s">
        <v>3</v>
      </c>
      <c r="L1659" s="206"/>
      <c r="M1659" s="209"/>
      <c r="N1659" s="210"/>
      <c r="O1659" s="210"/>
      <c r="P1659" s="210"/>
      <c r="Q1659" s="210"/>
      <c r="R1659" s="210"/>
      <c r="S1659" s="210"/>
      <c r="T1659" s="211"/>
      <c r="AT1659" s="207" t="s">
        <v>164</v>
      </c>
      <c r="AU1659" s="207" t="s">
        <v>77</v>
      </c>
      <c r="AV1659" s="205" t="s">
        <v>77</v>
      </c>
      <c r="AW1659" s="205" t="s">
        <v>31</v>
      </c>
      <c r="AX1659" s="205" t="s">
        <v>69</v>
      </c>
      <c r="AY1659" s="207" t="s">
        <v>157</v>
      </c>
    </row>
    <row r="1660" spans="2:51" s="205" customFormat="1" ht="11.25">
      <c r="B1660" s="206"/>
      <c r="D1660" s="194" t="s">
        <v>164</v>
      </c>
      <c r="E1660" s="207" t="s">
        <v>3</v>
      </c>
      <c r="F1660" s="208" t="s">
        <v>356</v>
      </c>
      <c r="H1660" s="207" t="s">
        <v>3</v>
      </c>
      <c r="L1660" s="206"/>
      <c r="M1660" s="209"/>
      <c r="N1660" s="210"/>
      <c r="O1660" s="210"/>
      <c r="P1660" s="210"/>
      <c r="Q1660" s="210"/>
      <c r="R1660" s="210"/>
      <c r="S1660" s="210"/>
      <c r="T1660" s="211"/>
      <c r="AT1660" s="207" t="s">
        <v>164</v>
      </c>
      <c r="AU1660" s="207" t="s">
        <v>77</v>
      </c>
      <c r="AV1660" s="205" t="s">
        <v>77</v>
      </c>
      <c r="AW1660" s="205" t="s">
        <v>31</v>
      </c>
      <c r="AX1660" s="205" t="s">
        <v>69</v>
      </c>
      <c r="AY1660" s="207" t="s">
        <v>157</v>
      </c>
    </row>
    <row r="1661" spans="2:51" s="205" customFormat="1" ht="11.25">
      <c r="B1661" s="206"/>
      <c r="D1661" s="194" t="s">
        <v>164</v>
      </c>
      <c r="E1661" s="207" t="s">
        <v>3</v>
      </c>
      <c r="F1661" s="208" t="s">
        <v>357</v>
      </c>
      <c r="H1661" s="207" t="s">
        <v>3</v>
      </c>
      <c r="L1661" s="206"/>
      <c r="M1661" s="209"/>
      <c r="N1661" s="210"/>
      <c r="O1661" s="210"/>
      <c r="P1661" s="210"/>
      <c r="Q1661" s="210"/>
      <c r="R1661" s="210"/>
      <c r="S1661" s="210"/>
      <c r="T1661" s="211"/>
      <c r="AT1661" s="207" t="s">
        <v>164</v>
      </c>
      <c r="AU1661" s="207" t="s">
        <v>77</v>
      </c>
      <c r="AV1661" s="205" t="s">
        <v>77</v>
      </c>
      <c r="AW1661" s="205" t="s">
        <v>31</v>
      </c>
      <c r="AX1661" s="205" t="s">
        <v>69</v>
      </c>
      <c r="AY1661" s="207" t="s">
        <v>157</v>
      </c>
    </row>
    <row r="1662" spans="2:51" s="205" customFormat="1" ht="11.25">
      <c r="B1662" s="206"/>
      <c r="D1662" s="194" t="s">
        <v>164</v>
      </c>
      <c r="E1662" s="207" t="s">
        <v>3</v>
      </c>
      <c r="F1662" s="208" t="s">
        <v>358</v>
      </c>
      <c r="H1662" s="207" t="s">
        <v>3</v>
      </c>
      <c r="L1662" s="206"/>
      <c r="M1662" s="209"/>
      <c r="N1662" s="210"/>
      <c r="O1662" s="210"/>
      <c r="P1662" s="210"/>
      <c r="Q1662" s="210"/>
      <c r="R1662" s="210"/>
      <c r="S1662" s="210"/>
      <c r="T1662" s="211"/>
      <c r="AT1662" s="207" t="s">
        <v>164</v>
      </c>
      <c r="AU1662" s="207" t="s">
        <v>77</v>
      </c>
      <c r="AV1662" s="205" t="s">
        <v>77</v>
      </c>
      <c r="AW1662" s="205" t="s">
        <v>31</v>
      </c>
      <c r="AX1662" s="205" t="s">
        <v>69</v>
      </c>
      <c r="AY1662" s="207" t="s">
        <v>157</v>
      </c>
    </row>
    <row r="1663" spans="2:51" s="205" customFormat="1" ht="11.25">
      <c r="B1663" s="206"/>
      <c r="D1663" s="194" t="s">
        <v>164</v>
      </c>
      <c r="E1663" s="207" t="s">
        <v>3</v>
      </c>
      <c r="F1663" s="208" t="s">
        <v>359</v>
      </c>
      <c r="H1663" s="207" t="s">
        <v>3</v>
      </c>
      <c r="L1663" s="206"/>
      <c r="M1663" s="209"/>
      <c r="N1663" s="210"/>
      <c r="O1663" s="210"/>
      <c r="P1663" s="210"/>
      <c r="Q1663" s="210"/>
      <c r="R1663" s="210"/>
      <c r="S1663" s="210"/>
      <c r="T1663" s="211"/>
      <c r="AT1663" s="207" t="s">
        <v>164</v>
      </c>
      <c r="AU1663" s="207" t="s">
        <v>77</v>
      </c>
      <c r="AV1663" s="205" t="s">
        <v>77</v>
      </c>
      <c r="AW1663" s="205" t="s">
        <v>31</v>
      </c>
      <c r="AX1663" s="205" t="s">
        <v>69</v>
      </c>
      <c r="AY1663" s="207" t="s">
        <v>157</v>
      </c>
    </row>
    <row r="1664" spans="2:51" s="205" customFormat="1" ht="11.25">
      <c r="B1664" s="206"/>
      <c r="D1664" s="194" t="s">
        <v>164</v>
      </c>
      <c r="E1664" s="207" t="s">
        <v>3</v>
      </c>
      <c r="F1664" s="208" t="s">
        <v>360</v>
      </c>
      <c r="H1664" s="207" t="s">
        <v>3</v>
      </c>
      <c r="L1664" s="206"/>
      <c r="M1664" s="209"/>
      <c r="N1664" s="210"/>
      <c r="O1664" s="210"/>
      <c r="P1664" s="210"/>
      <c r="Q1664" s="210"/>
      <c r="R1664" s="210"/>
      <c r="S1664" s="210"/>
      <c r="T1664" s="211"/>
      <c r="AT1664" s="207" t="s">
        <v>164</v>
      </c>
      <c r="AU1664" s="207" t="s">
        <v>77</v>
      </c>
      <c r="AV1664" s="205" t="s">
        <v>77</v>
      </c>
      <c r="AW1664" s="205" t="s">
        <v>31</v>
      </c>
      <c r="AX1664" s="205" t="s">
        <v>69</v>
      </c>
      <c r="AY1664" s="207" t="s">
        <v>157</v>
      </c>
    </row>
    <row r="1665" spans="2:51" s="205" customFormat="1" ht="11.25">
      <c r="B1665" s="206"/>
      <c r="D1665" s="194" t="s">
        <v>164</v>
      </c>
      <c r="E1665" s="207" t="s">
        <v>3</v>
      </c>
      <c r="F1665" s="208" t="s">
        <v>361</v>
      </c>
      <c r="H1665" s="207" t="s">
        <v>3</v>
      </c>
      <c r="L1665" s="206"/>
      <c r="M1665" s="209"/>
      <c r="N1665" s="210"/>
      <c r="O1665" s="210"/>
      <c r="P1665" s="210"/>
      <c r="Q1665" s="210"/>
      <c r="R1665" s="210"/>
      <c r="S1665" s="210"/>
      <c r="T1665" s="211"/>
      <c r="AT1665" s="207" t="s">
        <v>164</v>
      </c>
      <c r="AU1665" s="207" t="s">
        <v>77</v>
      </c>
      <c r="AV1665" s="205" t="s">
        <v>77</v>
      </c>
      <c r="AW1665" s="205" t="s">
        <v>31</v>
      </c>
      <c r="AX1665" s="205" t="s">
        <v>69</v>
      </c>
      <c r="AY1665" s="207" t="s">
        <v>157</v>
      </c>
    </row>
    <row r="1666" spans="2:51" s="205" customFormat="1" ht="11.25">
      <c r="B1666" s="206"/>
      <c r="D1666" s="194" t="s">
        <v>164</v>
      </c>
      <c r="E1666" s="207" t="s">
        <v>3</v>
      </c>
      <c r="F1666" s="208" t="s">
        <v>362</v>
      </c>
      <c r="H1666" s="207" t="s">
        <v>3</v>
      </c>
      <c r="L1666" s="206"/>
      <c r="M1666" s="209"/>
      <c r="N1666" s="210"/>
      <c r="O1666" s="210"/>
      <c r="P1666" s="210"/>
      <c r="Q1666" s="210"/>
      <c r="R1666" s="210"/>
      <c r="S1666" s="210"/>
      <c r="T1666" s="211"/>
      <c r="AT1666" s="207" t="s">
        <v>164</v>
      </c>
      <c r="AU1666" s="207" t="s">
        <v>77</v>
      </c>
      <c r="AV1666" s="205" t="s">
        <v>77</v>
      </c>
      <c r="AW1666" s="205" t="s">
        <v>31</v>
      </c>
      <c r="AX1666" s="205" t="s">
        <v>69</v>
      </c>
      <c r="AY1666" s="207" t="s">
        <v>157</v>
      </c>
    </row>
    <row r="1667" spans="2:51" s="205" customFormat="1" ht="11.25">
      <c r="B1667" s="206"/>
      <c r="D1667" s="194" t="s">
        <v>164</v>
      </c>
      <c r="E1667" s="207" t="s">
        <v>3</v>
      </c>
      <c r="F1667" s="208" t="s">
        <v>363</v>
      </c>
      <c r="H1667" s="207" t="s">
        <v>3</v>
      </c>
      <c r="L1667" s="206"/>
      <c r="M1667" s="209"/>
      <c r="N1667" s="210"/>
      <c r="O1667" s="210"/>
      <c r="P1667" s="210"/>
      <c r="Q1667" s="210"/>
      <c r="R1667" s="210"/>
      <c r="S1667" s="210"/>
      <c r="T1667" s="211"/>
      <c r="AT1667" s="207" t="s">
        <v>164</v>
      </c>
      <c r="AU1667" s="207" t="s">
        <v>77</v>
      </c>
      <c r="AV1667" s="205" t="s">
        <v>77</v>
      </c>
      <c r="AW1667" s="205" t="s">
        <v>31</v>
      </c>
      <c r="AX1667" s="205" t="s">
        <v>69</v>
      </c>
      <c r="AY1667" s="207" t="s">
        <v>157</v>
      </c>
    </row>
    <row r="1668" spans="2:51" s="205" customFormat="1" ht="11.25">
      <c r="B1668" s="206"/>
      <c r="D1668" s="194" t="s">
        <v>164</v>
      </c>
      <c r="E1668" s="207" t="s">
        <v>3</v>
      </c>
      <c r="F1668" s="208" t="s">
        <v>364</v>
      </c>
      <c r="H1668" s="207" t="s">
        <v>3</v>
      </c>
      <c r="L1668" s="206"/>
      <c r="M1668" s="209"/>
      <c r="N1668" s="210"/>
      <c r="O1668" s="210"/>
      <c r="P1668" s="210"/>
      <c r="Q1668" s="210"/>
      <c r="R1668" s="210"/>
      <c r="S1668" s="210"/>
      <c r="T1668" s="211"/>
      <c r="AT1668" s="207" t="s">
        <v>164</v>
      </c>
      <c r="AU1668" s="207" t="s">
        <v>77</v>
      </c>
      <c r="AV1668" s="205" t="s">
        <v>77</v>
      </c>
      <c r="AW1668" s="205" t="s">
        <v>31</v>
      </c>
      <c r="AX1668" s="205" t="s">
        <v>69</v>
      </c>
      <c r="AY1668" s="207" t="s">
        <v>157</v>
      </c>
    </row>
    <row r="1669" spans="2:51" s="205" customFormat="1" ht="11.25">
      <c r="B1669" s="206"/>
      <c r="D1669" s="194" t="s">
        <v>164</v>
      </c>
      <c r="E1669" s="207" t="s">
        <v>3</v>
      </c>
      <c r="F1669" s="208" t="s">
        <v>365</v>
      </c>
      <c r="H1669" s="207" t="s">
        <v>3</v>
      </c>
      <c r="L1669" s="206"/>
      <c r="M1669" s="209"/>
      <c r="N1669" s="210"/>
      <c r="O1669" s="210"/>
      <c r="P1669" s="210"/>
      <c r="Q1669" s="210"/>
      <c r="R1669" s="210"/>
      <c r="S1669" s="210"/>
      <c r="T1669" s="211"/>
      <c r="AT1669" s="207" t="s">
        <v>164</v>
      </c>
      <c r="AU1669" s="207" t="s">
        <v>77</v>
      </c>
      <c r="AV1669" s="205" t="s">
        <v>77</v>
      </c>
      <c r="AW1669" s="205" t="s">
        <v>31</v>
      </c>
      <c r="AX1669" s="205" t="s">
        <v>69</v>
      </c>
      <c r="AY1669" s="207" t="s">
        <v>157</v>
      </c>
    </row>
    <row r="1670" spans="2:51" s="205" customFormat="1" ht="11.25">
      <c r="B1670" s="206"/>
      <c r="D1670" s="194" t="s">
        <v>164</v>
      </c>
      <c r="E1670" s="207" t="s">
        <v>3</v>
      </c>
      <c r="F1670" s="208" t="s">
        <v>366</v>
      </c>
      <c r="H1670" s="207" t="s">
        <v>3</v>
      </c>
      <c r="L1670" s="206"/>
      <c r="M1670" s="209"/>
      <c r="N1670" s="210"/>
      <c r="O1670" s="210"/>
      <c r="P1670" s="210"/>
      <c r="Q1670" s="210"/>
      <c r="R1670" s="210"/>
      <c r="S1670" s="210"/>
      <c r="T1670" s="211"/>
      <c r="AT1670" s="207" t="s">
        <v>164</v>
      </c>
      <c r="AU1670" s="207" t="s">
        <v>77</v>
      </c>
      <c r="AV1670" s="205" t="s">
        <v>77</v>
      </c>
      <c r="AW1670" s="205" t="s">
        <v>31</v>
      </c>
      <c r="AX1670" s="205" t="s">
        <v>69</v>
      </c>
      <c r="AY1670" s="207" t="s">
        <v>157</v>
      </c>
    </row>
    <row r="1671" spans="2:51" s="205" customFormat="1" ht="11.25">
      <c r="B1671" s="206"/>
      <c r="D1671" s="194" t="s">
        <v>164</v>
      </c>
      <c r="E1671" s="207" t="s">
        <v>3</v>
      </c>
      <c r="F1671" s="208" t="s">
        <v>367</v>
      </c>
      <c r="H1671" s="207" t="s">
        <v>3</v>
      </c>
      <c r="L1671" s="206"/>
      <c r="M1671" s="209"/>
      <c r="N1671" s="210"/>
      <c r="O1671" s="210"/>
      <c r="P1671" s="210"/>
      <c r="Q1671" s="210"/>
      <c r="R1671" s="210"/>
      <c r="S1671" s="210"/>
      <c r="T1671" s="211"/>
      <c r="AT1671" s="207" t="s">
        <v>164</v>
      </c>
      <c r="AU1671" s="207" t="s">
        <v>77</v>
      </c>
      <c r="AV1671" s="205" t="s">
        <v>77</v>
      </c>
      <c r="AW1671" s="205" t="s">
        <v>31</v>
      </c>
      <c r="AX1671" s="205" t="s">
        <v>69</v>
      </c>
      <c r="AY1671" s="207" t="s">
        <v>157</v>
      </c>
    </row>
    <row r="1672" spans="2:51" s="212" customFormat="1" ht="11.25">
      <c r="B1672" s="213"/>
      <c r="D1672" s="194" t="s">
        <v>164</v>
      </c>
      <c r="E1672" s="214" t="s">
        <v>3</v>
      </c>
      <c r="F1672" s="215" t="s">
        <v>1298</v>
      </c>
      <c r="H1672" s="216">
        <v>214.025</v>
      </c>
      <c r="L1672" s="213"/>
      <c r="M1672" s="217"/>
      <c r="N1672" s="218"/>
      <c r="O1672" s="218"/>
      <c r="P1672" s="218"/>
      <c r="Q1672" s="218"/>
      <c r="R1672" s="218"/>
      <c r="S1672" s="218"/>
      <c r="T1672" s="219"/>
      <c r="AT1672" s="214" t="s">
        <v>164</v>
      </c>
      <c r="AU1672" s="214" t="s">
        <v>77</v>
      </c>
      <c r="AV1672" s="212" t="s">
        <v>163</v>
      </c>
      <c r="AW1672" s="212" t="s">
        <v>31</v>
      </c>
      <c r="AX1672" s="212" t="s">
        <v>69</v>
      </c>
      <c r="AY1672" s="214" t="s">
        <v>157</v>
      </c>
    </row>
    <row r="1673" spans="2:51" s="220" customFormat="1" ht="11.25">
      <c r="B1673" s="221"/>
      <c r="D1673" s="194" t="s">
        <v>164</v>
      </c>
      <c r="E1673" s="222" t="s">
        <v>3</v>
      </c>
      <c r="F1673" s="223" t="s">
        <v>171</v>
      </c>
      <c r="H1673" s="224">
        <v>214.025</v>
      </c>
      <c r="L1673" s="221"/>
      <c r="M1673" s="225"/>
      <c r="N1673" s="226"/>
      <c r="O1673" s="226"/>
      <c r="P1673" s="226"/>
      <c r="Q1673" s="226"/>
      <c r="R1673" s="226"/>
      <c r="S1673" s="226"/>
      <c r="T1673" s="227"/>
      <c r="AT1673" s="222" t="s">
        <v>164</v>
      </c>
      <c r="AU1673" s="222" t="s">
        <v>77</v>
      </c>
      <c r="AV1673" s="220" t="s">
        <v>162</v>
      </c>
      <c r="AW1673" s="220" t="s">
        <v>31</v>
      </c>
      <c r="AX1673" s="220" t="s">
        <v>77</v>
      </c>
      <c r="AY1673" s="222" t="s">
        <v>157</v>
      </c>
    </row>
    <row r="1674" spans="1:65" s="113" customFormat="1" ht="24.2" customHeight="1">
      <c r="A1674" s="110"/>
      <c r="B1674" s="111"/>
      <c r="C1674" s="180" t="s">
        <v>776</v>
      </c>
      <c r="D1674" s="180" t="s">
        <v>158</v>
      </c>
      <c r="E1674" s="181" t="s">
        <v>1299</v>
      </c>
      <c r="F1674" s="182" t="s">
        <v>1300</v>
      </c>
      <c r="G1674" s="183" t="s">
        <v>161</v>
      </c>
      <c r="H1674" s="184">
        <v>53.153</v>
      </c>
      <c r="I1674" s="5"/>
      <c r="J1674" s="185">
        <f>ROUND(I1674*H1674,2)</f>
        <v>0</v>
      </c>
      <c r="K1674" s="186"/>
      <c r="L1674" s="111"/>
      <c r="M1674" s="187" t="s">
        <v>3</v>
      </c>
      <c r="N1674" s="188" t="s">
        <v>41</v>
      </c>
      <c r="O1674" s="189"/>
      <c r="P1674" s="190">
        <f>O1674*H1674</f>
        <v>0</v>
      </c>
      <c r="Q1674" s="190">
        <v>0</v>
      </c>
      <c r="R1674" s="190">
        <f>Q1674*H1674</f>
        <v>0</v>
      </c>
      <c r="S1674" s="190">
        <v>0</v>
      </c>
      <c r="T1674" s="191">
        <f>S1674*H1674</f>
        <v>0</v>
      </c>
      <c r="U1674" s="110"/>
      <c r="V1674" s="110"/>
      <c r="W1674" s="110"/>
      <c r="X1674" s="110"/>
      <c r="Y1674" s="110"/>
      <c r="Z1674" s="110"/>
      <c r="AA1674" s="110"/>
      <c r="AB1674" s="110"/>
      <c r="AC1674" s="110"/>
      <c r="AD1674" s="110"/>
      <c r="AE1674" s="110"/>
      <c r="AR1674" s="192" t="s">
        <v>162</v>
      </c>
      <c r="AT1674" s="192" t="s">
        <v>158</v>
      </c>
      <c r="AU1674" s="192" t="s">
        <v>77</v>
      </c>
      <c r="AY1674" s="101" t="s">
        <v>157</v>
      </c>
      <c r="BE1674" s="193">
        <f>IF(N1674="základní",J1674,0)</f>
        <v>0</v>
      </c>
      <c r="BF1674" s="193">
        <f>IF(N1674="snížená",J1674,0)</f>
        <v>0</v>
      </c>
      <c r="BG1674" s="193">
        <f>IF(N1674="zákl. přenesená",J1674,0)</f>
        <v>0</v>
      </c>
      <c r="BH1674" s="193">
        <f>IF(N1674="sníž. přenesená",J1674,0)</f>
        <v>0</v>
      </c>
      <c r="BI1674" s="193">
        <f>IF(N1674="nulová",J1674,0)</f>
        <v>0</v>
      </c>
      <c r="BJ1674" s="101" t="s">
        <v>163</v>
      </c>
      <c r="BK1674" s="193">
        <f>ROUND(I1674*H1674,2)</f>
        <v>0</v>
      </c>
      <c r="BL1674" s="101" t="s">
        <v>162</v>
      </c>
      <c r="BM1674" s="192" t="s">
        <v>1301</v>
      </c>
    </row>
    <row r="1675" spans="2:51" s="205" customFormat="1" ht="22.5">
      <c r="B1675" s="206"/>
      <c r="D1675" s="194" t="s">
        <v>164</v>
      </c>
      <c r="E1675" s="207" t="s">
        <v>3</v>
      </c>
      <c r="F1675" s="208" t="s">
        <v>1302</v>
      </c>
      <c r="H1675" s="207" t="s">
        <v>3</v>
      </c>
      <c r="L1675" s="206"/>
      <c r="M1675" s="209"/>
      <c r="N1675" s="210"/>
      <c r="O1675" s="210"/>
      <c r="P1675" s="210"/>
      <c r="Q1675" s="210"/>
      <c r="R1675" s="210"/>
      <c r="S1675" s="210"/>
      <c r="T1675" s="211"/>
      <c r="AT1675" s="207" t="s">
        <v>164</v>
      </c>
      <c r="AU1675" s="207" t="s">
        <v>77</v>
      </c>
      <c r="AV1675" s="205" t="s">
        <v>77</v>
      </c>
      <c r="AW1675" s="205" t="s">
        <v>31</v>
      </c>
      <c r="AX1675" s="205" t="s">
        <v>69</v>
      </c>
      <c r="AY1675" s="207" t="s">
        <v>157</v>
      </c>
    </row>
    <row r="1676" spans="2:51" s="205" customFormat="1" ht="11.25">
      <c r="B1676" s="206"/>
      <c r="D1676" s="194" t="s">
        <v>164</v>
      </c>
      <c r="E1676" s="207" t="s">
        <v>3</v>
      </c>
      <c r="F1676" s="208" t="s">
        <v>1303</v>
      </c>
      <c r="H1676" s="207" t="s">
        <v>3</v>
      </c>
      <c r="L1676" s="206"/>
      <c r="M1676" s="209"/>
      <c r="N1676" s="210"/>
      <c r="O1676" s="210"/>
      <c r="P1676" s="210"/>
      <c r="Q1676" s="210"/>
      <c r="R1676" s="210"/>
      <c r="S1676" s="210"/>
      <c r="T1676" s="211"/>
      <c r="AT1676" s="207" t="s">
        <v>164</v>
      </c>
      <c r="AU1676" s="207" t="s">
        <v>77</v>
      </c>
      <c r="AV1676" s="205" t="s">
        <v>77</v>
      </c>
      <c r="AW1676" s="205" t="s">
        <v>31</v>
      </c>
      <c r="AX1676" s="205" t="s">
        <v>69</v>
      </c>
      <c r="AY1676" s="207" t="s">
        <v>157</v>
      </c>
    </row>
    <row r="1677" spans="2:51" s="205" customFormat="1" ht="22.5">
      <c r="B1677" s="206"/>
      <c r="D1677" s="194" t="s">
        <v>164</v>
      </c>
      <c r="E1677" s="207" t="s">
        <v>3</v>
      </c>
      <c r="F1677" s="208" t="s">
        <v>1304</v>
      </c>
      <c r="H1677" s="207" t="s">
        <v>3</v>
      </c>
      <c r="L1677" s="206"/>
      <c r="M1677" s="209"/>
      <c r="N1677" s="210"/>
      <c r="O1677" s="210"/>
      <c r="P1677" s="210"/>
      <c r="Q1677" s="210"/>
      <c r="R1677" s="210"/>
      <c r="S1677" s="210"/>
      <c r="T1677" s="211"/>
      <c r="AT1677" s="207" t="s">
        <v>164</v>
      </c>
      <c r="AU1677" s="207" t="s">
        <v>77</v>
      </c>
      <c r="AV1677" s="205" t="s">
        <v>77</v>
      </c>
      <c r="AW1677" s="205" t="s">
        <v>31</v>
      </c>
      <c r="AX1677" s="205" t="s">
        <v>69</v>
      </c>
      <c r="AY1677" s="207" t="s">
        <v>157</v>
      </c>
    </row>
    <row r="1678" spans="2:51" s="205" customFormat="1" ht="11.25">
      <c r="B1678" s="206"/>
      <c r="D1678" s="194" t="s">
        <v>164</v>
      </c>
      <c r="E1678" s="207" t="s">
        <v>3</v>
      </c>
      <c r="F1678" s="208" t="s">
        <v>1292</v>
      </c>
      <c r="H1678" s="207" t="s">
        <v>3</v>
      </c>
      <c r="L1678" s="206"/>
      <c r="M1678" s="209"/>
      <c r="N1678" s="210"/>
      <c r="O1678" s="210"/>
      <c r="P1678" s="210"/>
      <c r="Q1678" s="210"/>
      <c r="R1678" s="210"/>
      <c r="S1678" s="210"/>
      <c r="T1678" s="211"/>
      <c r="AT1678" s="207" t="s">
        <v>164</v>
      </c>
      <c r="AU1678" s="207" t="s">
        <v>77</v>
      </c>
      <c r="AV1678" s="205" t="s">
        <v>77</v>
      </c>
      <c r="AW1678" s="205" t="s">
        <v>31</v>
      </c>
      <c r="AX1678" s="205" t="s">
        <v>69</v>
      </c>
      <c r="AY1678" s="207" t="s">
        <v>157</v>
      </c>
    </row>
    <row r="1679" spans="2:51" s="205" customFormat="1" ht="11.25">
      <c r="B1679" s="206"/>
      <c r="D1679" s="194" t="s">
        <v>164</v>
      </c>
      <c r="E1679" s="207" t="s">
        <v>3</v>
      </c>
      <c r="F1679" s="208" t="s">
        <v>1293</v>
      </c>
      <c r="H1679" s="207" t="s">
        <v>3</v>
      </c>
      <c r="L1679" s="206"/>
      <c r="M1679" s="209"/>
      <c r="N1679" s="210"/>
      <c r="O1679" s="210"/>
      <c r="P1679" s="210"/>
      <c r="Q1679" s="210"/>
      <c r="R1679" s="210"/>
      <c r="S1679" s="210"/>
      <c r="T1679" s="211"/>
      <c r="AT1679" s="207" t="s">
        <v>164</v>
      </c>
      <c r="AU1679" s="207" t="s">
        <v>77</v>
      </c>
      <c r="AV1679" s="205" t="s">
        <v>77</v>
      </c>
      <c r="AW1679" s="205" t="s">
        <v>31</v>
      </c>
      <c r="AX1679" s="205" t="s">
        <v>69</v>
      </c>
      <c r="AY1679" s="207" t="s">
        <v>157</v>
      </c>
    </row>
    <row r="1680" spans="2:51" s="205" customFormat="1" ht="11.25">
      <c r="B1680" s="206"/>
      <c r="D1680" s="194" t="s">
        <v>164</v>
      </c>
      <c r="E1680" s="207" t="s">
        <v>3</v>
      </c>
      <c r="F1680" s="208" t="s">
        <v>1294</v>
      </c>
      <c r="H1680" s="207" t="s">
        <v>3</v>
      </c>
      <c r="L1680" s="206"/>
      <c r="M1680" s="209"/>
      <c r="N1680" s="210"/>
      <c r="O1680" s="210"/>
      <c r="P1680" s="210"/>
      <c r="Q1680" s="210"/>
      <c r="R1680" s="210"/>
      <c r="S1680" s="210"/>
      <c r="T1680" s="211"/>
      <c r="AT1680" s="207" t="s">
        <v>164</v>
      </c>
      <c r="AU1680" s="207" t="s">
        <v>77</v>
      </c>
      <c r="AV1680" s="205" t="s">
        <v>77</v>
      </c>
      <c r="AW1680" s="205" t="s">
        <v>31</v>
      </c>
      <c r="AX1680" s="205" t="s">
        <v>69</v>
      </c>
      <c r="AY1680" s="207" t="s">
        <v>157</v>
      </c>
    </row>
    <row r="1681" spans="2:51" s="205" customFormat="1" ht="11.25">
      <c r="B1681" s="206"/>
      <c r="D1681" s="194" t="s">
        <v>164</v>
      </c>
      <c r="E1681" s="207" t="s">
        <v>3</v>
      </c>
      <c r="F1681" s="208" t="s">
        <v>1295</v>
      </c>
      <c r="H1681" s="207" t="s">
        <v>3</v>
      </c>
      <c r="L1681" s="206"/>
      <c r="M1681" s="209"/>
      <c r="N1681" s="210"/>
      <c r="O1681" s="210"/>
      <c r="P1681" s="210"/>
      <c r="Q1681" s="210"/>
      <c r="R1681" s="210"/>
      <c r="S1681" s="210"/>
      <c r="T1681" s="211"/>
      <c r="AT1681" s="207" t="s">
        <v>164</v>
      </c>
      <c r="AU1681" s="207" t="s">
        <v>77</v>
      </c>
      <c r="AV1681" s="205" t="s">
        <v>77</v>
      </c>
      <c r="AW1681" s="205" t="s">
        <v>31</v>
      </c>
      <c r="AX1681" s="205" t="s">
        <v>69</v>
      </c>
      <c r="AY1681" s="207" t="s">
        <v>157</v>
      </c>
    </row>
    <row r="1682" spans="2:51" s="205" customFormat="1" ht="11.25">
      <c r="B1682" s="206"/>
      <c r="D1682" s="194" t="s">
        <v>164</v>
      </c>
      <c r="E1682" s="207" t="s">
        <v>3</v>
      </c>
      <c r="F1682" s="208" t="s">
        <v>1296</v>
      </c>
      <c r="H1682" s="207" t="s">
        <v>3</v>
      </c>
      <c r="L1682" s="206"/>
      <c r="M1682" s="209"/>
      <c r="N1682" s="210"/>
      <c r="O1682" s="210"/>
      <c r="P1682" s="210"/>
      <c r="Q1682" s="210"/>
      <c r="R1682" s="210"/>
      <c r="S1682" s="210"/>
      <c r="T1682" s="211"/>
      <c r="AT1682" s="207" t="s">
        <v>164</v>
      </c>
      <c r="AU1682" s="207" t="s">
        <v>77</v>
      </c>
      <c r="AV1682" s="205" t="s">
        <v>77</v>
      </c>
      <c r="AW1682" s="205" t="s">
        <v>31</v>
      </c>
      <c r="AX1682" s="205" t="s">
        <v>69</v>
      </c>
      <c r="AY1682" s="207" t="s">
        <v>157</v>
      </c>
    </row>
    <row r="1683" spans="2:51" s="205" customFormat="1" ht="11.25">
      <c r="B1683" s="206"/>
      <c r="D1683" s="194" t="s">
        <v>164</v>
      </c>
      <c r="E1683" s="207" t="s">
        <v>3</v>
      </c>
      <c r="F1683" s="208" t="s">
        <v>1297</v>
      </c>
      <c r="H1683" s="207" t="s">
        <v>3</v>
      </c>
      <c r="L1683" s="206"/>
      <c r="M1683" s="209"/>
      <c r="N1683" s="210"/>
      <c r="O1683" s="210"/>
      <c r="P1683" s="210"/>
      <c r="Q1683" s="210"/>
      <c r="R1683" s="210"/>
      <c r="S1683" s="210"/>
      <c r="T1683" s="211"/>
      <c r="AT1683" s="207" t="s">
        <v>164</v>
      </c>
      <c r="AU1683" s="207" t="s">
        <v>77</v>
      </c>
      <c r="AV1683" s="205" t="s">
        <v>77</v>
      </c>
      <c r="AW1683" s="205" t="s">
        <v>31</v>
      </c>
      <c r="AX1683" s="205" t="s">
        <v>69</v>
      </c>
      <c r="AY1683" s="207" t="s">
        <v>157</v>
      </c>
    </row>
    <row r="1684" spans="2:51" s="205" customFormat="1" ht="22.5">
      <c r="B1684" s="206"/>
      <c r="D1684" s="194" t="s">
        <v>164</v>
      </c>
      <c r="E1684" s="207" t="s">
        <v>3</v>
      </c>
      <c r="F1684" s="208" t="s">
        <v>607</v>
      </c>
      <c r="H1684" s="207" t="s">
        <v>3</v>
      </c>
      <c r="L1684" s="206"/>
      <c r="M1684" s="209"/>
      <c r="N1684" s="210"/>
      <c r="O1684" s="210"/>
      <c r="P1684" s="210"/>
      <c r="Q1684" s="210"/>
      <c r="R1684" s="210"/>
      <c r="S1684" s="210"/>
      <c r="T1684" s="211"/>
      <c r="AT1684" s="207" t="s">
        <v>164</v>
      </c>
      <c r="AU1684" s="207" t="s">
        <v>77</v>
      </c>
      <c r="AV1684" s="205" t="s">
        <v>77</v>
      </c>
      <c r="AW1684" s="205" t="s">
        <v>31</v>
      </c>
      <c r="AX1684" s="205" t="s">
        <v>69</v>
      </c>
      <c r="AY1684" s="207" t="s">
        <v>157</v>
      </c>
    </row>
    <row r="1685" spans="2:51" s="205" customFormat="1" ht="11.25">
      <c r="B1685" s="206"/>
      <c r="D1685" s="194" t="s">
        <v>164</v>
      </c>
      <c r="E1685" s="207" t="s">
        <v>3</v>
      </c>
      <c r="F1685" s="208" t="s">
        <v>368</v>
      </c>
      <c r="H1685" s="207" t="s">
        <v>3</v>
      </c>
      <c r="L1685" s="206"/>
      <c r="M1685" s="209"/>
      <c r="N1685" s="210"/>
      <c r="O1685" s="210"/>
      <c r="P1685" s="210"/>
      <c r="Q1685" s="210"/>
      <c r="R1685" s="210"/>
      <c r="S1685" s="210"/>
      <c r="T1685" s="211"/>
      <c r="AT1685" s="207" t="s">
        <v>164</v>
      </c>
      <c r="AU1685" s="207" t="s">
        <v>77</v>
      </c>
      <c r="AV1685" s="205" t="s">
        <v>77</v>
      </c>
      <c r="AW1685" s="205" t="s">
        <v>31</v>
      </c>
      <c r="AX1685" s="205" t="s">
        <v>69</v>
      </c>
      <c r="AY1685" s="207" t="s">
        <v>157</v>
      </c>
    </row>
    <row r="1686" spans="2:51" s="205" customFormat="1" ht="11.25">
      <c r="B1686" s="206"/>
      <c r="D1686" s="194" t="s">
        <v>164</v>
      </c>
      <c r="E1686" s="207" t="s">
        <v>3</v>
      </c>
      <c r="F1686" s="208" t="s">
        <v>369</v>
      </c>
      <c r="H1686" s="207" t="s">
        <v>3</v>
      </c>
      <c r="L1686" s="206"/>
      <c r="M1686" s="209"/>
      <c r="N1686" s="210"/>
      <c r="O1686" s="210"/>
      <c r="P1686" s="210"/>
      <c r="Q1686" s="210"/>
      <c r="R1686" s="210"/>
      <c r="S1686" s="210"/>
      <c r="T1686" s="211"/>
      <c r="AT1686" s="207" t="s">
        <v>164</v>
      </c>
      <c r="AU1686" s="207" t="s">
        <v>77</v>
      </c>
      <c r="AV1686" s="205" t="s">
        <v>77</v>
      </c>
      <c r="AW1686" s="205" t="s">
        <v>31</v>
      </c>
      <c r="AX1686" s="205" t="s">
        <v>69</v>
      </c>
      <c r="AY1686" s="207" t="s">
        <v>157</v>
      </c>
    </row>
    <row r="1687" spans="2:51" s="205" customFormat="1" ht="11.25">
      <c r="B1687" s="206"/>
      <c r="D1687" s="194" t="s">
        <v>164</v>
      </c>
      <c r="E1687" s="207" t="s">
        <v>3</v>
      </c>
      <c r="F1687" s="208" t="s">
        <v>370</v>
      </c>
      <c r="H1687" s="207" t="s">
        <v>3</v>
      </c>
      <c r="L1687" s="206"/>
      <c r="M1687" s="209"/>
      <c r="N1687" s="210"/>
      <c r="O1687" s="210"/>
      <c r="P1687" s="210"/>
      <c r="Q1687" s="210"/>
      <c r="R1687" s="210"/>
      <c r="S1687" s="210"/>
      <c r="T1687" s="211"/>
      <c r="AT1687" s="207" t="s">
        <v>164</v>
      </c>
      <c r="AU1687" s="207" t="s">
        <v>77</v>
      </c>
      <c r="AV1687" s="205" t="s">
        <v>77</v>
      </c>
      <c r="AW1687" s="205" t="s">
        <v>31</v>
      </c>
      <c r="AX1687" s="205" t="s">
        <v>69</v>
      </c>
      <c r="AY1687" s="207" t="s">
        <v>157</v>
      </c>
    </row>
    <row r="1688" spans="2:51" s="205" customFormat="1" ht="11.25">
      <c r="B1688" s="206"/>
      <c r="D1688" s="194" t="s">
        <v>164</v>
      </c>
      <c r="E1688" s="207" t="s">
        <v>3</v>
      </c>
      <c r="F1688" s="208" t="s">
        <v>371</v>
      </c>
      <c r="H1688" s="207" t="s">
        <v>3</v>
      </c>
      <c r="L1688" s="206"/>
      <c r="M1688" s="209"/>
      <c r="N1688" s="210"/>
      <c r="O1688" s="210"/>
      <c r="P1688" s="210"/>
      <c r="Q1688" s="210"/>
      <c r="R1688" s="210"/>
      <c r="S1688" s="210"/>
      <c r="T1688" s="211"/>
      <c r="AT1688" s="207" t="s">
        <v>164</v>
      </c>
      <c r="AU1688" s="207" t="s">
        <v>77</v>
      </c>
      <c r="AV1688" s="205" t="s">
        <v>77</v>
      </c>
      <c r="AW1688" s="205" t="s">
        <v>31</v>
      </c>
      <c r="AX1688" s="205" t="s">
        <v>69</v>
      </c>
      <c r="AY1688" s="207" t="s">
        <v>157</v>
      </c>
    </row>
    <row r="1689" spans="2:51" s="205" customFormat="1" ht="11.25">
      <c r="B1689" s="206"/>
      <c r="D1689" s="194" t="s">
        <v>164</v>
      </c>
      <c r="E1689" s="207" t="s">
        <v>3</v>
      </c>
      <c r="F1689" s="208" t="s">
        <v>372</v>
      </c>
      <c r="H1689" s="207" t="s">
        <v>3</v>
      </c>
      <c r="L1689" s="206"/>
      <c r="M1689" s="209"/>
      <c r="N1689" s="210"/>
      <c r="O1689" s="210"/>
      <c r="P1689" s="210"/>
      <c r="Q1689" s="210"/>
      <c r="R1689" s="210"/>
      <c r="S1689" s="210"/>
      <c r="T1689" s="211"/>
      <c r="AT1689" s="207" t="s">
        <v>164</v>
      </c>
      <c r="AU1689" s="207" t="s">
        <v>77</v>
      </c>
      <c r="AV1689" s="205" t="s">
        <v>77</v>
      </c>
      <c r="AW1689" s="205" t="s">
        <v>31</v>
      </c>
      <c r="AX1689" s="205" t="s">
        <v>69</v>
      </c>
      <c r="AY1689" s="207" t="s">
        <v>157</v>
      </c>
    </row>
    <row r="1690" spans="2:51" s="205" customFormat="1" ht="11.25">
      <c r="B1690" s="206"/>
      <c r="D1690" s="194" t="s">
        <v>164</v>
      </c>
      <c r="E1690" s="207" t="s">
        <v>3</v>
      </c>
      <c r="F1690" s="208" t="s">
        <v>373</v>
      </c>
      <c r="H1690" s="207" t="s">
        <v>3</v>
      </c>
      <c r="L1690" s="206"/>
      <c r="M1690" s="209"/>
      <c r="N1690" s="210"/>
      <c r="O1690" s="210"/>
      <c r="P1690" s="210"/>
      <c r="Q1690" s="210"/>
      <c r="R1690" s="210"/>
      <c r="S1690" s="210"/>
      <c r="T1690" s="211"/>
      <c r="AT1690" s="207" t="s">
        <v>164</v>
      </c>
      <c r="AU1690" s="207" t="s">
        <v>77</v>
      </c>
      <c r="AV1690" s="205" t="s">
        <v>77</v>
      </c>
      <c r="AW1690" s="205" t="s">
        <v>31</v>
      </c>
      <c r="AX1690" s="205" t="s">
        <v>69</v>
      </c>
      <c r="AY1690" s="207" t="s">
        <v>157</v>
      </c>
    </row>
    <row r="1691" spans="2:51" s="205" customFormat="1" ht="11.25">
      <c r="B1691" s="206"/>
      <c r="D1691" s="194" t="s">
        <v>164</v>
      </c>
      <c r="E1691" s="207" t="s">
        <v>3</v>
      </c>
      <c r="F1691" s="208" t="s">
        <v>374</v>
      </c>
      <c r="H1691" s="207" t="s">
        <v>3</v>
      </c>
      <c r="L1691" s="206"/>
      <c r="M1691" s="209"/>
      <c r="N1691" s="210"/>
      <c r="O1691" s="210"/>
      <c r="P1691" s="210"/>
      <c r="Q1691" s="210"/>
      <c r="R1691" s="210"/>
      <c r="S1691" s="210"/>
      <c r="T1691" s="211"/>
      <c r="AT1691" s="207" t="s">
        <v>164</v>
      </c>
      <c r="AU1691" s="207" t="s">
        <v>77</v>
      </c>
      <c r="AV1691" s="205" t="s">
        <v>77</v>
      </c>
      <c r="AW1691" s="205" t="s">
        <v>31</v>
      </c>
      <c r="AX1691" s="205" t="s">
        <v>69</v>
      </c>
      <c r="AY1691" s="207" t="s">
        <v>157</v>
      </c>
    </row>
    <row r="1692" spans="2:51" s="205" customFormat="1" ht="11.25">
      <c r="B1692" s="206"/>
      <c r="D1692" s="194" t="s">
        <v>164</v>
      </c>
      <c r="E1692" s="207" t="s">
        <v>3</v>
      </c>
      <c r="F1692" s="208" t="s">
        <v>375</v>
      </c>
      <c r="H1692" s="207" t="s">
        <v>3</v>
      </c>
      <c r="L1692" s="206"/>
      <c r="M1692" s="209"/>
      <c r="N1692" s="210"/>
      <c r="O1692" s="210"/>
      <c r="P1692" s="210"/>
      <c r="Q1692" s="210"/>
      <c r="R1692" s="210"/>
      <c r="S1692" s="210"/>
      <c r="T1692" s="211"/>
      <c r="AT1692" s="207" t="s">
        <v>164</v>
      </c>
      <c r="AU1692" s="207" t="s">
        <v>77</v>
      </c>
      <c r="AV1692" s="205" t="s">
        <v>77</v>
      </c>
      <c r="AW1692" s="205" t="s">
        <v>31</v>
      </c>
      <c r="AX1692" s="205" t="s">
        <v>69</v>
      </c>
      <c r="AY1692" s="207" t="s">
        <v>157</v>
      </c>
    </row>
    <row r="1693" spans="2:51" s="205" customFormat="1" ht="11.25">
      <c r="B1693" s="206"/>
      <c r="D1693" s="194" t="s">
        <v>164</v>
      </c>
      <c r="E1693" s="207" t="s">
        <v>3</v>
      </c>
      <c r="F1693" s="208" t="s">
        <v>376</v>
      </c>
      <c r="H1693" s="207" t="s">
        <v>3</v>
      </c>
      <c r="L1693" s="206"/>
      <c r="M1693" s="209"/>
      <c r="N1693" s="210"/>
      <c r="O1693" s="210"/>
      <c r="P1693" s="210"/>
      <c r="Q1693" s="210"/>
      <c r="R1693" s="210"/>
      <c r="S1693" s="210"/>
      <c r="T1693" s="211"/>
      <c r="AT1693" s="207" t="s">
        <v>164</v>
      </c>
      <c r="AU1693" s="207" t="s">
        <v>77</v>
      </c>
      <c r="AV1693" s="205" t="s">
        <v>77</v>
      </c>
      <c r="AW1693" s="205" t="s">
        <v>31</v>
      </c>
      <c r="AX1693" s="205" t="s">
        <v>69</v>
      </c>
      <c r="AY1693" s="207" t="s">
        <v>157</v>
      </c>
    </row>
    <row r="1694" spans="2:51" s="205" customFormat="1" ht="11.25">
      <c r="B1694" s="206"/>
      <c r="D1694" s="194" t="s">
        <v>164</v>
      </c>
      <c r="E1694" s="207" t="s">
        <v>3</v>
      </c>
      <c r="F1694" s="208" t="s">
        <v>377</v>
      </c>
      <c r="H1694" s="207" t="s">
        <v>3</v>
      </c>
      <c r="L1694" s="206"/>
      <c r="M1694" s="209"/>
      <c r="N1694" s="210"/>
      <c r="O1694" s="210"/>
      <c r="P1694" s="210"/>
      <c r="Q1694" s="210"/>
      <c r="R1694" s="210"/>
      <c r="S1694" s="210"/>
      <c r="T1694" s="211"/>
      <c r="AT1694" s="207" t="s">
        <v>164</v>
      </c>
      <c r="AU1694" s="207" t="s">
        <v>77</v>
      </c>
      <c r="AV1694" s="205" t="s">
        <v>77</v>
      </c>
      <c r="AW1694" s="205" t="s">
        <v>31</v>
      </c>
      <c r="AX1694" s="205" t="s">
        <v>69</v>
      </c>
      <c r="AY1694" s="207" t="s">
        <v>157</v>
      </c>
    </row>
    <row r="1695" spans="2:51" s="205" customFormat="1" ht="11.25">
      <c r="B1695" s="206"/>
      <c r="D1695" s="194" t="s">
        <v>164</v>
      </c>
      <c r="E1695" s="207" t="s">
        <v>3</v>
      </c>
      <c r="F1695" s="208" t="s">
        <v>378</v>
      </c>
      <c r="H1695" s="207" t="s">
        <v>3</v>
      </c>
      <c r="L1695" s="206"/>
      <c r="M1695" s="209"/>
      <c r="N1695" s="210"/>
      <c r="O1695" s="210"/>
      <c r="P1695" s="210"/>
      <c r="Q1695" s="210"/>
      <c r="R1695" s="210"/>
      <c r="S1695" s="210"/>
      <c r="T1695" s="211"/>
      <c r="AT1695" s="207" t="s">
        <v>164</v>
      </c>
      <c r="AU1695" s="207" t="s">
        <v>77</v>
      </c>
      <c r="AV1695" s="205" t="s">
        <v>77</v>
      </c>
      <c r="AW1695" s="205" t="s">
        <v>31</v>
      </c>
      <c r="AX1695" s="205" t="s">
        <v>69</v>
      </c>
      <c r="AY1695" s="207" t="s">
        <v>157</v>
      </c>
    </row>
    <row r="1696" spans="2:51" s="205" customFormat="1" ht="11.25">
      <c r="B1696" s="206"/>
      <c r="D1696" s="194" t="s">
        <v>164</v>
      </c>
      <c r="E1696" s="207" t="s">
        <v>3</v>
      </c>
      <c r="F1696" s="208" t="s">
        <v>379</v>
      </c>
      <c r="H1696" s="207" t="s">
        <v>3</v>
      </c>
      <c r="L1696" s="206"/>
      <c r="M1696" s="209"/>
      <c r="N1696" s="210"/>
      <c r="O1696" s="210"/>
      <c r="P1696" s="210"/>
      <c r="Q1696" s="210"/>
      <c r="R1696" s="210"/>
      <c r="S1696" s="210"/>
      <c r="T1696" s="211"/>
      <c r="AT1696" s="207" t="s">
        <v>164</v>
      </c>
      <c r="AU1696" s="207" t="s">
        <v>77</v>
      </c>
      <c r="AV1696" s="205" t="s">
        <v>77</v>
      </c>
      <c r="AW1696" s="205" t="s">
        <v>31</v>
      </c>
      <c r="AX1696" s="205" t="s">
        <v>69</v>
      </c>
      <c r="AY1696" s="207" t="s">
        <v>157</v>
      </c>
    </row>
    <row r="1697" spans="2:51" s="205" customFormat="1" ht="11.25">
      <c r="B1697" s="206"/>
      <c r="D1697" s="194" t="s">
        <v>164</v>
      </c>
      <c r="E1697" s="207" t="s">
        <v>3</v>
      </c>
      <c r="F1697" s="208" t="s">
        <v>380</v>
      </c>
      <c r="H1697" s="207" t="s">
        <v>3</v>
      </c>
      <c r="L1697" s="206"/>
      <c r="M1697" s="209"/>
      <c r="N1697" s="210"/>
      <c r="O1697" s="210"/>
      <c r="P1697" s="210"/>
      <c r="Q1697" s="210"/>
      <c r="R1697" s="210"/>
      <c r="S1697" s="210"/>
      <c r="T1697" s="211"/>
      <c r="AT1697" s="207" t="s">
        <v>164</v>
      </c>
      <c r="AU1697" s="207" t="s">
        <v>77</v>
      </c>
      <c r="AV1697" s="205" t="s">
        <v>77</v>
      </c>
      <c r="AW1697" s="205" t="s">
        <v>31</v>
      </c>
      <c r="AX1697" s="205" t="s">
        <v>69</v>
      </c>
      <c r="AY1697" s="207" t="s">
        <v>157</v>
      </c>
    </row>
    <row r="1698" spans="2:51" s="205" customFormat="1" ht="11.25">
      <c r="B1698" s="206"/>
      <c r="D1698" s="194" t="s">
        <v>164</v>
      </c>
      <c r="E1698" s="207" t="s">
        <v>3</v>
      </c>
      <c r="F1698" s="208" t="s">
        <v>381</v>
      </c>
      <c r="H1698" s="207" t="s">
        <v>3</v>
      </c>
      <c r="L1698" s="206"/>
      <c r="M1698" s="209"/>
      <c r="N1698" s="210"/>
      <c r="O1698" s="210"/>
      <c r="P1698" s="210"/>
      <c r="Q1698" s="210"/>
      <c r="R1698" s="210"/>
      <c r="S1698" s="210"/>
      <c r="T1698" s="211"/>
      <c r="AT1698" s="207" t="s">
        <v>164</v>
      </c>
      <c r="AU1698" s="207" t="s">
        <v>77</v>
      </c>
      <c r="AV1698" s="205" t="s">
        <v>77</v>
      </c>
      <c r="AW1698" s="205" t="s">
        <v>31</v>
      </c>
      <c r="AX1698" s="205" t="s">
        <v>69</v>
      </c>
      <c r="AY1698" s="207" t="s">
        <v>157</v>
      </c>
    </row>
    <row r="1699" spans="2:51" s="205" customFormat="1" ht="11.25">
      <c r="B1699" s="206"/>
      <c r="D1699" s="194" t="s">
        <v>164</v>
      </c>
      <c r="E1699" s="207" t="s">
        <v>3</v>
      </c>
      <c r="F1699" s="208" t="s">
        <v>382</v>
      </c>
      <c r="H1699" s="207" t="s">
        <v>3</v>
      </c>
      <c r="L1699" s="206"/>
      <c r="M1699" s="209"/>
      <c r="N1699" s="210"/>
      <c r="O1699" s="210"/>
      <c r="P1699" s="210"/>
      <c r="Q1699" s="210"/>
      <c r="R1699" s="210"/>
      <c r="S1699" s="210"/>
      <c r="T1699" s="211"/>
      <c r="AT1699" s="207" t="s">
        <v>164</v>
      </c>
      <c r="AU1699" s="207" t="s">
        <v>77</v>
      </c>
      <c r="AV1699" s="205" t="s">
        <v>77</v>
      </c>
      <c r="AW1699" s="205" t="s">
        <v>31</v>
      </c>
      <c r="AX1699" s="205" t="s">
        <v>69</v>
      </c>
      <c r="AY1699" s="207" t="s">
        <v>157</v>
      </c>
    </row>
    <row r="1700" spans="2:51" s="205" customFormat="1" ht="11.25">
      <c r="B1700" s="206"/>
      <c r="D1700" s="194" t="s">
        <v>164</v>
      </c>
      <c r="E1700" s="207" t="s">
        <v>3</v>
      </c>
      <c r="F1700" s="208" t="s">
        <v>383</v>
      </c>
      <c r="H1700" s="207" t="s">
        <v>3</v>
      </c>
      <c r="L1700" s="206"/>
      <c r="M1700" s="209"/>
      <c r="N1700" s="210"/>
      <c r="O1700" s="210"/>
      <c r="P1700" s="210"/>
      <c r="Q1700" s="210"/>
      <c r="R1700" s="210"/>
      <c r="S1700" s="210"/>
      <c r="T1700" s="211"/>
      <c r="AT1700" s="207" t="s">
        <v>164</v>
      </c>
      <c r="AU1700" s="207" t="s">
        <v>77</v>
      </c>
      <c r="AV1700" s="205" t="s">
        <v>77</v>
      </c>
      <c r="AW1700" s="205" t="s">
        <v>31</v>
      </c>
      <c r="AX1700" s="205" t="s">
        <v>69</v>
      </c>
      <c r="AY1700" s="207" t="s">
        <v>157</v>
      </c>
    </row>
    <row r="1701" spans="2:51" s="205" customFormat="1" ht="11.25">
      <c r="B1701" s="206"/>
      <c r="D1701" s="194" t="s">
        <v>164</v>
      </c>
      <c r="E1701" s="207" t="s">
        <v>3</v>
      </c>
      <c r="F1701" s="208" t="s">
        <v>384</v>
      </c>
      <c r="H1701" s="207" t="s">
        <v>3</v>
      </c>
      <c r="L1701" s="206"/>
      <c r="M1701" s="209"/>
      <c r="N1701" s="210"/>
      <c r="O1701" s="210"/>
      <c r="P1701" s="210"/>
      <c r="Q1701" s="210"/>
      <c r="R1701" s="210"/>
      <c r="S1701" s="210"/>
      <c r="T1701" s="211"/>
      <c r="AT1701" s="207" t="s">
        <v>164</v>
      </c>
      <c r="AU1701" s="207" t="s">
        <v>77</v>
      </c>
      <c r="AV1701" s="205" t="s">
        <v>77</v>
      </c>
      <c r="AW1701" s="205" t="s">
        <v>31</v>
      </c>
      <c r="AX1701" s="205" t="s">
        <v>69</v>
      </c>
      <c r="AY1701" s="207" t="s">
        <v>157</v>
      </c>
    </row>
    <row r="1702" spans="2:51" s="212" customFormat="1" ht="11.25">
      <c r="B1702" s="213"/>
      <c r="D1702" s="194" t="s">
        <v>164</v>
      </c>
      <c r="E1702" s="214" t="s">
        <v>3</v>
      </c>
      <c r="F1702" s="215" t="s">
        <v>1305</v>
      </c>
      <c r="H1702" s="216">
        <v>53.153</v>
      </c>
      <c r="L1702" s="213"/>
      <c r="M1702" s="217"/>
      <c r="N1702" s="218"/>
      <c r="O1702" s="218"/>
      <c r="P1702" s="218"/>
      <c r="Q1702" s="218"/>
      <c r="R1702" s="218"/>
      <c r="S1702" s="218"/>
      <c r="T1702" s="219"/>
      <c r="AT1702" s="214" t="s">
        <v>164</v>
      </c>
      <c r="AU1702" s="214" t="s">
        <v>77</v>
      </c>
      <c r="AV1702" s="212" t="s">
        <v>163</v>
      </c>
      <c r="AW1702" s="212" t="s">
        <v>31</v>
      </c>
      <c r="AX1702" s="212" t="s">
        <v>69</v>
      </c>
      <c r="AY1702" s="214" t="s">
        <v>157</v>
      </c>
    </row>
    <row r="1703" spans="2:51" s="220" customFormat="1" ht="11.25">
      <c r="B1703" s="221"/>
      <c r="D1703" s="194" t="s">
        <v>164</v>
      </c>
      <c r="E1703" s="222" t="s">
        <v>3</v>
      </c>
      <c r="F1703" s="223" t="s">
        <v>171</v>
      </c>
      <c r="H1703" s="224">
        <v>53.153</v>
      </c>
      <c r="L1703" s="221"/>
      <c r="M1703" s="225"/>
      <c r="N1703" s="226"/>
      <c r="O1703" s="226"/>
      <c r="P1703" s="226"/>
      <c r="Q1703" s="226"/>
      <c r="R1703" s="226"/>
      <c r="S1703" s="226"/>
      <c r="T1703" s="227"/>
      <c r="AT1703" s="222" t="s">
        <v>164</v>
      </c>
      <c r="AU1703" s="222" t="s">
        <v>77</v>
      </c>
      <c r="AV1703" s="220" t="s">
        <v>162</v>
      </c>
      <c r="AW1703" s="220" t="s">
        <v>31</v>
      </c>
      <c r="AX1703" s="220" t="s">
        <v>77</v>
      </c>
      <c r="AY1703" s="222" t="s">
        <v>157</v>
      </c>
    </row>
    <row r="1704" spans="2:63" s="169" customFormat="1" ht="25.9" customHeight="1">
      <c r="B1704" s="170"/>
      <c r="D1704" s="171" t="s">
        <v>68</v>
      </c>
      <c r="E1704" s="172" t="s">
        <v>1306</v>
      </c>
      <c r="F1704" s="172" t="s">
        <v>1307</v>
      </c>
      <c r="J1704" s="173">
        <f>BK1704</f>
        <v>0</v>
      </c>
      <c r="L1704" s="170"/>
      <c r="M1704" s="174"/>
      <c r="N1704" s="175"/>
      <c r="O1704" s="175"/>
      <c r="P1704" s="176">
        <f>SUM(P1705:P1719)</f>
        <v>0</v>
      </c>
      <c r="Q1704" s="175"/>
      <c r="R1704" s="176">
        <f>SUM(R1705:R1719)</f>
        <v>0</v>
      </c>
      <c r="S1704" s="175"/>
      <c r="T1704" s="177">
        <f>SUM(T1705:T1719)</f>
        <v>0</v>
      </c>
      <c r="AR1704" s="171" t="s">
        <v>163</v>
      </c>
      <c r="AT1704" s="178" t="s">
        <v>68</v>
      </c>
      <c r="AU1704" s="178" t="s">
        <v>69</v>
      </c>
      <c r="AY1704" s="171" t="s">
        <v>157</v>
      </c>
      <c r="BK1704" s="179">
        <f>SUM(BK1705:BK1719)</f>
        <v>0</v>
      </c>
    </row>
    <row r="1705" spans="1:65" s="113" customFormat="1" ht="16.5" customHeight="1">
      <c r="A1705" s="110"/>
      <c r="B1705" s="111"/>
      <c r="C1705" s="180" t="s">
        <v>1308</v>
      </c>
      <c r="D1705" s="180" t="s">
        <v>158</v>
      </c>
      <c r="E1705" s="181" t="s">
        <v>1309</v>
      </c>
      <c r="F1705" s="182" t="s">
        <v>1310</v>
      </c>
      <c r="G1705" s="183" t="s">
        <v>161</v>
      </c>
      <c r="H1705" s="184">
        <v>32</v>
      </c>
      <c r="I1705" s="5"/>
      <c r="J1705" s="185">
        <f>ROUND(I1705*H1705,2)</f>
        <v>0</v>
      </c>
      <c r="K1705" s="186"/>
      <c r="L1705" s="111"/>
      <c r="M1705" s="187" t="s">
        <v>3</v>
      </c>
      <c r="N1705" s="188" t="s">
        <v>41</v>
      </c>
      <c r="O1705" s="189"/>
      <c r="P1705" s="190">
        <f>O1705*H1705</f>
        <v>0</v>
      </c>
      <c r="Q1705" s="190">
        <v>0</v>
      </c>
      <c r="R1705" s="190">
        <f>Q1705*H1705</f>
        <v>0</v>
      </c>
      <c r="S1705" s="190">
        <v>0</v>
      </c>
      <c r="T1705" s="191">
        <f>S1705*H1705</f>
        <v>0</v>
      </c>
      <c r="U1705" s="110"/>
      <c r="V1705" s="110"/>
      <c r="W1705" s="110"/>
      <c r="X1705" s="110"/>
      <c r="Y1705" s="110"/>
      <c r="Z1705" s="110"/>
      <c r="AA1705" s="110"/>
      <c r="AB1705" s="110"/>
      <c r="AC1705" s="110"/>
      <c r="AD1705" s="110"/>
      <c r="AE1705" s="110"/>
      <c r="AR1705" s="192" t="s">
        <v>211</v>
      </c>
      <c r="AT1705" s="192" t="s">
        <v>158</v>
      </c>
      <c r="AU1705" s="192" t="s">
        <v>77</v>
      </c>
      <c r="AY1705" s="101" t="s">
        <v>157</v>
      </c>
      <c r="BE1705" s="193">
        <f>IF(N1705="základní",J1705,0)</f>
        <v>0</v>
      </c>
      <c r="BF1705" s="193">
        <f>IF(N1705="snížená",J1705,0)</f>
        <v>0</v>
      </c>
      <c r="BG1705" s="193">
        <f>IF(N1705="zákl. přenesená",J1705,0)</f>
        <v>0</v>
      </c>
      <c r="BH1705" s="193">
        <f>IF(N1705="sníž. přenesená",J1705,0)</f>
        <v>0</v>
      </c>
      <c r="BI1705" s="193">
        <f>IF(N1705="nulová",J1705,0)</f>
        <v>0</v>
      </c>
      <c r="BJ1705" s="101" t="s">
        <v>163</v>
      </c>
      <c r="BK1705" s="193">
        <f>ROUND(I1705*H1705,2)</f>
        <v>0</v>
      </c>
      <c r="BL1705" s="101" t="s">
        <v>211</v>
      </c>
      <c r="BM1705" s="192" t="s">
        <v>1311</v>
      </c>
    </row>
    <row r="1706" spans="2:51" s="205" customFormat="1" ht="11.25">
      <c r="B1706" s="206"/>
      <c r="D1706" s="194" t="s">
        <v>164</v>
      </c>
      <c r="E1706" s="207" t="s">
        <v>3</v>
      </c>
      <c r="F1706" s="208" t="s">
        <v>712</v>
      </c>
      <c r="H1706" s="207" t="s">
        <v>3</v>
      </c>
      <c r="L1706" s="206"/>
      <c r="M1706" s="209"/>
      <c r="N1706" s="210"/>
      <c r="O1706" s="210"/>
      <c r="P1706" s="210"/>
      <c r="Q1706" s="210"/>
      <c r="R1706" s="210"/>
      <c r="S1706" s="210"/>
      <c r="T1706" s="211"/>
      <c r="AT1706" s="207" t="s">
        <v>164</v>
      </c>
      <c r="AU1706" s="207" t="s">
        <v>77</v>
      </c>
      <c r="AV1706" s="205" t="s">
        <v>77</v>
      </c>
      <c r="AW1706" s="205" t="s">
        <v>31</v>
      </c>
      <c r="AX1706" s="205" t="s">
        <v>69</v>
      </c>
      <c r="AY1706" s="207" t="s">
        <v>157</v>
      </c>
    </row>
    <row r="1707" spans="2:51" s="212" customFormat="1" ht="11.25">
      <c r="B1707" s="213"/>
      <c r="D1707" s="194" t="s">
        <v>164</v>
      </c>
      <c r="E1707" s="214" t="s">
        <v>3</v>
      </c>
      <c r="F1707" s="215" t="s">
        <v>248</v>
      </c>
      <c r="H1707" s="216">
        <v>32</v>
      </c>
      <c r="L1707" s="213"/>
      <c r="M1707" s="217"/>
      <c r="N1707" s="218"/>
      <c r="O1707" s="218"/>
      <c r="P1707" s="218"/>
      <c r="Q1707" s="218"/>
      <c r="R1707" s="218"/>
      <c r="S1707" s="218"/>
      <c r="T1707" s="219"/>
      <c r="AT1707" s="214" t="s">
        <v>164</v>
      </c>
      <c r="AU1707" s="214" t="s">
        <v>77</v>
      </c>
      <c r="AV1707" s="212" t="s">
        <v>163</v>
      </c>
      <c r="AW1707" s="212" t="s">
        <v>31</v>
      </c>
      <c r="AX1707" s="212" t="s">
        <v>69</v>
      </c>
      <c r="AY1707" s="214" t="s">
        <v>157</v>
      </c>
    </row>
    <row r="1708" spans="2:51" s="220" customFormat="1" ht="11.25">
      <c r="B1708" s="221"/>
      <c r="D1708" s="194" t="s">
        <v>164</v>
      </c>
      <c r="E1708" s="222" t="s">
        <v>3</v>
      </c>
      <c r="F1708" s="223" t="s">
        <v>171</v>
      </c>
      <c r="H1708" s="224">
        <v>32</v>
      </c>
      <c r="L1708" s="221"/>
      <c r="M1708" s="225"/>
      <c r="N1708" s="226"/>
      <c r="O1708" s="226"/>
      <c r="P1708" s="226"/>
      <c r="Q1708" s="226"/>
      <c r="R1708" s="226"/>
      <c r="S1708" s="226"/>
      <c r="T1708" s="227"/>
      <c r="AT1708" s="222" t="s">
        <v>164</v>
      </c>
      <c r="AU1708" s="222" t="s">
        <v>77</v>
      </c>
      <c r="AV1708" s="220" t="s">
        <v>162</v>
      </c>
      <c r="AW1708" s="220" t="s">
        <v>31</v>
      </c>
      <c r="AX1708" s="220" t="s">
        <v>77</v>
      </c>
      <c r="AY1708" s="222" t="s">
        <v>157</v>
      </c>
    </row>
    <row r="1709" spans="1:65" s="113" customFormat="1" ht="24.2" customHeight="1">
      <c r="A1709" s="110"/>
      <c r="B1709" s="111"/>
      <c r="C1709" s="180" t="s">
        <v>778</v>
      </c>
      <c r="D1709" s="180" t="s">
        <v>158</v>
      </c>
      <c r="E1709" s="181" t="s">
        <v>1312</v>
      </c>
      <c r="F1709" s="182" t="s">
        <v>1313</v>
      </c>
      <c r="G1709" s="183" t="s">
        <v>161</v>
      </c>
      <c r="H1709" s="184">
        <v>47.5</v>
      </c>
      <c r="I1709" s="5"/>
      <c r="J1709" s="185">
        <f>ROUND(I1709*H1709,2)</f>
        <v>0</v>
      </c>
      <c r="K1709" s="186"/>
      <c r="L1709" s="111"/>
      <c r="M1709" s="187" t="s">
        <v>3</v>
      </c>
      <c r="N1709" s="188" t="s">
        <v>41</v>
      </c>
      <c r="O1709" s="189"/>
      <c r="P1709" s="190">
        <f>O1709*H1709</f>
        <v>0</v>
      </c>
      <c r="Q1709" s="190">
        <v>0</v>
      </c>
      <c r="R1709" s="190">
        <f>Q1709*H1709</f>
        <v>0</v>
      </c>
      <c r="S1709" s="190">
        <v>0</v>
      </c>
      <c r="T1709" s="191">
        <f>S1709*H1709</f>
        <v>0</v>
      </c>
      <c r="U1709" s="110"/>
      <c r="V1709" s="110"/>
      <c r="W1709" s="110"/>
      <c r="X1709" s="110"/>
      <c r="Y1709" s="110"/>
      <c r="Z1709" s="110"/>
      <c r="AA1709" s="110"/>
      <c r="AB1709" s="110"/>
      <c r="AC1709" s="110"/>
      <c r="AD1709" s="110"/>
      <c r="AE1709" s="110"/>
      <c r="AR1709" s="192" t="s">
        <v>211</v>
      </c>
      <c r="AT1709" s="192" t="s">
        <v>158</v>
      </c>
      <c r="AU1709" s="192" t="s">
        <v>77</v>
      </c>
      <c r="AY1709" s="101" t="s">
        <v>157</v>
      </c>
      <c r="BE1709" s="193">
        <f>IF(N1709="základní",J1709,0)</f>
        <v>0</v>
      </c>
      <c r="BF1709" s="193">
        <f>IF(N1709="snížená",J1709,0)</f>
        <v>0</v>
      </c>
      <c r="BG1709" s="193">
        <f>IF(N1709="zákl. přenesená",J1709,0)</f>
        <v>0</v>
      </c>
      <c r="BH1709" s="193">
        <f>IF(N1709="sníž. přenesená",J1709,0)</f>
        <v>0</v>
      </c>
      <c r="BI1709" s="193">
        <f>IF(N1709="nulová",J1709,0)</f>
        <v>0</v>
      </c>
      <c r="BJ1709" s="101" t="s">
        <v>163</v>
      </c>
      <c r="BK1709" s="193">
        <f>ROUND(I1709*H1709,2)</f>
        <v>0</v>
      </c>
      <c r="BL1709" s="101" t="s">
        <v>211</v>
      </c>
      <c r="BM1709" s="192" t="s">
        <v>1314</v>
      </c>
    </row>
    <row r="1710" spans="2:51" s="205" customFormat="1" ht="22.5">
      <c r="B1710" s="206"/>
      <c r="D1710" s="194" t="s">
        <v>164</v>
      </c>
      <c r="E1710" s="207" t="s">
        <v>3</v>
      </c>
      <c r="F1710" s="208" t="s">
        <v>1315</v>
      </c>
      <c r="H1710" s="207" t="s">
        <v>3</v>
      </c>
      <c r="L1710" s="206"/>
      <c r="M1710" s="209"/>
      <c r="N1710" s="210"/>
      <c r="O1710" s="210"/>
      <c r="P1710" s="210"/>
      <c r="Q1710" s="210"/>
      <c r="R1710" s="210"/>
      <c r="S1710" s="210"/>
      <c r="T1710" s="211"/>
      <c r="AT1710" s="207" t="s">
        <v>164</v>
      </c>
      <c r="AU1710" s="207" t="s">
        <v>77</v>
      </c>
      <c r="AV1710" s="205" t="s">
        <v>77</v>
      </c>
      <c r="AW1710" s="205" t="s">
        <v>31</v>
      </c>
      <c r="AX1710" s="205" t="s">
        <v>69</v>
      </c>
      <c r="AY1710" s="207" t="s">
        <v>157</v>
      </c>
    </row>
    <row r="1711" spans="2:51" s="205" customFormat="1" ht="11.25">
      <c r="B1711" s="206"/>
      <c r="D1711" s="194" t="s">
        <v>164</v>
      </c>
      <c r="E1711" s="207" t="s">
        <v>3</v>
      </c>
      <c r="F1711" s="208" t="s">
        <v>1316</v>
      </c>
      <c r="H1711" s="207" t="s">
        <v>3</v>
      </c>
      <c r="L1711" s="206"/>
      <c r="M1711" s="209"/>
      <c r="N1711" s="210"/>
      <c r="O1711" s="210"/>
      <c r="P1711" s="210"/>
      <c r="Q1711" s="210"/>
      <c r="R1711" s="210"/>
      <c r="S1711" s="210"/>
      <c r="T1711" s="211"/>
      <c r="AT1711" s="207" t="s">
        <v>164</v>
      </c>
      <c r="AU1711" s="207" t="s">
        <v>77</v>
      </c>
      <c r="AV1711" s="205" t="s">
        <v>77</v>
      </c>
      <c r="AW1711" s="205" t="s">
        <v>31</v>
      </c>
      <c r="AX1711" s="205" t="s">
        <v>69</v>
      </c>
      <c r="AY1711" s="207" t="s">
        <v>157</v>
      </c>
    </row>
    <row r="1712" spans="2:51" s="205" customFormat="1" ht="11.25">
      <c r="B1712" s="206"/>
      <c r="D1712" s="194" t="s">
        <v>164</v>
      </c>
      <c r="E1712" s="207" t="s">
        <v>3</v>
      </c>
      <c r="F1712" s="208" t="s">
        <v>1317</v>
      </c>
      <c r="H1712" s="207" t="s">
        <v>3</v>
      </c>
      <c r="L1712" s="206"/>
      <c r="M1712" s="209"/>
      <c r="N1712" s="210"/>
      <c r="O1712" s="210"/>
      <c r="P1712" s="210"/>
      <c r="Q1712" s="210"/>
      <c r="R1712" s="210"/>
      <c r="S1712" s="210"/>
      <c r="T1712" s="211"/>
      <c r="AT1712" s="207" t="s">
        <v>164</v>
      </c>
      <c r="AU1712" s="207" t="s">
        <v>77</v>
      </c>
      <c r="AV1712" s="205" t="s">
        <v>77</v>
      </c>
      <c r="AW1712" s="205" t="s">
        <v>31</v>
      </c>
      <c r="AX1712" s="205" t="s">
        <v>69</v>
      </c>
      <c r="AY1712" s="207" t="s">
        <v>157</v>
      </c>
    </row>
    <row r="1713" spans="2:51" s="205" customFormat="1" ht="11.25">
      <c r="B1713" s="206"/>
      <c r="D1713" s="194" t="s">
        <v>164</v>
      </c>
      <c r="E1713" s="207" t="s">
        <v>3</v>
      </c>
      <c r="F1713" s="208" t="s">
        <v>1318</v>
      </c>
      <c r="H1713" s="207" t="s">
        <v>3</v>
      </c>
      <c r="L1713" s="206"/>
      <c r="M1713" s="209"/>
      <c r="N1713" s="210"/>
      <c r="O1713" s="210"/>
      <c r="P1713" s="210"/>
      <c r="Q1713" s="210"/>
      <c r="R1713" s="210"/>
      <c r="S1713" s="210"/>
      <c r="T1713" s="211"/>
      <c r="AT1713" s="207" t="s">
        <v>164</v>
      </c>
      <c r="AU1713" s="207" t="s">
        <v>77</v>
      </c>
      <c r="AV1713" s="205" t="s">
        <v>77</v>
      </c>
      <c r="AW1713" s="205" t="s">
        <v>31</v>
      </c>
      <c r="AX1713" s="205" t="s">
        <v>69</v>
      </c>
      <c r="AY1713" s="207" t="s">
        <v>157</v>
      </c>
    </row>
    <row r="1714" spans="2:51" s="205" customFormat="1" ht="11.25">
      <c r="B1714" s="206"/>
      <c r="D1714" s="194" t="s">
        <v>164</v>
      </c>
      <c r="E1714" s="207" t="s">
        <v>3</v>
      </c>
      <c r="F1714" s="208" t="s">
        <v>1319</v>
      </c>
      <c r="H1714" s="207" t="s">
        <v>3</v>
      </c>
      <c r="L1714" s="206"/>
      <c r="M1714" s="209"/>
      <c r="N1714" s="210"/>
      <c r="O1714" s="210"/>
      <c r="P1714" s="210"/>
      <c r="Q1714" s="210"/>
      <c r="R1714" s="210"/>
      <c r="S1714" s="210"/>
      <c r="T1714" s="211"/>
      <c r="AT1714" s="207" t="s">
        <v>164</v>
      </c>
      <c r="AU1714" s="207" t="s">
        <v>77</v>
      </c>
      <c r="AV1714" s="205" t="s">
        <v>77</v>
      </c>
      <c r="AW1714" s="205" t="s">
        <v>31</v>
      </c>
      <c r="AX1714" s="205" t="s">
        <v>69</v>
      </c>
      <c r="AY1714" s="207" t="s">
        <v>157</v>
      </c>
    </row>
    <row r="1715" spans="2:51" s="205" customFormat="1" ht="11.25">
      <c r="B1715" s="206"/>
      <c r="D1715" s="194" t="s">
        <v>164</v>
      </c>
      <c r="E1715" s="207" t="s">
        <v>3</v>
      </c>
      <c r="F1715" s="208" t="s">
        <v>1320</v>
      </c>
      <c r="H1715" s="207" t="s">
        <v>3</v>
      </c>
      <c r="L1715" s="206"/>
      <c r="M1715" s="209"/>
      <c r="N1715" s="210"/>
      <c r="O1715" s="210"/>
      <c r="P1715" s="210"/>
      <c r="Q1715" s="210"/>
      <c r="R1715" s="210"/>
      <c r="S1715" s="210"/>
      <c r="T1715" s="211"/>
      <c r="AT1715" s="207" t="s">
        <v>164</v>
      </c>
      <c r="AU1715" s="207" t="s">
        <v>77</v>
      </c>
      <c r="AV1715" s="205" t="s">
        <v>77</v>
      </c>
      <c r="AW1715" s="205" t="s">
        <v>31</v>
      </c>
      <c r="AX1715" s="205" t="s">
        <v>69</v>
      </c>
      <c r="AY1715" s="207" t="s">
        <v>157</v>
      </c>
    </row>
    <row r="1716" spans="2:51" s="205" customFormat="1" ht="11.25">
      <c r="B1716" s="206"/>
      <c r="D1716" s="194" t="s">
        <v>164</v>
      </c>
      <c r="E1716" s="207" t="s">
        <v>3</v>
      </c>
      <c r="F1716" s="208" t="s">
        <v>1321</v>
      </c>
      <c r="H1716" s="207" t="s">
        <v>3</v>
      </c>
      <c r="L1716" s="206"/>
      <c r="M1716" s="209"/>
      <c r="N1716" s="210"/>
      <c r="O1716" s="210"/>
      <c r="P1716" s="210"/>
      <c r="Q1716" s="210"/>
      <c r="R1716" s="210"/>
      <c r="S1716" s="210"/>
      <c r="T1716" s="211"/>
      <c r="AT1716" s="207" t="s">
        <v>164</v>
      </c>
      <c r="AU1716" s="207" t="s">
        <v>77</v>
      </c>
      <c r="AV1716" s="205" t="s">
        <v>77</v>
      </c>
      <c r="AW1716" s="205" t="s">
        <v>31</v>
      </c>
      <c r="AX1716" s="205" t="s">
        <v>69</v>
      </c>
      <c r="AY1716" s="207" t="s">
        <v>157</v>
      </c>
    </row>
    <row r="1717" spans="2:51" s="205" customFormat="1" ht="11.25">
      <c r="B1717" s="206"/>
      <c r="D1717" s="194" t="s">
        <v>164</v>
      </c>
      <c r="E1717" s="207" t="s">
        <v>3</v>
      </c>
      <c r="F1717" s="208" t="s">
        <v>1322</v>
      </c>
      <c r="H1717" s="207" t="s">
        <v>3</v>
      </c>
      <c r="L1717" s="206"/>
      <c r="M1717" s="209"/>
      <c r="N1717" s="210"/>
      <c r="O1717" s="210"/>
      <c r="P1717" s="210"/>
      <c r="Q1717" s="210"/>
      <c r="R1717" s="210"/>
      <c r="S1717" s="210"/>
      <c r="T1717" s="211"/>
      <c r="AT1717" s="207" t="s">
        <v>164</v>
      </c>
      <c r="AU1717" s="207" t="s">
        <v>77</v>
      </c>
      <c r="AV1717" s="205" t="s">
        <v>77</v>
      </c>
      <c r="AW1717" s="205" t="s">
        <v>31</v>
      </c>
      <c r="AX1717" s="205" t="s">
        <v>69</v>
      </c>
      <c r="AY1717" s="207" t="s">
        <v>157</v>
      </c>
    </row>
    <row r="1718" spans="2:51" s="212" customFormat="1" ht="11.25">
      <c r="B1718" s="213"/>
      <c r="D1718" s="194" t="s">
        <v>164</v>
      </c>
      <c r="E1718" s="214" t="s">
        <v>3</v>
      </c>
      <c r="F1718" s="215" t="s">
        <v>1323</v>
      </c>
      <c r="H1718" s="216">
        <v>47.5</v>
      </c>
      <c r="L1718" s="213"/>
      <c r="M1718" s="217"/>
      <c r="N1718" s="218"/>
      <c r="O1718" s="218"/>
      <c r="P1718" s="218"/>
      <c r="Q1718" s="218"/>
      <c r="R1718" s="218"/>
      <c r="S1718" s="218"/>
      <c r="T1718" s="219"/>
      <c r="AT1718" s="214" t="s">
        <v>164</v>
      </c>
      <c r="AU1718" s="214" t="s">
        <v>77</v>
      </c>
      <c r="AV1718" s="212" t="s">
        <v>163</v>
      </c>
      <c r="AW1718" s="212" t="s">
        <v>31</v>
      </c>
      <c r="AX1718" s="212" t="s">
        <v>69</v>
      </c>
      <c r="AY1718" s="214" t="s">
        <v>157</v>
      </c>
    </row>
    <row r="1719" spans="2:51" s="220" customFormat="1" ht="11.25">
      <c r="B1719" s="221"/>
      <c r="D1719" s="194" t="s">
        <v>164</v>
      </c>
      <c r="E1719" s="222" t="s">
        <v>3</v>
      </c>
      <c r="F1719" s="223" t="s">
        <v>171</v>
      </c>
      <c r="H1719" s="224">
        <v>47.5</v>
      </c>
      <c r="L1719" s="221"/>
      <c r="M1719" s="225"/>
      <c r="N1719" s="226"/>
      <c r="O1719" s="226"/>
      <c r="P1719" s="226"/>
      <c r="Q1719" s="226"/>
      <c r="R1719" s="226"/>
      <c r="S1719" s="226"/>
      <c r="T1719" s="227"/>
      <c r="AT1719" s="222" t="s">
        <v>164</v>
      </c>
      <c r="AU1719" s="222" t="s">
        <v>77</v>
      </c>
      <c r="AV1719" s="220" t="s">
        <v>162</v>
      </c>
      <c r="AW1719" s="220" t="s">
        <v>31</v>
      </c>
      <c r="AX1719" s="220" t="s">
        <v>77</v>
      </c>
      <c r="AY1719" s="222" t="s">
        <v>157</v>
      </c>
    </row>
    <row r="1720" spans="2:63" s="169" customFormat="1" ht="25.9" customHeight="1">
      <c r="B1720" s="170"/>
      <c r="D1720" s="171" t="s">
        <v>68</v>
      </c>
      <c r="E1720" s="172" t="s">
        <v>1324</v>
      </c>
      <c r="F1720" s="172" t="s">
        <v>1325</v>
      </c>
      <c r="J1720" s="173">
        <f>BK1720</f>
        <v>0</v>
      </c>
      <c r="L1720" s="170"/>
      <c r="M1720" s="174"/>
      <c r="N1720" s="175"/>
      <c r="O1720" s="175"/>
      <c r="P1720" s="176">
        <f>P1721</f>
        <v>0</v>
      </c>
      <c r="Q1720" s="175"/>
      <c r="R1720" s="176">
        <f>R1721</f>
        <v>0</v>
      </c>
      <c r="S1720" s="175"/>
      <c r="T1720" s="177">
        <f>T1721</f>
        <v>0</v>
      </c>
      <c r="AR1720" s="171" t="s">
        <v>163</v>
      </c>
      <c r="AT1720" s="178" t="s">
        <v>68</v>
      </c>
      <c r="AU1720" s="178" t="s">
        <v>69</v>
      </c>
      <c r="AY1720" s="171" t="s">
        <v>157</v>
      </c>
      <c r="BK1720" s="179">
        <f>BK1721</f>
        <v>0</v>
      </c>
    </row>
    <row r="1721" spans="1:65" s="113" customFormat="1" ht="24.2" customHeight="1">
      <c r="A1721" s="110"/>
      <c r="B1721" s="111"/>
      <c r="C1721" s="180" t="s">
        <v>1326</v>
      </c>
      <c r="D1721" s="180" t="s">
        <v>158</v>
      </c>
      <c r="E1721" s="181" t="s">
        <v>1327</v>
      </c>
      <c r="F1721" s="182" t="s">
        <v>1328</v>
      </c>
      <c r="G1721" s="183" t="s">
        <v>183</v>
      </c>
      <c r="H1721" s="184">
        <v>30</v>
      </c>
      <c r="I1721" s="5"/>
      <c r="J1721" s="185">
        <f>ROUND(I1721*H1721,2)</f>
        <v>0</v>
      </c>
      <c r="K1721" s="186"/>
      <c r="L1721" s="111"/>
      <c r="M1721" s="187" t="s">
        <v>3</v>
      </c>
      <c r="N1721" s="188" t="s">
        <v>41</v>
      </c>
      <c r="O1721" s="189"/>
      <c r="P1721" s="190">
        <f>O1721*H1721</f>
        <v>0</v>
      </c>
      <c r="Q1721" s="190">
        <v>0</v>
      </c>
      <c r="R1721" s="190">
        <f>Q1721*H1721</f>
        <v>0</v>
      </c>
      <c r="S1721" s="190">
        <v>0</v>
      </c>
      <c r="T1721" s="191">
        <f>S1721*H1721</f>
        <v>0</v>
      </c>
      <c r="U1721" s="110"/>
      <c r="V1721" s="110"/>
      <c r="W1721" s="110"/>
      <c r="X1721" s="110"/>
      <c r="Y1721" s="110"/>
      <c r="Z1721" s="110"/>
      <c r="AA1721" s="110"/>
      <c r="AB1721" s="110"/>
      <c r="AC1721" s="110"/>
      <c r="AD1721" s="110"/>
      <c r="AE1721" s="110"/>
      <c r="AR1721" s="192" t="s">
        <v>211</v>
      </c>
      <c r="AT1721" s="192" t="s">
        <v>158</v>
      </c>
      <c r="AU1721" s="192" t="s">
        <v>77</v>
      </c>
      <c r="AY1721" s="101" t="s">
        <v>157</v>
      </c>
      <c r="BE1721" s="193">
        <f>IF(N1721="základní",J1721,0)</f>
        <v>0</v>
      </c>
      <c r="BF1721" s="193">
        <f>IF(N1721="snížená",J1721,0)</f>
        <v>0</v>
      </c>
      <c r="BG1721" s="193">
        <f>IF(N1721="zákl. přenesená",J1721,0)</f>
        <v>0</v>
      </c>
      <c r="BH1721" s="193">
        <f>IF(N1721="sníž. přenesená",J1721,0)</f>
        <v>0</v>
      </c>
      <c r="BI1721" s="193">
        <f>IF(N1721="nulová",J1721,0)</f>
        <v>0</v>
      </c>
      <c r="BJ1721" s="101" t="s">
        <v>163</v>
      </c>
      <c r="BK1721" s="193">
        <f>ROUND(I1721*H1721,2)</f>
        <v>0</v>
      </c>
      <c r="BL1721" s="101" t="s">
        <v>211</v>
      </c>
      <c r="BM1721" s="192" t="s">
        <v>1329</v>
      </c>
    </row>
    <row r="1722" spans="2:63" s="169" customFormat="1" ht="25.9" customHeight="1">
      <c r="B1722" s="170"/>
      <c r="D1722" s="171" t="s">
        <v>68</v>
      </c>
      <c r="E1722" s="172" t="s">
        <v>1330</v>
      </c>
      <c r="F1722" s="172" t="s">
        <v>1331</v>
      </c>
      <c r="J1722" s="173">
        <f>BK1722</f>
        <v>0</v>
      </c>
      <c r="L1722" s="170"/>
      <c r="M1722" s="174"/>
      <c r="N1722" s="175"/>
      <c r="O1722" s="175"/>
      <c r="P1722" s="176">
        <f>SUM(P1723:P1742)</f>
        <v>0</v>
      </c>
      <c r="Q1722" s="175"/>
      <c r="R1722" s="176">
        <f>SUM(R1723:R1742)</f>
        <v>0</v>
      </c>
      <c r="S1722" s="175"/>
      <c r="T1722" s="177">
        <f>SUM(T1723:T1742)</f>
        <v>0</v>
      </c>
      <c r="AR1722" s="171" t="s">
        <v>163</v>
      </c>
      <c r="AT1722" s="178" t="s">
        <v>68</v>
      </c>
      <c r="AU1722" s="178" t="s">
        <v>69</v>
      </c>
      <c r="AY1722" s="171" t="s">
        <v>157</v>
      </c>
      <c r="BK1722" s="179">
        <f>SUM(BK1723:BK1742)</f>
        <v>0</v>
      </c>
    </row>
    <row r="1723" spans="1:65" s="113" customFormat="1" ht="16.5" customHeight="1">
      <c r="A1723" s="110"/>
      <c r="B1723" s="111"/>
      <c r="C1723" s="180" t="s">
        <v>780</v>
      </c>
      <c r="D1723" s="180" t="s">
        <v>158</v>
      </c>
      <c r="E1723" s="181" t="s">
        <v>1332</v>
      </c>
      <c r="F1723" s="182" t="s">
        <v>1333</v>
      </c>
      <c r="G1723" s="183" t="s">
        <v>389</v>
      </c>
      <c r="H1723" s="184">
        <v>1</v>
      </c>
      <c r="I1723" s="5"/>
      <c r="J1723" s="185">
        <f>ROUND(I1723*H1723,2)</f>
        <v>0</v>
      </c>
      <c r="K1723" s="186"/>
      <c r="L1723" s="111"/>
      <c r="M1723" s="187" t="s">
        <v>3</v>
      </c>
      <c r="N1723" s="188" t="s">
        <v>41</v>
      </c>
      <c r="O1723" s="189"/>
      <c r="P1723" s="190">
        <f>O1723*H1723</f>
        <v>0</v>
      </c>
      <c r="Q1723" s="190">
        <v>0</v>
      </c>
      <c r="R1723" s="190">
        <f>Q1723*H1723</f>
        <v>0</v>
      </c>
      <c r="S1723" s="190">
        <v>0</v>
      </c>
      <c r="T1723" s="191">
        <f>S1723*H1723</f>
        <v>0</v>
      </c>
      <c r="U1723" s="110"/>
      <c r="V1723" s="110"/>
      <c r="W1723" s="110"/>
      <c r="X1723" s="110"/>
      <c r="Y1723" s="110"/>
      <c r="Z1723" s="110"/>
      <c r="AA1723" s="110"/>
      <c r="AB1723" s="110"/>
      <c r="AC1723" s="110"/>
      <c r="AD1723" s="110"/>
      <c r="AE1723" s="110"/>
      <c r="AR1723" s="192" t="s">
        <v>211</v>
      </c>
      <c r="AT1723" s="192" t="s">
        <v>158</v>
      </c>
      <c r="AU1723" s="192" t="s">
        <v>77</v>
      </c>
      <c r="AY1723" s="101" t="s">
        <v>157</v>
      </c>
      <c r="BE1723" s="193">
        <f>IF(N1723="základní",J1723,0)</f>
        <v>0</v>
      </c>
      <c r="BF1723" s="193">
        <f>IF(N1723="snížená",J1723,0)</f>
        <v>0</v>
      </c>
      <c r="BG1723" s="193">
        <f>IF(N1723="zákl. přenesená",J1723,0)</f>
        <v>0</v>
      </c>
      <c r="BH1723" s="193">
        <f>IF(N1723="sníž. přenesená",J1723,0)</f>
        <v>0</v>
      </c>
      <c r="BI1723" s="193">
        <f>IF(N1723="nulová",J1723,0)</f>
        <v>0</v>
      </c>
      <c r="BJ1723" s="101" t="s">
        <v>163</v>
      </c>
      <c r="BK1723" s="193">
        <f>ROUND(I1723*H1723,2)</f>
        <v>0</v>
      </c>
      <c r="BL1723" s="101" t="s">
        <v>211</v>
      </c>
      <c r="BM1723" s="192" t="s">
        <v>1334</v>
      </c>
    </row>
    <row r="1724" spans="2:51" s="205" customFormat="1" ht="22.5">
      <c r="B1724" s="206"/>
      <c r="D1724" s="194" t="s">
        <v>164</v>
      </c>
      <c r="E1724" s="207" t="s">
        <v>3</v>
      </c>
      <c r="F1724" s="208" t="s">
        <v>607</v>
      </c>
      <c r="H1724" s="207" t="s">
        <v>3</v>
      </c>
      <c r="L1724" s="206"/>
      <c r="M1724" s="209"/>
      <c r="N1724" s="210"/>
      <c r="O1724" s="210"/>
      <c r="P1724" s="210"/>
      <c r="Q1724" s="210"/>
      <c r="R1724" s="210"/>
      <c r="S1724" s="210"/>
      <c r="T1724" s="211"/>
      <c r="AT1724" s="207" t="s">
        <v>164</v>
      </c>
      <c r="AU1724" s="207" t="s">
        <v>77</v>
      </c>
      <c r="AV1724" s="205" t="s">
        <v>77</v>
      </c>
      <c r="AW1724" s="205" t="s">
        <v>31</v>
      </c>
      <c r="AX1724" s="205" t="s">
        <v>69</v>
      </c>
      <c r="AY1724" s="207" t="s">
        <v>157</v>
      </c>
    </row>
    <row r="1725" spans="2:51" s="205" customFormat="1" ht="11.25">
      <c r="B1725" s="206"/>
      <c r="D1725" s="194" t="s">
        <v>164</v>
      </c>
      <c r="E1725" s="207" t="s">
        <v>3</v>
      </c>
      <c r="F1725" s="208" t="s">
        <v>608</v>
      </c>
      <c r="H1725" s="207" t="s">
        <v>3</v>
      </c>
      <c r="L1725" s="206"/>
      <c r="M1725" s="209"/>
      <c r="N1725" s="210"/>
      <c r="O1725" s="210"/>
      <c r="P1725" s="210"/>
      <c r="Q1725" s="210"/>
      <c r="R1725" s="210"/>
      <c r="S1725" s="210"/>
      <c r="T1725" s="211"/>
      <c r="AT1725" s="207" t="s">
        <v>164</v>
      </c>
      <c r="AU1725" s="207" t="s">
        <v>77</v>
      </c>
      <c r="AV1725" s="205" t="s">
        <v>77</v>
      </c>
      <c r="AW1725" s="205" t="s">
        <v>31</v>
      </c>
      <c r="AX1725" s="205" t="s">
        <v>69</v>
      </c>
      <c r="AY1725" s="207" t="s">
        <v>157</v>
      </c>
    </row>
    <row r="1726" spans="2:51" s="212" customFormat="1" ht="11.25">
      <c r="B1726" s="213"/>
      <c r="D1726" s="194" t="s">
        <v>164</v>
      </c>
      <c r="E1726" s="214" t="s">
        <v>3</v>
      </c>
      <c r="F1726" s="215" t="s">
        <v>77</v>
      </c>
      <c r="H1726" s="216">
        <v>1</v>
      </c>
      <c r="L1726" s="213"/>
      <c r="M1726" s="217"/>
      <c r="N1726" s="218"/>
      <c r="O1726" s="218"/>
      <c r="P1726" s="218"/>
      <c r="Q1726" s="218"/>
      <c r="R1726" s="218"/>
      <c r="S1726" s="218"/>
      <c r="T1726" s="219"/>
      <c r="AT1726" s="214" t="s">
        <v>164</v>
      </c>
      <c r="AU1726" s="214" t="s">
        <v>77</v>
      </c>
      <c r="AV1726" s="212" t="s">
        <v>163</v>
      </c>
      <c r="AW1726" s="212" t="s">
        <v>31</v>
      </c>
      <c r="AX1726" s="212" t="s">
        <v>69</v>
      </c>
      <c r="AY1726" s="214" t="s">
        <v>157</v>
      </c>
    </row>
    <row r="1727" spans="2:51" s="220" customFormat="1" ht="11.25">
      <c r="B1727" s="221"/>
      <c r="D1727" s="194" t="s">
        <v>164</v>
      </c>
      <c r="E1727" s="222" t="s">
        <v>3</v>
      </c>
      <c r="F1727" s="223" t="s">
        <v>171</v>
      </c>
      <c r="H1727" s="224">
        <v>1</v>
      </c>
      <c r="L1727" s="221"/>
      <c r="M1727" s="225"/>
      <c r="N1727" s="226"/>
      <c r="O1727" s="226"/>
      <c r="P1727" s="226"/>
      <c r="Q1727" s="226"/>
      <c r="R1727" s="226"/>
      <c r="S1727" s="226"/>
      <c r="T1727" s="227"/>
      <c r="AT1727" s="222" t="s">
        <v>164</v>
      </c>
      <c r="AU1727" s="222" t="s">
        <v>77</v>
      </c>
      <c r="AV1727" s="220" t="s">
        <v>162</v>
      </c>
      <c r="AW1727" s="220" t="s">
        <v>31</v>
      </c>
      <c r="AX1727" s="220" t="s">
        <v>77</v>
      </c>
      <c r="AY1727" s="222" t="s">
        <v>157</v>
      </c>
    </row>
    <row r="1728" spans="1:65" s="113" customFormat="1" ht="24.2" customHeight="1">
      <c r="A1728" s="110"/>
      <c r="B1728" s="111"/>
      <c r="C1728" s="180" t="s">
        <v>1335</v>
      </c>
      <c r="D1728" s="180" t="s">
        <v>158</v>
      </c>
      <c r="E1728" s="181" t="s">
        <v>1336</v>
      </c>
      <c r="F1728" s="182" t="s">
        <v>1337</v>
      </c>
      <c r="G1728" s="183" t="s">
        <v>161</v>
      </c>
      <c r="H1728" s="184">
        <v>22.07</v>
      </c>
      <c r="I1728" s="5"/>
      <c r="J1728" s="185">
        <f>ROUND(I1728*H1728,2)</f>
        <v>0</v>
      </c>
      <c r="K1728" s="186"/>
      <c r="L1728" s="111"/>
      <c r="M1728" s="187" t="s">
        <v>3</v>
      </c>
      <c r="N1728" s="188" t="s">
        <v>41</v>
      </c>
      <c r="O1728" s="189"/>
      <c r="P1728" s="190">
        <f>O1728*H1728</f>
        <v>0</v>
      </c>
      <c r="Q1728" s="190">
        <v>0</v>
      </c>
      <c r="R1728" s="190">
        <f>Q1728*H1728</f>
        <v>0</v>
      </c>
      <c r="S1728" s="190">
        <v>0</v>
      </c>
      <c r="T1728" s="191">
        <f>S1728*H1728</f>
        <v>0</v>
      </c>
      <c r="U1728" s="110"/>
      <c r="V1728" s="110"/>
      <c r="W1728" s="110"/>
      <c r="X1728" s="110"/>
      <c r="Y1728" s="110"/>
      <c r="Z1728" s="110"/>
      <c r="AA1728" s="110"/>
      <c r="AB1728" s="110"/>
      <c r="AC1728" s="110"/>
      <c r="AD1728" s="110"/>
      <c r="AE1728" s="110"/>
      <c r="AR1728" s="192" t="s">
        <v>211</v>
      </c>
      <c r="AT1728" s="192" t="s">
        <v>158</v>
      </c>
      <c r="AU1728" s="192" t="s">
        <v>77</v>
      </c>
      <c r="AY1728" s="101" t="s">
        <v>157</v>
      </c>
      <c r="BE1728" s="193">
        <f>IF(N1728="základní",J1728,0)</f>
        <v>0</v>
      </c>
      <c r="BF1728" s="193">
        <f>IF(N1728="snížená",J1728,0)</f>
        <v>0</v>
      </c>
      <c r="BG1728" s="193">
        <f>IF(N1728="zákl. přenesená",J1728,0)</f>
        <v>0</v>
      </c>
      <c r="BH1728" s="193">
        <f>IF(N1728="sníž. přenesená",J1728,0)</f>
        <v>0</v>
      </c>
      <c r="BI1728" s="193">
        <f>IF(N1728="nulová",J1728,0)</f>
        <v>0</v>
      </c>
      <c r="BJ1728" s="101" t="s">
        <v>163</v>
      </c>
      <c r="BK1728" s="193">
        <f>ROUND(I1728*H1728,2)</f>
        <v>0</v>
      </c>
      <c r="BL1728" s="101" t="s">
        <v>211</v>
      </c>
      <c r="BM1728" s="192" t="s">
        <v>1338</v>
      </c>
    </row>
    <row r="1729" spans="2:51" s="205" customFormat="1" ht="11.25">
      <c r="B1729" s="206"/>
      <c r="D1729" s="194" t="s">
        <v>164</v>
      </c>
      <c r="E1729" s="207" t="s">
        <v>3</v>
      </c>
      <c r="F1729" s="208" t="s">
        <v>1339</v>
      </c>
      <c r="H1729" s="207" t="s">
        <v>3</v>
      </c>
      <c r="L1729" s="206"/>
      <c r="M1729" s="209"/>
      <c r="N1729" s="210"/>
      <c r="O1729" s="210"/>
      <c r="P1729" s="210"/>
      <c r="Q1729" s="210"/>
      <c r="R1729" s="210"/>
      <c r="S1729" s="210"/>
      <c r="T1729" s="211"/>
      <c r="AT1729" s="207" t="s">
        <v>164</v>
      </c>
      <c r="AU1729" s="207" t="s">
        <v>77</v>
      </c>
      <c r="AV1729" s="205" t="s">
        <v>77</v>
      </c>
      <c r="AW1729" s="205" t="s">
        <v>31</v>
      </c>
      <c r="AX1729" s="205" t="s">
        <v>69</v>
      </c>
      <c r="AY1729" s="207" t="s">
        <v>157</v>
      </c>
    </row>
    <row r="1730" spans="2:51" s="205" customFormat="1" ht="11.25">
      <c r="B1730" s="206"/>
      <c r="D1730" s="194" t="s">
        <v>164</v>
      </c>
      <c r="E1730" s="207" t="s">
        <v>3</v>
      </c>
      <c r="F1730" s="208" t="s">
        <v>1340</v>
      </c>
      <c r="H1730" s="207" t="s">
        <v>3</v>
      </c>
      <c r="L1730" s="206"/>
      <c r="M1730" s="209"/>
      <c r="N1730" s="210"/>
      <c r="O1730" s="210"/>
      <c r="P1730" s="210"/>
      <c r="Q1730" s="210"/>
      <c r="R1730" s="210"/>
      <c r="S1730" s="210"/>
      <c r="T1730" s="211"/>
      <c r="AT1730" s="207" t="s">
        <v>164</v>
      </c>
      <c r="AU1730" s="207" t="s">
        <v>77</v>
      </c>
      <c r="AV1730" s="205" t="s">
        <v>77</v>
      </c>
      <c r="AW1730" s="205" t="s">
        <v>31</v>
      </c>
      <c r="AX1730" s="205" t="s">
        <v>69</v>
      </c>
      <c r="AY1730" s="207" t="s">
        <v>157</v>
      </c>
    </row>
    <row r="1731" spans="2:51" s="205" customFormat="1" ht="11.25">
      <c r="B1731" s="206"/>
      <c r="D1731" s="194" t="s">
        <v>164</v>
      </c>
      <c r="E1731" s="207" t="s">
        <v>3</v>
      </c>
      <c r="F1731" s="208" t="s">
        <v>1341</v>
      </c>
      <c r="H1731" s="207" t="s">
        <v>3</v>
      </c>
      <c r="L1731" s="206"/>
      <c r="M1731" s="209"/>
      <c r="N1731" s="210"/>
      <c r="O1731" s="210"/>
      <c r="P1731" s="210"/>
      <c r="Q1731" s="210"/>
      <c r="R1731" s="210"/>
      <c r="S1731" s="210"/>
      <c r="T1731" s="211"/>
      <c r="AT1731" s="207" t="s">
        <v>164</v>
      </c>
      <c r="AU1731" s="207" t="s">
        <v>77</v>
      </c>
      <c r="AV1731" s="205" t="s">
        <v>77</v>
      </c>
      <c r="AW1731" s="205" t="s">
        <v>31</v>
      </c>
      <c r="AX1731" s="205" t="s">
        <v>69</v>
      </c>
      <c r="AY1731" s="207" t="s">
        <v>157</v>
      </c>
    </row>
    <row r="1732" spans="2:51" s="205" customFormat="1" ht="11.25">
      <c r="B1732" s="206"/>
      <c r="D1732" s="194" t="s">
        <v>164</v>
      </c>
      <c r="E1732" s="207" t="s">
        <v>3</v>
      </c>
      <c r="F1732" s="208" t="s">
        <v>1342</v>
      </c>
      <c r="H1732" s="207" t="s">
        <v>3</v>
      </c>
      <c r="L1732" s="206"/>
      <c r="M1732" s="209"/>
      <c r="N1732" s="210"/>
      <c r="O1732" s="210"/>
      <c r="P1732" s="210"/>
      <c r="Q1732" s="210"/>
      <c r="R1732" s="210"/>
      <c r="S1732" s="210"/>
      <c r="T1732" s="211"/>
      <c r="AT1732" s="207" t="s">
        <v>164</v>
      </c>
      <c r="AU1732" s="207" t="s">
        <v>77</v>
      </c>
      <c r="AV1732" s="205" t="s">
        <v>77</v>
      </c>
      <c r="AW1732" s="205" t="s">
        <v>31</v>
      </c>
      <c r="AX1732" s="205" t="s">
        <v>69</v>
      </c>
      <c r="AY1732" s="207" t="s">
        <v>157</v>
      </c>
    </row>
    <row r="1733" spans="2:51" s="205" customFormat="1" ht="11.25">
      <c r="B1733" s="206"/>
      <c r="D1733" s="194" t="s">
        <v>164</v>
      </c>
      <c r="E1733" s="207" t="s">
        <v>3</v>
      </c>
      <c r="F1733" s="208" t="s">
        <v>1343</v>
      </c>
      <c r="H1733" s="207" t="s">
        <v>3</v>
      </c>
      <c r="L1733" s="206"/>
      <c r="M1733" s="209"/>
      <c r="N1733" s="210"/>
      <c r="O1733" s="210"/>
      <c r="P1733" s="210"/>
      <c r="Q1733" s="210"/>
      <c r="R1733" s="210"/>
      <c r="S1733" s="210"/>
      <c r="T1733" s="211"/>
      <c r="AT1733" s="207" t="s">
        <v>164</v>
      </c>
      <c r="AU1733" s="207" t="s">
        <v>77</v>
      </c>
      <c r="AV1733" s="205" t="s">
        <v>77</v>
      </c>
      <c r="AW1733" s="205" t="s">
        <v>31</v>
      </c>
      <c r="AX1733" s="205" t="s">
        <v>69</v>
      </c>
      <c r="AY1733" s="207" t="s">
        <v>157</v>
      </c>
    </row>
    <row r="1734" spans="2:51" s="205" customFormat="1" ht="11.25">
      <c r="B1734" s="206"/>
      <c r="D1734" s="194" t="s">
        <v>164</v>
      </c>
      <c r="E1734" s="207" t="s">
        <v>3</v>
      </c>
      <c r="F1734" s="208" t="s">
        <v>1344</v>
      </c>
      <c r="H1734" s="207" t="s">
        <v>3</v>
      </c>
      <c r="L1734" s="206"/>
      <c r="M1734" s="209"/>
      <c r="N1734" s="210"/>
      <c r="O1734" s="210"/>
      <c r="P1734" s="210"/>
      <c r="Q1734" s="210"/>
      <c r="R1734" s="210"/>
      <c r="S1734" s="210"/>
      <c r="T1734" s="211"/>
      <c r="AT1734" s="207" t="s">
        <v>164</v>
      </c>
      <c r="AU1734" s="207" t="s">
        <v>77</v>
      </c>
      <c r="AV1734" s="205" t="s">
        <v>77</v>
      </c>
      <c r="AW1734" s="205" t="s">
        <v>31</v>
      </c>
      <c r="AX1734" s="205" t="s">
        <v>69</v>
      </c>
      <c r="AY1734" s="207" t="s">
        <v>157</v>
      </c>
    </row>
    <row r="1735" spans="2:51" s="205" customFormat="1" ht="11.25">
      <c r="B1735" s="206"/>
      <c r="D1735" s="194" t="s">
        <v>164</v>
      </c>
      <c r="E1735" s="207" t="s">
        <v>3</v>
      </c>
      <c r="F1735" s="208" t="s">
        <v>1345</v>
      </c>
      <c r="H1735" s="207" t="s">
        <v>3</v>
      </c>
      <c r="L1735" s="206"/>
      <c r="M1735" s="209"/>
      <c r="N1735" s="210"/>
      <c r="O1735" s="210"/>
      <c r="P1735" s="210"/>
      <c r="Q1735" s="210"/>
      <c r="R1735" s="210"/>
      <c r="S1735" s="210"/>
      <c r="T1735" s="211"/>
      <c r="AT1735" s="207" t="s">
        <v>164</v>
      </c>
      <c r="AU1735" s="207" t="s">
        <v>77</v>
      </c>
      <c r="AV1735" s="205" t="s">
        <v>77</v>
      </c>
      <c r="AW1735" s="205" t="s">
        <v>31</v>
      </c>
      <c r="AX1735" s="205" t="s">
        <v>69</v>
      </c>
      <c r="AY1735" s="207" t="s">
        <v>157</v>
      </c>
    </row>
    <row r="1736" spans="2:51" s="205" customFormat="1" ht="11.25">
      <c r="B1736" s="206"/>
      <c r="D1736" s="194" t="s">
        <v>164</v>
      </c>
      <c r="E1736" s="207" t="s">
        <v>3</v>
      </c>
      <c r="F1736" s="208" t="s">
        <v>1346</v>
      </c>
      <c r="H1736" s="207" t="s">
        <v>3</v>
      </c>
      <c r="L1736" s="206"/>
      <c r="M1736" s="209"/>
      <c r="N1736" s="210"/>
      <c r="O1736" s="210"/>
      <c r="P1736" s="210"/>
      <c r="Q1736" s="210"/>
      <c r="R1736" s="210"/>
      <c r="S1736" s="210"/>
      <c r="T1736" s="211"/>
      <c r="AT1736" s="207" t="s">
        <v>164</v>
      </c>
      <c r="AU1736" s="207" t="s">
        <v>77</v>
      </c>
      <c r="AV1736" s="205" t="s">
        <v>77</v>
      </c>
      <c r="AW1736" s="205" t="s">
        <v>31</v>
      </c>
      <c r="AX1736" s="205" t="s">
        <v>69</v>
      </c>
      <c r="AY1736" s="207" t="s">
        <v>157</v>
      </c>
    </row>
    <row r="1737" spans="2:51" s="212" customFormat="1" ht="11.25">
      <c r="B1737" s="213"/>
      <c r="D1737" s="194" t="s">
        <v>164</v>
      </c>
      <c r="E1737" s="214" t="s">
        <v>3</v>
      </c>
      <c r="F1737" s="215" t="s">
        <v>1347</v>
      </c>
      <c r="H1737" s="216">
        <v>22.07</v>
      </c>
      <c r="L1737" s="213"/>
      <c r="M1737" s="217"/>
      <c r="N1737" s="218"/>
      <c r="O1737" s="218"/>
      <c r="P1737" s="218"/>
      <c r="Q1737" s="218"/>
      <c r="R1737" s="218"/>
      <c r="S1737" s="218"/>
      <c r="T1737" s="219"/>
      <c r="AT1737" s="214" t="s">
        <v>164</v>
      </c>
      <c r="AU1737" s="214" t="s">
        <v>77</v>
      </c>
      <c r="AV1737" s="212" t="s">
        <v>163</v>
      </c>
      <c r="AW1737" s="212" t="s">
        <v>31</v>
      </c>
      <c r="AX1737" s="212" t="s">
        <v>69</v>
      </c>
      <c r="AY1737" s="214" t="s">
        <v>157</v>
      </c>
    </row>
    <row r="1738" spans="2:51" s="220" customFormat="1" ht="11.25">
      <c r="B1738" s="221"/>
      <c r="D1738" s="194" t="s">
        <v>164</v>
      </c>
      <c r="E1738" s="222" t="s">
        <v>3</v>
      </c>
      <c r="F1738" s="223" t="s">
        <v>171</v>
      </c>
      <c r="H1738" s="224">
        <v>22.07</v>
      </c>
      <c r="L1738" s="221"/>
      <c r="M1738" s="225"/>
      <c r="N1738" s="226"/>
      <c r="O1738" s="226"/>
      <c r="P1738" s="226"/>
      <c r="Q1738" s="226"/>
      <c r="R1738" s="226"/>
      <c r="S1738" s="226"/>
      <c r="T1738" s="227"/>
      <c r="AT1738" s="222" t="s">
        <v>164</v>
      </c>
      <c r="AU1738" s="222" t="s">
        <v>77</v>
      </c>
      <c r="AV1738" s="220" t="s">
        <v>162</v>
      </c>
      <c r="AW1738" s="220" t="s">
        <v>31</v>
      </c>
      <c r="AX1738" s="220" t="s">
        <v>77</v>
      </c>
      <c r="AY1738" s="222" t="s">
        <v>157</v>
      </c>
    </row>
    <row r="1739" spans="1:65" s="113" customFormat="1" ht="24.2" customHeight="1">
      <c r="A1739" s="110"/>
      <c r="B1739" s="111"/>
      <c r="C1739" s="180" t="s">
        <v>785</v>
      </c>
      <c r="D1739" s="180" t="s">
        <v>158</v>
      </c>
      <c r="E1739" s="181" t="s">
        <v>1348</v>
      </c>
      <c r="F1739" s="182" t="s">
        <v>1349</v>
      </c>
      <c r="G1739" s="183" t="s">
        <v>161</v>
      </c>
      <c r="H1739" s="184">
        <v>20</v>
      </c>
      <c r="I1739" s="5"/>
      <c r="J1739" s="185">
        <f>ROUND(I1739*H1739,2)</f>
        <v>0</v>
      </c>
      <c r="K1739" s="186"/>
      <c r="L1739" s="111"/>
      <c r="M1739" s="187" t="s">
        <v>3</v>
      </c>
      <c r="N1739" s="188" t="s">
        <v>41</v>
      </c>
      <c r="O1739" s="189"/>
      <c r="P1739" s="190">
        <f>O1739*H1739</f>
        <v>0</v>
      </c>
      <c r="Q1739" s="190">
        <v>0</v>
      </c>
      <c r="R1739" s="190">
        <f>Q1739*H1739</f>
        <v>0</v>
      </c>
      <c r="S1739" s="190">
        <v>0</v>
      </c>
      <c r="T1739" s="191">
        <f>S1739*H1739</f>
        <v>0</v>
      </c>
      <c r="U1739" s="110"/>
      <c r="V1739" s="110"/>
      <c r="W1739" s="110"/>
      <c r="X1739" s="110"/>
      <c r="Y1739" s="110"/>
      <c r="Z1739" s="110"/>
      <c r="AA1739" s="110"/>
      <c r="AB1739" s="110"/>
      <c r="AC1739" s="110"/>
      <c r="AD1739" s="110"/>
      <c r="AE1739" s="110"/>
      <c r="AR1739" s="192" t="s">
        <v>211</v>
      </c>
      <c r="AT1739" s="192" t="s">
        <v>158</v>
      </c>
      <c r="AU1739" s="192" t="s">
        <v>77</v>
      </c>
      <c r="AY1739" s="101" t="s">
        <v>157</v>
      </c>
      <c r="BE1739" s="193">
        <f>IF(N1739="základní",J1739,0)</f>
        <v>0</v>
      </c>
      <c r="BF1739" s="193">
        <f>IF(N1739="snížená",J1739,0)</f>
        <v>0</v>
      </c>
      <c r="BG1739" s="193">
        <f>IF(N1739="zákl. přenesená",J1739,0)</f>
        <v>0</v>
      </c>
      <c r="BH1739" s="193">
        <f>IF(N1739="sníž. přenesená",J1739,0)</f>
        <v>0</v>
      </c>
      <c r="BI1739" s="193">
        <f>IF(N1739="nulová",J1739,0)</f>
        <v>0</v>
      </c>
      <c r="BJ1739" s="101" t="s">
        <v>163</v>
      </c>
      <c r="BK1739" s="193">
        <f>ROUND(I1739*H1739,2)</f>
        <v>0</v>
      </c>
      <c r="BL1739" s="101" t="s">
        <v>211</v>
      </c>
      <c r="BM1739" s="192" t="s">
        <v>1350</v>
      </c>
    </row>
    <row r="1740" spans="2:51" s="205" customFormat="1" ht="11.25">
      <c r="B1740" s="206"/>
      <c r="D1740" s="194" t="s">
        <v>164</v>
      </c>
      <c r="E1740" s="207" t="s">
        <v>3</v>
      </c>
      <c r="F1740" s="208" t="s">
        <v>1351</v>
      </c>
      <c r="H1740" s="207" t="s">
        <v>3</v>
      </c>
      <c r="L1740" s="206"/>
      <c r="M1740" s="209"/>
      <c r="N1740" s="210"/>
      <c r="O1740" s="210"/>
      <c r="P1740" s="210"/>
      <c r="Q1740" s="210"/>
      <c r="R1740" s="210"/>
      <c r="S1740" s="210"/>
      <c r="T1740" s="211"/>
      <c r="AT1740" s="207" t="s">
        <v>164</v>
      </c>
      <c r="AU1740" s="207" t="s">
        <v>77</v>
      </c>
      <c r="AV1740" s="205" t="s">
        <v>77</v>
      </c>
      <c r="AW1740" s="205" t="s">
        <v>31</v>
      </c>
      <c r="AX1740" s="205" t="s">
        <v>69</v>
      </c>
      <c r="AY1740" s="207" t="s">
        <v>157</v>
      </c>
    </row>
    <row r="1741" spans="2:51" s="212" customFormat="1" ht="11.25">
      <c r="B1741" s="213"/>
      <c r="D1741" s="194" t="s">
        <v>164</v>
      </c>
      <c r="E1741" s="214" t="s">
        <v>3</v>
      </c>
      <c r="F1741" s="215" t="s">
        <v>221</v>
      </c>
      <c r="H1741" s="216">
        <v>20</v>
      </c>
      <c r="L1741" s="213"/>
      <c r="M1741" s="217"/>
      <c r="N1741" s="218"/>
      <c r="O1741" s="218"/>
      <c r="P1741" s="218"/>
      <c r="Q1741" s="218"/>
      <c r="R1741" s="218"/>
      <c r="S1741" s="218"/>
      <c r="T1741" s="219"/>
      <c r="AT1741" s="214" t="s">
        <v>164</v>
      </c>
      <c r="AU1741" s="214" t="s">
        <v>77</v>
      </c>
      <c r="AV1741" s="212" t="s">
        <v>163</v>
      </c>
      <c r="AW1741" s="212" t="s">
        <v>31</v>
      </c>
      <c r="AX1741" s="212" t="s">
        <v>69</v>
      </c>
      <c r="AY1741" s="214" t="s">
        <v>157</v>
      </c>
    </row>
    <row r="1742" spans="2:51" s="220" customFormat="1" ht="11.25">
      <c r="B1742" s="221"/>
      <c r="D1742" s="194" t="s">
        <v>164</v>
      </c>
      <c r="E1742" s="222" t="s">
        <v>3</v>
      </c>
      <c r="F1742" s="223" t="s">
        <v>171</v>
      </c>
      <c r="H1742" s="224">
        <v>20</v>
      </c>
      <c r="L1742" s="221"/>
      <c r="M1742" s="225"/>
      <c r="N1742" s="226"/>
      <c r="O1742" s="226"/>
      <c r="P1742" s="226"/>
      <c r="Q1742" s="226"/>
      <c r="R1742" s="226"/>
      <c r="S1742" s="226"/>
      <c r="T1742" s="227"/>
      <c r="AT1742" s="222" t="s">
        <v>164</v>
      </c>
      <c r="AU1742" s="222" t="s">
        <v>77</v>
      </c>
      <c r="AV1742" s="220" t="s">
        <v>162</v>
      </c>
      <c r="AW1742" s="220" t="s">
        <v>31</v>
      </c>
      <c r="AX1742" s="220" t="s">
        <v>77</v>
      </c>
      <c r="AY1742" s="222" t="s">
        <v>157</v>
      </c>
    </row>
    <row r="1743" spans="2:63" s="169" customFormat="1" ht="25.9" customHeight="1">
      <c r="B1743" s="170"/>
      <c r="D1743" s="171" t="s">
        <v>68</v>
      </c>
      <c r="E1743" s="172" t="s">
        <v>1352</v>
      </c>
      <c r="F1743" s="172" t="s">
        <v>1353</v>
      </c>
      <c r="J1743" s="173">
        <f>BK1743</f>
        <v>0</v>
      </c>
      <c r="L1743" s="170"/>
      <c r="M1743" s="174"/>
      <c r="N1743" s="175"/>
      <c r="O1743" s="175"/>
      <c r="P1743" s="176">
        <f>SUM(P1744:P1771)</f>
        <v>0</v>
      </c>
      <c r="Q1743" s="175"/>
      <c r="R1743" s="176">
        <f>SUM(R1744:R1771)</f>
        <v>0</v>
      </c>
      <c r="S1743" s="175"/>
      <c r="T1743" s="177">
        <f>SUM(T1744:T1771)</f>
        <v>0</v>
      </c>
      <c r="AR1743" s="171" t="s">
        <v>163</v>
      </c>
      <c r="AT1743" s="178" t="s">
        <v>68</v>
      </c>
      <c r="AU1743" s="178" t="s">
        <v>69</v>
      </c>
      <c r="AY1743" s="171" t="s">
        <v>157</v>
      </c>
      <c r="BK1743" s="179">
        <f>SUM(BK1744:BK1771)</f>
        <v>0</v>
      </c>
    </row>
    <row r="1744" spans="1:65" s="113" customFormat="1" ht="16.5" customHeight="1">
      <c r="A1744" s="110"/>
      <c r="B1744" s="111"/>
      <c r="C1744" s="180" t="s">
        <v>1354</v>
      </c>
      <c r="D1744" s="180" t="s">
        <v>158</v>
      </c>
      <c r="E1744" s="181" t="s">
        <v>1355</v>
      </c>
      <c r="F1744" s="182" t="s">
        <v>1356</v>
      </c>
      <c r="G1744" s="183" t="s">
        <v>161</v>
      </c>
      <c r="H1744" s="184">
        <v>617.675</v>
      </c>
      <c r="I1744" s="5"/>
      <c r="J1744" s="185">
        <f>ROUND(I1744*H1744,2)</f>
        <v>0</v>
      </c>
      <c r="K1744" s="186"/>
      <c r="L1744" s="111"/>
      <c r="M1744" s="187" t="s">
        <v>3</v>
      </c>
      <c r="N1744" s="188" t="s">
        <v>41</v>
      </c>
      <c r="O1744" s="189"/>
      <c r="P1744" s="190">
        <f>O1744*H1744</f>
        <v>0</v>
      </c>
      <c r="Q1744" s="190">
        <v>0</v>
      </c>
      <c r="R1744" s="190">
        <f>Q1744*H1744</f>
        <v>0</v>
      </c>
      <c r="S1744" s="190">
        <v>0</v>
      </c>
      <c r="T1744" s="191">
        <f>S1744*H1744</f>
        <v>0</v>
      </c>
      <c r="U1744" s="110"/>
      <c r="V1744" s="110"/>
      <c r="W1744" s="110"/>
      <c r="X1744" s="110"/>
      <c r="Y1744" s="110"/>
      <c r="Z1744" s="110"/>
      <c r="AA1744" s="110"/>
      <c r="AB1744" s="110"/>
      <c r="AC1744" s="110"/>
      <c r="AD1744" s="110"/>
      <c r="AE1744" s="110"/>
      <c r="AR1744" s="192" t="s">
        <v>211</v>
      </c>
      <c r="AT1744" s="192" t="s">
        <v>158</v>
      </c>
      <c r="AU1744" s="192" t="s">
        <v>77</v>
      </c>
      <c r="AY1744" s="101" t="s">
        <v>157</v>
      </c>
      <c r="BE1744" s="193">
        <f>IF(N1744="základní",J1744,0)</f>
        <v>0</v>
      </c>
      <c r="BF1744" s="193">
        <f>IF(N1744="snížená",J1744,0)</f>
        <v>0</v>
      </c>
      <c r="BG1744" s="193">
        <f>IF(N1744="zákl. přenesená",J1744,0)</f>
        <v>0</v>
      </c>
      <c r="BH1744" s="193">
        <f>IF(N1744="sníž. přenesená",J1744,0)</f>
        <v>0</v>
      </c>
      <c r="BI1744" s="193">
        <f>IF(N1744="nulová",J1744,0)</f>
        <v>0</v>
      </c>
      <c r="BJ1744" s="101" t="s">
        <v>163</v>
      </c>
      <c r="BK1744" s="193">
        <f>ROUND(I1744*H1744,2)</f>
        <v>0</v>
      </c>
      <c r="BL1744" s="101" t="s">
        <v>211</v>
      </c>
      <c r="BM1744" s="192" t="s">
        <v>782</v>
      </c>
    </row>
    <row r="1745" spans="2:51" s="205" customFormat="1" ht="11.25">
      <c r="B1745" s="206"/>
      <c r="D1745" s="194" t="s">
        <v>164</v>
      </c>
      <c r="E1745" s="207" t="s">
        <v>3</v>
      </c>
      <c r="F1745" s="208" t="s">
        <v>1357</v>
      </c>
      <c r="H1745" s="207" t="s">
        <v>3</v>
      </c>
      <c r="L1745" s="206"/>
      <c r="M1745" s="209"/>
      <c r="N1745" s="210"/>
      <c r="O1745" s="210"/>
      <c r="P1745" s="210"/>
      <c r="Q1745" s="210"/>
      <c r="R1745" s="210"/>
      <c r="S1745" s="210"/>
      <c r="T1745" s="211"/>
      <c r="AT1745" s="207" t="s">
        <v>164</v>
      </c>
      <c r="AU1745" s="207" t="s">
        <v>77</v>
      </c>
      <c r="AV1745" s="205" t="s">
        <v>77</v>
      </c>
      <c r="AW1745" s="205" t="s">
        <v>31</v>
      </c>
      <c r="AX1745" s="205" t="s">
        <v>69</v>
      </c>
      <c r="AY1745" s="207" t="s">
        <v>157</v>
      </c>
    </row>
    <row r="1746" spans="2:51" s="205" customFormat="1" ht="11.25">
      <c r="B1746" s="206"/>
      <c r="D1746" s="194" t="s">
        <v>164</v>
      </c>
      <c r="E1746" s="207" t="s">
        <v>3</v>
      </c>
      <c r="F1746" s="208" t="s">
        <v>1358</v>
      </c>
      <c r="H1746" s="207" t="s">
        <v>3</v>
      </c>
      <c r="L1746" s="206"/>
      <c r="M1746" s="209"/>
      <c r="N1746" s="210"/>
      <c r="O1746" s="210"/>
      <c r="P1746" s="210"/>
      <c r="Q1746" s="210"/>
      <c r="R1746" s="210"/>
      <c r="S1746" s="210"/>
      <c r="T1746" s="211"/>
      <c r="AT1746" s="207" t="s">
        <v>164</v>
      </c>
      <c r="AU1746" s="207" t="s">
        <v>77</v>
      </c>
      <c r="AV1746" s="205" t="s">
        <v>77</v>
      </c>
      <c r="AW1746" s="205" t="s">
        <v>31</v>
      </c>
      <c r="AX1746" s="205" t="s">
        <v>69</v>
      </c>
      <c r="AY1746" s="207" t="s">
        <v>157</v>
      </c>
    </row>
    <row r="1747" spans="2:51" s="205" customFormat="1" ht="11.25">
      <c r="B1747" s="206"/>
      <c r="D1747" s="194" t="s">
        <v>164</v>
      </c>
      <c r="E1747" s="207" t="s">
        <v>3</v>
      </c>
      <c r="F1747" s="208" t="s">
        <v>1359</v>
      </c>
      <c r="H1747" s="207" t="s">
        <v>3</v>
      </c>
      <c r="L1747" s="206"/>
      <c r="M1747" s="209"/>
      <c r="N1747" s="210"/>
      <c r="O1747" s="210"/>
      <c r="P1747" s="210"/>
      <c r="Q1747" s="210"/>
      <c r="R1747" s="210"/>
      <c r="S1747" s="210"/>
      <c r="T1747" s="211"/>
      <c r="AT1747" s="207" t="s">
        <v>164</v>
      </c>
      <c r="AU1747" s="207" t="s">
        <v>77</v>
      </c>
      <c r="AV1747" s="205" t="s">
        <v>77</v>
      </c>
      <c r="AW1747" s="205" t="s">
        <v>31</v>
      </c>
      <c r="AX1747" s="205" t="s">
        <v>69</v>
      </c>
      <c r="AY1747" s="207" t="s">
        <v>157</v>
      </c>
    </row>
    <row r="1748" spans="2:51" s="205" customFormat="1" ht="11.25">
      <c r="B1748" s="206"/>
      <c r="D1748" s="194" t="s">
        <v>164</v>
      </c>
      <c r="E1748" s="207" t="s">
        <v>3</v>
      </c>
      <c r="F1748" s="208" t="s">
        <v>1360</v>
      </c>
      <c r="H1748" s="207" t="s">
        <v>3</v>
      </c>
      <c r="L1748" s="206"/>
      <c r="M1748" s="209"/>
      <c r="N1748" s="210"/>
      <c r="O1748" s="210"/>
      <c r="P1748" s="210"/>
      <c r="Q1748" s="210"/>
      <c r="R1748" s="210"/>
      <c r="S1748" s="210"/>
      <c r="T1748" s="211"/>
      <c r="AT1748" s="207" t="s">
        <v>164</v>
      </c>
      <c r="AU1748" s="207" t="s">
        <v>77</v>
      </c>
      <c r="AV1748" s="205" t="s">
        <v>77</v>
      </c>
      <c r="AW1748" s="205" t="s">
        <v>31</v>
      </c>
      <c r="AX1748" s="205" t="s">
        <v>69</v>
      </c>
      <c r="AY1748" s="207" t="s">
        <v>157</v>
      </c>
    </row>
    <row r="1749" spans="2:51" s="205" customFormat="1" ht="11.25">
      <c r="B1749" s="206"/>
      <c r="D1749" s="194" t="s">
        <v>164</v>
      </c>
      <c r="E1749" s="207" t="s">
        <v>3</v>
      </c>
      <c r="F1749" s="208" t="s">
        <v>1361</v>
      </c>
      <c r="H1749" s="207" t="s">
        <v>3</v>
      </c>
      <c r="L1749" s="206"/>
      <c r="M1749" s="209"/>
      <c r="N1749" s="210"/>
      <c r="O1749" s="210"/>
      <c r="P1749" s="210"/>
      <c r="Q1749" s="210"/>
      <c r="R1749" s="210"/>
      <c r="S1749" s="210"/>
      <c r="T1749" s="211"/>
      <c r="AT1749" s="207" t="s">
        <v>164</v>
      </c>
      <c r="AU1749" s="207" t="s">
        <v>77</v>
      </c>
      <c r="AV1749" s="205" t="s">
        <v>77</v>
      </c>
      <c r="AW1749" s="205" t="s">
        <v>31</v>
      </c>
      <c r="AX1749" s="205" t="s">
        <v>69</v>
      </c>
      <c r="AY1749" s="207" t="s">
        <v>157</v>
      </c>
    </row>
    <row r="1750" spans="2:51" s="205" customFormat="1" ht="11.25">
      <c r="B1750" s="206"/>
      <c r="D1750" s="194" t="s">
        <v>164</v>
      </c>
      <c r="E1750" s="207" t="s">
        <v>3</v>
      </c>
      <c r="F1750" s="208" t="s">
        <v>1362</v>
      </c>
      <c r="H1750" s="207" t="s">
        <v>3</v>
      </c>
      <c r="L1750" s="206"/>
      <c r="M1750" s="209"/>
      <c r="N1750" s="210"/>
      <c r="O1750" s="210"/>
      <c r="P1750" s="210"/>
      <c r="Q1750" s="210"/>
      <c r="R1750" s="210"/>
      <c r="S1750" s="210"/>
      <c r="T1750" s="211"/>
      <c r="AT1750" s="207" t="s">
        <v>164</v>
      </c>
      <c r="AU1750" s="207" t="s">
        <v>77</v>
      </c>
      <c r="AV1750" s="205" t="s">
        <v>77</v>
      </c>
      <c r="AW1750" s="205" t="s">
        <v>31</v>
      </c>
      <c r="AX1750" s="205" t="s">
        <v>69</v>
      </c>
      <c r="AY1750" s="207" t="s">
        <v>157</v>
      </c>
    </row>
    <row r="1751" spans="2:51" s="205" customFormat="1" ht="11.25">
      <c r="B1751" s="206"/>
      <c r="D1751" s="194" t="s">
        <v>164</v>
      </c>
      <c r="E1751" s="207" t="s">
        <v>3</v>
      </c>
      <c r="F1751" s="208" t="s">
        <v>1363</v>
      </c>
      <c r="H1751" s="207" t="s">
        <v>3</v>
      </c>
      <c r="L1751" s="206"/>
      <c r="M1751" s="209"/>
      <c r="N1751" s="210"/>
      <c r="O1751" s="210"/>
      <c r="P1751" s="210"/>
      <c r="Q1751" s="210"/>
      <c r="R1751" s="210"/>
      <c r="S1751" s="210"/>
      <c r="T1751" s="211"/>
      <c r="AT1751" s="207" t="s">
        <v>164</v>
      </c>
      <c r="AU1751" s="207" t="s">
        <v>77</v>
      </c>
      <c r="AV1751" s="205" t="s">
        <v>77</v>
      </c>
      <c r="AW1751" s="205" t="s">
        <v>31</v>
      </c>
      <c r="AX1751" s="205" t="s">
        <v>69</v>
      </c>
      <c r="AY1751" s="207" t="s">
        <v>157</v>
      </c>
    </row>
    <row r="1752" spans="2:51" s="205" customFormat="1" ht="11.25">
      <c r="B1752" s="206"/>
      <c r="D1752" s="194" t="s">
        <v>164</v>
      </c>
      <c r="E1752" s="207" t="s">
        <v>3</v>
      </c>
      <c r="F1752" s="208" t="s">
        <v>1364</v>
      </c>
      <c r="H1752" s="207" t="s">
        <v>3</v>
      </c>
      <c r="L1752" s="206"/>
      <c r="M1752" s="209"/>
      <c r="N1752" s="210"/>
      <c r="O1752" s="210"/>
      <c r="P1752" s="210"/>
      <c r="Q1752" s="210"/>
      <c r="R1752" s="210"/>
      <c r="S1752" s="210"/>
      <c r="T1752" s="211"/>
      <c r="AT1752" s="207" t="s">
        <v>164</v>
      </c>
      <c r="AU1752" s="207" t="s">
        <v>77</v>
      </c>
      <c r="AV1752" s="205" t="s">
        <v>77</v>
      </c>
      <c r="AW1752" s="205" t="s">
        <v>31</v>
      </c>
      <c r="AX1752" s="205" t="s">
        <v>69</v>
      </c>
      <c r="AY1752" s="207" t="s">
        <v>157</v>
      </c>
    </row>
    <row r="1753" spans="2:51" s="212" customFormat="1" ht="11.25">
      <c r="B1753" s="213"/>
      <c r="D1753" s="194" t="s">
        <v>164</v>
      </c>
      <c r="E1753" s="214" t="s">
        <v>3</v>
      </c>
      <c r="F1753" s="215" t="s">
        <v>1365</v>
      </c>
      <c r="H1753" s="216">
        <v>617.675</v>
      </c>
      <c r="L1753" s="213"/>
      <c r="M1753" s="217"/>
      <c r="N1753" s="218"/>
      <c r="O1753" s="218"/>
      <c r="P1753" s="218"/>
      <c r="Q1753" s="218"/>
      <c r="R1753" s="218"/>
      <c r="S1753" s="218"/>
      <c r="T1753" s="219"/>
      <c r="AT1753" s="214" t="s">
        <v>164</v>
      </c>
      <c r="AU1753" s="214" t="s">
        <v>77</v>
      </c>
      <c r="AV1753" s="212" t="s">
        <v>163</v>
      </c>
      <c r="AW1753" s="212" t="s">
        <v>31</v>
      </c>
      <c r="AX1753" s="212" t="s">
        <v>69</v>
      </c>
      <c r="AY1753" s="214" t="s">
        <v>157</v>
      </c>
    </row>
    <row r="1754" spans="2:51" s="220" customFormat="1" ht="11.25">
      <c r="B1754" s="221"/>
      <c r="D1754" s="194" t="s">
        <v>164</v>
      </c>
      <c r="E1754" s="222" t="s">
        <v>3</v>
      </c>
      <c r="F1754" s="223" t="s">
        <v>171</v>
      </c>
      <c r="H1754" s="224">
        <v>617.675</v>
      </c>
      <c r="L1754" s="221"/>
      <c r="M1754" s="225"/>
      <c r="N1754" s="226"/>
      <c r="O1754" s="226"/>
      <c r="P1754" s="226"/>
      <c r="Q1754" s="226"/>
      <c r="R1754" s="226"/>
      <c r="S1754" s="226"/>
      <c r="T1754" s="227"/>
      <c r="AT1754" s="222" t="s">
        <v>164</v>
      </c>
      <c r="AU1754" s="222" t="s">
        <v>77</v>
      </c>
      <c r="AV1754" s="220" t="s">
        <v>162</v>
      </c>
      <c r="AW1754" s="220" t="s">
        <v>31</v>
      </c>
      <c r="AX1754" s="220" t="s">
        <v>77</v>
      </c>
      <c r="AY1754" s="222" t="s">
        <v>157</v>
      </c>
    </row>
    <row r="1755" spans="1:65" s="113" customFormat="1" ht="16.5" customHeight="1">
      <c r="A1755" s="110"/>
      <c r="B1755" s="111"/>
      <c r="C1755" s="180" t="s">
        <v>788</v>
      </c>
      <c r="D1755" s="180" t="s">
        <v>158</v>
      </c>
      <c r="E1755" s="181" t="s">
        <v>1366</v>
      </c>
      <c r="F1755" s="182" t="s">
        <v>1367</v>
      </c>
      <c r="G1755" s="183" t="s">
        <v>161</v>
      </c>
      <c r="H1755" s="184">
        <v>617.675</v>
      </c>
      <c r="I1755" s="5"/>
      <c r="J1755" s="185">
        <f>ROUND(I1755*H1755,2)</f>
        <v>0</v>
      </c>
      <c r="K1755" s="186"/>
      <c r="L1755" s="111"/>
      <c r="M1755" s="187" t="s">
        <v>3</v>
      </c>
      <c r="N1755" s="188" t="s">
        <v>41</v>
      </c>
      <c r="O1755" s="189"/>
      <c r="P1755" s="190">
        <f>O1755*H1755</f>
        <v>0</v>
      </c>
      <c r="Q1755" s="190">
        <v>0</v>
      </c>
      <c r="R1755" s="190">
        <f>Q1755*H1755</f>
        <v>0</v>
      </c>
      <c r="S1755" s="190">
        <v>0</v>
      </c>
      <c r="T1755" s="191">
        <f>S1755*H1755</f>
        <v>0</v>
      </c>
      <c r="U1755" s="110"/>
      <c r="V1755" s="110"/>
      <c r="W1755" s="110"/>
      <c r="X1755" s="110"/>
      <c r="Y1755" s="110"/>
      <c r="Z1755" s="110"/>
      <c r="AA1755" s="110"/>
      <c r="AB1755" s="110"/>
      <c r="AC1755" s="110"/>
      <c r="AD1755" s="110"/>
      <c r="AE1755" s="110"/>
      <c r="AR1755" s="192" t="s">
        <v>211</v>
      </c>
      <c r="AT1755" s="192" t="s">
        <v>158</v>
      </c>
      <c r="AU1755" s="192" t="s">
        <v>77</v>
      </c>
      <c r="AY1755" s="101" t="s">
        <v>157</v>
      </c>
      <c r="BE1755" s="193">
        <f>IF(N1755="základní",J1755,0)</f>
        <v>0</v>
      </c>
      <c r="BF1755" s="193">
        <f>IF(N1755="snížená",J1755,0)</f>
        <v>0</v>
      </c>
      <c r="BG1755" s="193">
        <f>IF(N1755="zákl. přenesená",J1755,0)</f>
        <v>0</v>
      </c>
      <c r="BH1755" s="193">
        <f>IF(N1755="sníž. přenesená",J1755,0)</f>
        <v>0</v>
      </c>
      <c r="BI1755" s="193">
        <f>IF(N1755="nulová",J1755,0)</f>
        <v>0</v>
      </c>
      <c r="BJ1755" s="101" t="s">
        <v>163</v>
      </c>
      <c r="BK1755" s="193">
        <f>ROUND(I1755*H1755,2)</f>
        <v>0</v>
      </c>
      <c r="BL1755" s="101" t="s">
        <v>211</v>
      </c>
      <c r="BM1755" s="192" t="s">
        <v>1368</v>
      </c>
    </row>
    <row r="1756" spans="2:51" s="205" customFormat="1" ht="11.25">
      <c r="B1756" s="206"/>
      <c r="D1756" s="194" t="s">
        <v>164</v>
      </c>
      <c r="E1756" s="207" t="s">
        <v>3</v>
      </c>
      <c r="F1756" s="208" t="s">
        <v>1357</v>
      </c>
      <c r="H1756" s="207" t="s">
        <v>3</v>
      </c>
      <c r="L1756" s="206"/>
      <c r="M1756" s="209"/>
      <c r="N1756" s="210"/>
      <c r="O1756" s="210"/>
      <c r="P1756" s="210"/>
      <c r="Q1756" s="210"/>
      <c r="R1756" s="210"/>
      <c r="S1756" s="210"/>
      <c r="T1756" s="211"/>
      <c r="AT1756" s="207" t="s">
        <v>164</v>
      </c>
      <c r="AU1756" s="207" t="s">
        <v>77</v>
      </c>
      <c r="AV1756" s="205" t="s">
        <v>77</v>
      </c>
      <c r="AW1756" s="205" t="s">
        <v>31</v>
      </c>
      <c r="AX1756" s="205" t="s">
        <v>69</v>
      </c>
      <c r="AY1756" s="207" t="s">
        <v>157</v>
      </c>
    </row>
    <row r="1757" spans="2:51" s="205" customFormat="1" ht="11.25">
      <c r="B1757" s="206"/>
      <c r="D1757" s="194" t="s">
        <v>164</v>
      </c>
      <c r="E1757" s="207" t="s">
        <v>3</v>
      </c>
      <c r="F1757" s="208" t="s">
        <v>1358</v>
      </c>
      <c r="H1757" s="207" t="s">
        <v>3</v>
      </c>
      <c r="L1757" s="206"/>
      <c r="M1757" s="209"/>
      <c r="N1757" s="210"/>
      <c r="O1757" s="210"/>
      <c r="P1757" s="210"/>
      <c r="Q1757" s="210"/>
      <c r="R1757" s="210"/>
      <c r="S1757" s="210"/>
      <c r="T1757" s="211"/>
      <c r="AT1757" s="207" t="s">
        <v>164</v>
      </c>
      <c r="AU1757" s="207" t="s">
        <v>77</v>
      </c>
      <c r="AV1757" s="205" t="s">
        <v>77</v>
      </c>
      <c r="AW1757" s="205" t="s">
        <v>31</v>
      </c>
      <c r="AX1757" s="205" t="s">
        <v>69</v>
      </c>
      <c r="AY1757" s="207" t="s">
        <v>157</v>
      </c>
    </row>
    <row r="1758" spans="2:51" s="205" customFormat="1" ht="11.25">
      <c r="B1758" s="206"/>
      <c r="D1758" s="194" t="s">
        <v>164</v>
      </c>
      <c r="E1758" s="207" t="s">
        <v>3</v>
      </c>
      <c r="F1758" s="208" t="s">
        <v>1359</v>
      </c>
      <c r="H1758" s="207" t="s">
        <v>3</v>
      </c>
      <c r="L1758" s="206"/>
      <c r="M1758" s="209"/>
      <c r="N1758" s="210"/>
      <c r="O1758" s="210"/>
      <c r="P1758" s="210"/>
      <c r="Q1758" s="210"/>
      <c r="R1758" s="210"/>
      <c r="S1758" s="210"/>
      <c r="T1758" s="211"/>
      <c r="AT1758" s="207" t="s">
        <v>164</v>
      </c>
      <c r="AU1758" s="207" t="s">
        <v>77</v>
      </c>
      <c r="AV1758" s="205" t="s">
        <v>77</v>
      </c>
      <c r="AW1758" s="205" t="s">
        <v>31</v>
      </c>
      <c r="AX1758" s="205" t="s">
        <v>69</v>
      </c>
      <c r="AY1758" s="207" t="s">
        <v>157</v>
      </c>
    </row>
    <row r="1759" spans="2:51" s="205" customFormat="1" ht="11.25">
      <c r="B1759" s="206"/>
      <c r="D1759" s="194" t="s">
        <v>164</v>
      </c>
      <c r="E1759" s="207" t="s">
        <v>3</v>
      </c>
      <c r="F1759" s="208" t="s">
        <v>1360</v>
      </c>
      <c r="H1759" s="207" t="s">
        <v>3</v>
      </c>
      <c r="L1759" s="206"/>
      <c r="M1759" s="209"/>
      <c r="N1759" s="210"/>
      <c r="O1759" s="210"/>
      <c r="P1759" s="210"/>
      <c r="Q1759" s="210"/>
      <c r="R1759" s="210"/>
      <c r="S1759" s="210"/>
      <c r="T1759" s="211"/>
      <c r="AT1759" s="207" t="s">
        <v>164</v>
      </c>
      <c r="AU1759" s="207" t="s">
        <v>77</v>
      </c>
      <c r="AV1759" s="205" t="s">
        <v>77</v>
      </c>
      <c r="AW1759" s="205" t="s">
        <v>31</v>
      </c>
      <c r="AX1759" s="205" t="s">
        <v>69</v>
      </c>
      <c r="AY1759" s="207" t="s">
        <v>157</v>
      </c>
    </row>
    <row r="1760" spans="2:51" s="205" customFormat="1" ht="11.25">
      <c r="B1760" s="206"/>
      <c r="D1760" s="194" t="s">
        <v>164</v>
      </c>
      <c r="E1760" s="207" t="s">
        <v>3</v>
      </c>
      <c r="F1760" s="208" t="s">
        <v>1361</v>
      </c>
      <c r="H1760" s="207" t="s">
        <v>3</v>
      </c>
      <c r="L1760" s="206"/>
      <c r="M1760" s="209"/>
      <c r="N1760" s="210"/>
      <c r="O1760" s="210"/>
      <c r="P1760" s="210"/>
      <c r="Q1760" s="210"/>
      <c r="R1760" s="210"/>
      <c r="S1760" s="210"/>
      <c r="T1760" s="211"/>
      <c r="AT1760" s="207" t="s">
        <v>164</v>
      </c>
      <c r="AU1760" s="207" t="s">
        <v>77</v>
      </c>
      <c r="AV1760" s="205" t="s">
        <v>77</v>
      </c>
      <c r="AW1760" s="205" t="s">
        <v>31</v>
      </c>
      <c r="AX1760" s="205" t="s">
        <v>69</v>
      </c>
      <c r="AY1760" s="207" t="s">
        <v>157</v>
      </c>
    </row>
    <row r="1761" spans="2:51" s="205" customFormat="1" ht="11.25">
      <c r="B1761" s="206"/>
      <c r="D1761" s="194" t="s">
        <v>164</v>
      </c>
      <c r="E1761" s="207" t="s">
        <v>3</v>
      </c>
      <c r="F1761" s="208" t="s">
        <v>1362</v>
      </c>
      <c r="H1761" s="207" t="s">
        <v>3</v>
      </c>
      <c r="L1761" s="206"/>
      <c r="M1761" s="209"/>
      <c r="N1761" s="210"/>
      <c r="O1761" s="210"/>
      <c r="P1761" s="210"/>
      <c r="Q1761" s="210"/>
      <c r="R1761" s="210"/>
      <c r="S1761" s="210"/>
      <c r="T1761" s="211"/>
      <c r="AT1761" s="207" t="s">
        <v>164</v>
      </c>
      <c r="AU1761" s="207" t="s">
        <v>77</v>
      </c>
      <c r="AV1761" s="205" t="s">
        <v>77</v>
      </c>
      <c r="AW1761" s="205" t="s">
        <v>31</v>
      </c>
      <c r="AX1761" s="205" t="s">
        <v>69</v>
      </c>
      <c r="AY1761" s="207" t="s">
        <v>157</v>
      </c>
    </row>
    <row r="1762" spans="2:51" s="205" customFormat="1" ht="11.25">
      <c r="B1762" s="206"/>
      <c r="D1762" s="194" t="s">
        <v>164</v>
      </c>
      <c r="E1762" s="207" t="s">
        <v>3</v>
      </c>
      <c r="F1762" s="208" t="s">
        <v>1363</v>
      </c>
      <c r="H1762" s="207" t="s">
        <v>3</v>
      </c>
      <c r="L1762" s="206"/>
      <c r="M1762" s="209"/>
      <c r="N1762" s="210"/>
      <c r="O1762" s="210"/>
      <c r="P1762" s="210"/>
      <c r="Q1762" s="210"/>
      <c r="R1762" s="210"/>
      <c r="S1762" s="210"/>
      <c r="T1762" s="211"/>
      <c r="AT1762" s="207" t="s">
        <v>164</v>
      </c>
      <c r="AU1762" s="207" t="s">
        <v>77</v>
      </c>
      <c r="AV1762" s="205" t="s">
        <v>77</v>
      </c>
      <c r="AW1762" s="205" t="s">
        <v>31</v>
      </c>
      <c r="AX1762" s="205" t="s">
        <v>69</v>
      </c>
      <c r="AY1762" s="207" t="s">
        <v>157</v>
      </c>
    </row>
    <row r="1763" spans="2:51" s="205" customFormat="1" ht="11.25">
      <c r="B1763" s="206"/>
      <c r="D1763" s="194" t="s">
        <v>164</v>
      </c>
      <c r="E1763" s="207" t="s">
        <v>3</v>
      </c>
      <c r="F1763" s="208" t="s">
        <v>1364</v>
      </c>
      <c r="H1763" s="207" t="s">
        <v>3</v>
      </c>
      <c r="L1763" s="206"/>
      <c r="M1763" s="209"/>
      <c r="N1763" s="210"/>
      <c r="O1763" s="210"/>
      <c r="P1763" s="210"/>
      <c r="Q1763" s="210"/>
      <c r="R1763" s="210"/>
      <c r="S1763" s="210"/>
      <c r="T1763" s="211"/>
      <c r="AT1763" s="207" t="s">
        <v>164</v>
      </c>
      <c r="AU1763" s="207" t="s">
        <v>77</v>
      </c>
      <c r="AV1763" s="205" t="s">
        <v>77</v>
      </c>
      <c r="AW1763" s="205" t="s">
        <v>31</v>
      </c>
      <c r="AX1763" s="205" t="s">
        <v>69</v>
      </c>
      <c r="AY1763" s="207" t="s">
        <v>157</v>
      </c>
    </row>
    <row r="1764" spans="2:51" s="212" customFormat="1" ht="11.25">
      <c r="B1764" s="213"/>
      <c r="D1764" s="194" t="s">
        <v>164</v>
      </c>
      <c r="E1764" s="214" t="s">
        <v>3</v>
      </c>
      <c r="F1764" s="215" t="s">
        <v>1365</v>
      </c>
      <c r="H1764" s="216">
        <v>617.675</v>
      </c>
      <c r="L1764" s="213"/>
      <c r="M1764" s="217"/>
      <c r="N1764" s="218"/>
      <c r="O1764" s="218"/>
      <c r="P1764" s="218"/>
      <c r="Q1764" s="218"/>
      <c r="R1764" s="218"/>
      <c r="S1764" s="218"/>
      <c r="T1764" s="219"/>
      <c r="AT1764" s="214" t="s">
        <v>164</v>
      </c>
      <c r="AU1764" s="214" t="s">
        <v>77</v>
      </c>
      <c r="AV1764" s="212" t="s">
        <v>163</v>
      </c>
      <c r="AW1764" s="212" t="s">
        <v>31</v>
      </c>
      <c r="AX1764" s="212" t="s">
        <v>69</v>
      </c>
      <c r="AY1764" s="214" t="s">
        <v>157</v>
      </c>
    </row>
    <row r="1765" spans="2:51" s="220" customFormat="1" ht="11.25">
      <c r="B1765" s="221"/>
      <c r="D1765" s="194" t="s">
        <v>164</v>
      </c>
      <c r="E1765" s="222" t="s">
        <v>3</v>
      </c>
      <c r="F1765" s="223" t="s">
        <v>171</v>
      </c>
      <c r="H1765" s="224">
        <v>617.675</v>
      </c>
      <c r="L1765" s="221"/>
      <c r="M1765" s="225"/>
      <c r="N1765" s="226"/>
      <c r="O1765" s="226"/>
      <c r="P1765" s="226"/>
      <c r="Q1765" s="226"/>
      <c r="R1765" s="226"/>
      <c r="S1765" s="226"/>
      <c r="T1765" s="227"/>
      <c r="AT1765" s="222" t="s">
        <v>164</v>
      </c>
      <c r="AU1765" s="222" t="s">
        <v>77</v>
      </c>
      <c r="AV1765" s="220" t="s">
        <v>162</v>
      </c>
      <c r="AW1765" s="220" t="s">
        <v>31</v>
      </c>
      <c r="AX1765" s="220" t="s">
        <v>77</v>
      </c>
      <c r="AY1765" s="222" t="s">
        <v>157</v>
      </c>
    </row>
    <row r="1766" spans="1:65" s="113" customFormat="1" ht="24.2" customHeight="1">
      <c r="A1766" s="110"/>
      <c r="B1766" s="111"/>
      <c r="C1766" s="180" t="s">
        <v>1369</v>
      </c>
      <c r="D1766" s="180" t="s">
        <v>158</v>
      </c>
      <c r="E1766" s="181" t="s">
        <v>1370</v>
      </c>
      <c r="F1766" s="182" t="s">
        <v>1371</v>
      </c>
      <c r="G1766" s="183" t="s">
        <v>161</v>
      </c>
      <c r="H1766" s="184">
        <v>545.738</v>
      </c>
      <c r="I1766" s="5"/>
      <c r="J1766" s="185">
        <f>ROUND(I1766*H1766,2)</f>
        <v>0</v>
      </c>
      <c r="K1766" s="186"/>
      <c r="L1766" s="111"/>
      <c r="M1766" s="187" t="s">
        <v>3</v>
      </c>
      <c r="N1766" s="188" t="s">
        <v>41</v>
      </c>
      <c r="O1766" s="189"/>
      <c r="P1766" s="190">
        <f>O1766*H1766</f>
        <v>0</v>
      </c>
      <c r="Q1766" s="190">
        <v>0</v>
      </c>
      <c r="R1766" s="190">
        <f>Q1766*H1766</f>
        <v>0</v>
      </c>
      <c r="S1766" s="190">
        <v>0</v>
      </c>
      <c r="T1766" s="191">
        <f>S1766*H1766</f>
        <v>0</v>
      </c>
      <c r="U1766" s="110"/>
      <c r="V1766" s="110"/>
      <c r="W1766" s="110"/>
      <c r="X1766" s="110"/>
      <c r="Y1766" s="110"/>
      <c r="Z1766" s="110"/>
      <c r="AA1766" s="110"/>
      <c r="AB1766" s="110"/>
      <c r="AC1766" s="110"/>
      <c r="AD1766" s="110"/>
      <c r="AE1766" s="110"/>
      <c r="AR1766" s="192" t="s">
        <v>211</v>
      </c>
      <c r="AT1766" s="192" t="s">
        <v>158</v>
      </c>
      <c r="AU1766" s="192" t="s">
        <v>77</v>
      </c>
      <c r="AY1766" s="101" t="s">
        <v>157</v>
      </c>
      <c r="BE1766" s="193">
        <f>IF(N1766="základní",J1766,0)</f>
        <v>0</v>
      </c>
      <c r="BF1766" s="193">
        <f>IF(N1766="snížená",J1766,0)</f>
        <v>0</v>
      </c>
      <c r="BG1766" s="193">
        <f>IF(N1766="zákl. přenesená",J1766,0)</f>
        <v>0</v>
      </c>
      <c r="BH1766" s="193">
        <f>IF(N1766="sníž. přenesená",J1766,0)</f>
        <v>0</v>
      </c>
      <c r="BI1766" s="193">
        <f>IF(N1766="nulová",J1766,0)</f>
        <v>0</v>
      </c>
      <c r="BJ1766" s="101" t="s">
        <v>163</v>
      </c>
      <c r="BK1766" s="193">
        <f>ROUND(I1766*H1766,2)</f>
        <v>0</v>
      </c>
      <c r="BL1766" s="101" t="s">
        <v>211</v>
      </c>
      <c r="BM1766" s="192" t="s">
        <v>1372</v>
      </c>
    </row>
    <row r="1767" spans="2:51" s="205" customFormat="1" ht="11.25">
      <c r="B1767" s="206"/>
      <c r="D1767" s="194" t="s">
        <v>164</v>
      </c>
      <c r="E1767" s="207" t="s">
        <v>3</v>
      </c>
      <c r="F1767" s="208" t="s">
        <v>1373</v>
      </c>
      <c r="H1767" s="207" t="s">
        <v>3</v>
      </c>
      <c r="L1767" s="206"/>
      <c r="M1767" s="209"/>
      <c r="N1767" s="210"/>
      <c r="O1767" s="210"/>
      <c r="P1767" s="210"/>
      <c r="Q1767" s="210"/>
      <c r="R1767" s="210"/>
      <c r="S1767" s="210"/>
      <c r="T1767" s="211"/>
      <c r="AT1767" s="207" t="s">
        <v>164</v>
      </c>
      <c r="AU1767" s="207" t="s">
        <v>77</v>
      </c>
      <c r="AV1767" s="205" t="s">
        <v>77</v>
      </c>
      <c r="AW1767" s="205" t="s">
        <v>31</v>
      </c>
      <c r="AX1767" s="205" t="s">
        <v>69</v>
      </c>
      <c r="AY1767" s="207" t="s">
        <v>157</v>
      </c>
    </row>
    <row r="1768" spans="2:51" s="205" customFormat="1" ht="11.25">
      <c r="B1768" s="206"/>
      <c r="D1768" s="194" t="s">
        <v>164</v>
      </c>
      <c r="E1768" s="207" t="s">
        <v>3</v>
      </c>
      <c r="F1768" s="208" t="s">
        <v>1374</v>
      </c>
      <c r="H1768" s="207" t="s">
        <v>3</v>
      </c>
      <c r="L1768" s="206"/>
      <c r="M1768" s="209"/>
      <c r="N1768" s="210"/>
      <c r="O1768" s="210"/>
      <c r="P1768" s="210"/>
      <c r="Q1768" s="210"/>
      <c r="R1768" s="210"/>
      <c r="S1768" s="210"/>
      <c r="T1768" s="211"/>
      <c r="AT1768" s="207" t="s">
        <v>164</v>
      </c>
      <c r="AU1768" s="207" t="s">
        <v>77</v>
      </c>
      <c r="AV1768" s="205" t="s">
        <v>77</v>
      </c>
      <c r="AW1768" s="205" t="s">
        <v>31</v>
      </c>
      <c r="AX1768" s="205" t="s">
        <v>69</v>
      </c>
      <c r="AY1768" s="207" t="s">
        <v>157</v>
      </c>
    </row>
    <row r="1769" spans="2:51" s="205" customFormat="1" ht="11.25">
      <c r="B1769" s="206"/>
      <c r="D1769" s="194" t="s">
        <v>164</v>
      </c>
      <c r="E1769" s="207" t="s">
        <v>3</v>
      </c>
      <c r="F1769" s="208" t="s">
        <v>1375</v>
      </c>
      <c r="H1769" s="207" t="s">
        <v>3</v>
      </c>
      <c r="L1769" s="206"/>
      <c r="M1769" s="209"/>
      <c r="N1769" s="210"/>
      <c r="O1769" s="210"/>
      <c r="P1769" s="210"/>
      <c r="Q1769" s="210"/>
      <c r="R1769" s="210"/>
      <c r="S1769" s="210"/>
      <c r="T1769" s="211"/>
      <c r="AT1769" s="207" t="s">
        <v>164</v>
      </c>
      <c r="AU1769" s="207" t="s">
        <v>77</v>
      </c>
      <c r="AV1769" s="205" t="s">
        <v>77</v>
      </c>
      <c r="AW1769" s="205" t="s">
        <v>31</v>
      </c>
      <c r="AX1769" s="205" t="s">
        <v>69</v>
      </c>
      <c r="AY1769" s="207" t="s">
        <v>157</v>
      </c>
    </row>
    <row r="1770" spans="2:51" s="212" customFormat="1" ht="11.25">
      <c r="B1770" s="213"/>
      <c r="D1770" s="194" t="s">
        <v>164</v>
      </c>
      <c r="E1770" s="214" t="s">
        <v>3</v>
      </c>
      <c r="F1770" s="215" t="s">
        <v>1376</v>
      </c>
      <c r="H1770" s="216">
        <v>545.738</v>
      </c>
      <c r="L1770" s="213"/>
      <c r="M1770" s="217"/>
      <c r="N1770" s="218"/>
      <c r="O1770" s="218"/>
      <c r="P1770" s="218"/>
      <c r="Q1770" s="218"/>
      <c r="R1770" s="218"/>
      <c r="S1770" s="218"/>
      <c r="T1770" s="219"/>
      <c r="AT1770" s="214" t="s">
        <v>164</v>
      </c>
      <c r="AU1770" s="214" t="s">
        <v>77</v>
      </c>
      <c r="AV1770" s="212" t="s">
        <v>163</v>
      </c>
      <c r="AW1770" s="212" t="s">
        <v>31</v>
      </c>
      <c r="AX1770" s="212" t="s">
        <v>69</v>
      </c>
      <c r="AY1770" s="214" t="s">
        <v>157</v>
      </c>
    </row>
    <row r="1771" spans="2:51" s="220" customFormat="1" ht="11.25">
      <c r="B1771" s="221"/>
      <c r="D1771" s="194" t="s">
        <v>164</v>
      </c>
      <c r="E1771" s="222" t="s">
        <v>3</v>
      </c>
      <c r="F1771" s="223" t="s">
        <v>171</v>
      </c>
      <c r="H1771" s="224">
        <v>545.738</v>
      </c>
      <c r="L1771" s="221"/>
      <c r="M1771" s="225"/>
      <c r="N1771" s="226"/>
      <c r="O1771" s="226"/>
      <c r="P1771" s="226"/>
      <c r="Q1771" s="226"/>
      <c r="R1771" s="226"/>
      <c r="S1771" s="226"/>
      <c r="T1771" s="227"/>
      <c r="AT1771" s="222" t="s">
        <v>164</v>
      </c>
      <c r="AU1771" s="222" t="s">
        <v>77</v>
      </c>
      <c r="AV1771" s="220" t="s">
        <v>162</v>
      </c>
      <c r="AW1771" s="220" t="s">
        <v>31</v>
      </c>
      <c r="AX1771" s="220" t="s">
        <v>77</v>
      </c>
      <c r="AY1771" s="222" t="s">
        <v>157</v>
      </c>
    </row>
    <row r="1772" spans="2:63" s="169" customFormat="1" ht="25.9" customHeight="1">
      <c r="B1772" s="170"/>
      <c r="D1772" s="171" t="s">
        <v>68</v>
      </c>
      <c r="E1772" s="172" t="s">
        <v>1377</v>
      </c>
      <c r="F1772" s="172" t="s">
        <v>1378</v>
      </c>
      <c r="J1772" s="173">
        <f>BK1772</f>
        <v>0</v>
      </c>
      <c r="L1772" s="170"/>
      <c r="M1772" s="174"/>
      <c r="N1772" s="175"/>
      <c r="O1772" s="175"/>
      <c r="P1772" s="176">
        <f>SUM(P1773:P1793)</f>
        <v>0</v>
      </c>
      <c r="Q1772" s="175"/>
      <c r="R1772" s="176">
        <f>SUM(R1773:R1793)</f>
        <v>0</v>
      </c>
      <c r="S1772" s="175"/>
      <c r="T1772" s="177">
        <f>SUM(T1773:T1793)</f>
        <v>0</v>
      </c>
      <c r="AR1772" s="171" t="s">
        <v>163</v>
      </c>
      <c r="AT1772" s="178" t="s">
        <v>68</v>
      </c>
      <c r="AU1772" s="178" t="s">
        <v>69</v>
      </c>
      <c r="AY1772" s="171" t="s">
        <v>157</v>
      </c>
      <c r="BK1772" s="179">
        <f>SUM(BK1773:BK1793)</f>
        <v>0</v>
      </c>
    </row>
    <row r="1773" spans="1:65" s="113" customFormat="1" ht="24.2" customHeight="1">
      <c r="A1773" s="110"/>
      <c r="B1773" s="111"/>
      <c r="C1773" s="180" t="s">
        <v>792</v>
      </c>
      <c r="D1773" s="180" t="s">
        <v>158</v>
      </c>
      <c r="E1773" s="181" t="s">
        <v>1379</v>
      </c>
      <c r="F1773" s="182" t="s">
        <v>1380</v>
      </c>
      <c r="G1773" s="183" t="s">
        <v>161</v>
      </c>
      <c r="H1773" s="184">
        <v>191.367</v>
      </c>
      <c r="I1773" s="5"/>
      <c r="J1773" s="185">
        <f>ROUND(I1773*H1773,2)</f>
        <v>0</v>
      </c>
      <c r="K1773" s="186"/>
      <c r="L1773" s="111"/>
      <c r="M1773" s="187" t="s">
        <v>3</v>
      </c>
      <c r="N1773" s="188" t="s">
        <v>41</v>
      </c>
      <c r="O1773" s="189"/>
      <c r="P1773" s="190">
        <f>O1773*H1773</f>
        <v>0</v>
      </c>
      <c r="Q1773" s="190">
        <v>0</v>
      </c>
      <c r="R1773" s="190">
        <f>Q1773*H1773</f>
        <v>0</v>
      </c>
      <c r="S1773" s="190">
        <v>0</v>
      </c>
      <c r="T1773" s="191">
        <f>S1773*H1773</f>
        <v>0</v>
      </c>
      <c r="U1773" s="110"/>
      <c r="V1773" s="110"/>
      <c r="W1773" s="110"/>
      <c r="X1773" s="110"/>
      <c r="Y1773" s="110"/>
      <c r="Z1773" s="110"/>
      <c r="AA1773" s="110"/>
      <c r="AB1773" s="110"/>
      <c r="AC1773" s="110"/>
      <c r="AD1773" s="110"/>
      <c r="AE1773" s="110"/>
      <c r="AR1773" s="192" t="s">
        <v>211</v>
      </c>
      <c r="AT1773" s="192" t="s">
        <v>158</v>
      </c>
      <c r="AU1773" s="192" t="s">
        <v>77</v>
      </c>
      <c r="AY1773" s="101" t="s">
        <v>157</v>
      </c>
      <c r="BE1773" s="193">
        <f>IF(N1773="základní",J1773,0)</f>
        <v>0</v>
      </c>
      <c r="BF1773" s="193">
        <f>IF(N1773="snížená",J1773,0)</f>
        <v>0</v>
      </c>
      <c r="BG1773" s="193">
        <f>IF(N1773="zákl. přenesená",J1773,0)</f>
        <v>0</v>
      </c>
      <c r="BH1773" s="193">
        <f>IF(N1773="sníž. přenesená",J1773,0)</f>
        <v>0</v>
      </c>
      <c r="BI1773" s="193">
        <f>IF(N1773="nulová",J1773,0)</f>
        <v>0</v>
      </c>
      <c r="BJ1773" s="101" t="s">
        <v>163</v>
      </c>
      <c r="BK1773" s="193">
        <f>ROUND(I1773*H1773,2)</f>
        <v>0</v>
      </c>
      <c r="BL1773" s="101" t="s">
        <v>211</v>
      </c>
      <c r="BM1773" s="192" t="s">
        <v>1381</v>
      </c>
    </row>
    <row r="1774" spans="2:51" s="205" customFormat="1" ht="22.5">
      <c r="B1774" s="206"/>
      <c r="D1774" s="194" t="s">
        <v>164</v>
      </c>
      <c r="E1774" s="207" t="s">
        <v>3</v>
      </c>
      <c r="F1774" s="208" t="s">
        <v>607</v>
      </c>
      <c r="H1774" s="207" t="s">
        <v>3</v>
      </c>
      <c r="L1774" s="206"/>
      <c r="M1774" s="209"/>
      <c r="N1774" s="210"/>
      <c r="O1774" s="210"/>
      <c r="P1774" s="210"/>
      <c r="Q1774" s="210"/>
      <c r="R1774" s="210"/>
      <c r="S1774" s="210"/>
      <c r="T1774" s="211"/>
      <c r="AT1774" s="207" t="s">
        <v>164</v>
      </c>
      <c r="AU1774" s="207" t="s">
        <v>77</v>
      </c>
      <c r="AV1774" s="205" t="s">
        <v>77</v>
      </c>
      <c r="AW1774" s="205" t="s">
        <v>31</v>
      </c>
      <c r="AX1774" s="205" t="s">
        <v>69</v>
      </c>
      <c r="AY1774" s="207" t="s">
        <v>157</v>
      </c>
    </row>
    <row r="1775" spans="2:51" s="205" customFormat="1" ht="11.25">
      <c r="B1775" s="206"/>
      <c r="D1775" s="194" t="s">
        <v>164</v>
      </c>
      <c r="E1775" s="207" t="s">
        <v>3</v>
      </c>
      <c r="F1775" s="208" t="s">
        <v>1382</v>
      </c>
      <c r="H1775" s="207" t="s">
        <v>3</v>
      </c>
      <c r="L1775" s="206"/>
      <c r="M1775" s="209"/>
      <c r="N1775" s="210"/>
      <c r="O1775" s="210"/>
      <c r="P1775" s="210"/>
      <c r="Q1775" s="210"/>
      <c r="R1775" s="210"/>
      <c r="S1775" s="210"/>
      <c r="T1775" s="211"/>
      <c r="AT1775" s="207" t="s">
        <v>164</v>
      </c>
      <c r="AU1775" s="207" t="s">
        <v>77</v>
      </c>
      <c r="AV1775" s="205" t="s">
        <v>77</v>
      </c>
      <c r="AW1775" s="205" t="s">
        <v>31</v>
      </c>
      <c r="AX1775" s="205" t="s">
        <v>69</v>
      </c>
      <c r="AY1775" s="207" t="s">
        <v>157</v>
      </c>
    </row>
    <row r="1776" spans="2:51" s="205" customFormat="1" ht="11.25">
      <c r="B1776" s="206"/>
      <c r="D1776" s="194" t="s">
        <v>164</v>
      </c>
      <c r="E1776" s="207" t="s">
        <v>3</v>
      </c>
      <c r="F1776" s="208" t="s">
        <v>355</v>
      </c>
      <c r="H1776" s="207" t="s">
        <v>3</v>
      </c>
      <c r="L1776" s="206"/>
      <c r="M1776" s="209"/>
      <c r="N1776" s="210"/>
      <c r="O1776" s="210"/>
      <c r="P1776" s="210"/>
      <c r="Q1776" s="210"/>
      <c r="R1776" s="210"/>
      <c r="S1776" s="210"/>
      <c r="T1776" s="211"/>
      <c r="AT1776" s="207" t="s">
        <v>164</v>
      </c>
      <c r="AU1776" s="207" t="s">
        <v>77</v>
      </c>
      <c r="AV1776" s="205" t="s">
        <v>77</v>
      </c>
      <c r="AW1776" s="205" t="s">
        <v>31</v>
      </c>
      <c r="AX1776" s="205" t="s">
        <v>69</v>
      </c>
      <c r="AY1776" s="207" t="s">
        <v>157</v>
      </c>
    </row>
    <row r="1777" spans="2:51" s="205" customFormat="1" ht="11.25">
      <c r="B1777" s="206"/>
      <c r="D1777" s="194" t="s">
        <v>164</v>
      </c>
      <c r="E1777" s="207" t="s">
        <v>3</v>
      </c>
      <c r="F1777" s="208" t="s">
        <v>1383</v>
      </c>
      <c r="H1777" s="207" t="s">
        <v>3</v>
      </c>
      <c r="L1777" s="206"/>
      <c r="M1777" s="209"/>
      <c r="N1777" s="210"/>
      <c r="O1777" s="210"/>
      <c r="P1777" s="210"/>
      <c r="Q1777" s="210"/>
      <c r="R1777" s="210"/>
      <c r="S1777" s="210"/>
      <c r="T1777" s="211"/>
      <c r="AT1777" s="207" t="s">
        <v>164</v>
      </c>
      <c r="AU1777" s="207" t="s">
        <v>77</v>
      </c>
      <c r="AV1777" s="205" t="s">
        <v>77</v>
      </c>
      <c r="AW1777" s="205" t="s">
        <v>31</v>
      </c>
      <c r="AX1777" s="205" t="s">
        <v>69</v>
      </c>
      <c r="AY1777" s="207" t="s">
        <v>157</v>
      </c>
    </row>
    <row r="1778" spans="2:51" s="205" customFormat="1" ht="11.25">
      <c r="B1778" s="206"/>
      <c r="D1778" s="194" t="s">
        <v>164</v>
      </c>
      <c r="E1778" s="207" t="s">
        <v>3</v>
      </c>
      <c r="F1778" s="208" t="s">
        <v>358</v>
      </c>
      <c r="H1778" s="207" t="s">
        <v>3</v>
      </c>
      <c r="L1778" s="206"/>
      <c r="M1778" s="209"/>
      <c r="N1778" s="210"/>
      <c r="O1778" s="210"/>
      <c r="P1778" s="210"/>
      <c r="Q1778" s="210"/>
      <c r="R1778" s="210"/>
      <c r="S1778" s="210"/>
      <c r="T1778" s="211"/>
      <c r="AT1778" s="207" t="s">
        <v>164</v>
      </c>
      <c r="AU1778" s="207" t="s">
        <v>77</v>
      </c>
      <c r="AV1778" s="205" t="s">
        <v>77</v>
      </c>
      <c r="AW1778" s="205" t="s">
        <v>31</v>
      </c>
      <c r="AX1778" s="205" t="s">
        <v>69</v>
      </c>
      <c r="AY1778" s="207" t="s">
        <v>157</v>
      </c>
    </row>
    <row r="1779" spans="2:51" s="205" customFormat="1" ht="11.25">
      <c r="B1779" s="206"/>
      <c r="D1779" s="194" t="s">
        <v>164</v>
      </c>
      <c r="E1779" s="207" t="s">
        <v>3</v>
      </c>
      <c r="F1779" s="208" t="s">
        <v>359</v>
      </c>
      <c r="H1779" s="207" t="s">
        <v>3</v>
      </c>
      <c r="L1779" s="206"/>
      <c r="M1779" s="209"/>
      <c r="N1779" s="210"/>
      <c r="O1779" s="210"/>
      <c r="P1779" s="210"/>
      <c r="Q1779" s="210"/>
      <c r="R1779" s="210"/>
      <c r="S1779" s="210"/>
      <c r="T1779" s="211"/>
      <c r="AT1779" s="207" t="s">
        <v>164</v>
      </c>
      <c r="AU1779" s="207" t="s">
        <v>77</v>
      </c>
      <c r="AV1779" s="205" t="s">
        <v>77</v>
      </c>
      <c r="AW1779" s="205" t="s">
        <v>31</v>
      </c>
      <c r="AX1779" s="205" t="s">
        <v>69</v>
      </c>
      <c r="AY1779" s="207" t="s">
        <v>157</v>
      </c>
    </row>
    <row r="1780" spans="2:51" s="205" customFormat="1" ht="11.25">
      <c r="B1780" s="206"/>
      <c r="D1780" s="194" t="s">
        <v>164</v>
      </c>
      <c r="E1780" s="207" t="s">
        <v>3</v>
      </c>
      <c r="F1780" s="208" t="s">
        <v>1384</v>
      </c>
      <c r="H1780" s="207" t="s">
        <v>3</v>
      </c>
      <c r="L1780" s="206"/>
      <c r="M1780" s="209"/>
      <c r="N1780" s="210"/>
      <c r="O1780" s="210"/>
      <c r="P1780" s="210"/>
      <c r="Q1780" s="210"/>
      <c r="R1780" s="210"/>
      <c r="S1780" s="210"/>
      <c r="T1780" s="211"/>
      <c r="AT1780" s="207" t="s">
        <v>164</v>
      </c>
      <c r="AU1780" s="207" t="s">
        <v>77</v>
      </c>
      <c r="AV1780" s="205" t="s">
        <v>77</v>
      </c>
      <c r="AW1780" s="205" t="s">
        <v>31</v>
      </c>
      <c r="AX1780" s="205" t="s">
        <v>69</v>
      </c>
      <c r="AY1780" s="207" t="s">
        <v>157</v>
      </c>
    </row>
    <row r="1781" spans="2:51" s="205" customFormat="1" ht="11.25">
      <c r="B1781" s="206"/>
      <c r="D1781" s="194" t="s">
        <v>164</v>
      </c>
      <c r="E1781" s="207" t="s">
        <v>3</v>
      </c>
      <c r="F1781" s="208" t="s">
        <v>361</v>
      </c>
      <c r="H1781" s="207" t="s">
        <v>3</v>
      </c>
      <c r="L1781" s="206"/>
      <c r="M1781" s="209"/>
      <c r="N1781" s="210"/>
      <c r="O1781" s="210"/>
      <c r="P1781" s="210"/>
      <c r="Q1781" s="210"/>
      <c r="R1781" s="210"/>
      <c r="S1781" s="210"/>
      <c r="T1781" s="211"/>
      <c r="AT1781" s="207" t="s">
        <v>164</v>
      </c>
      <c r="AU1781" s="207" t="s">
        <v>77</v>
      </c>
      <c r="AV1781" s="205" t="s">
        <v>77</v>
      </c>
      <c r="AW1781" s="205" t="s">
        <v>31</v>
      </c>
      <c r="AX1781" s="205" t="s">
        <v>69</v>
      </c>
      <c r="AY1781" s="207" t="s">
        <v>157</v>
      </c>
    </row>
    <row r="1782" spans="2:51" s="205" customFormat="1" ht="11.25">
      <c r="B1782" s="206"/>
      <c r="D1782" s="194" t="s">
        <v>164</v>
      </c>
      <c r="E1782" s="207" t="s">
        <v>3</v>
      </c>
      <c r="F1782" s="208" t="s">
        <v>362</v>
      </c>
      <c r="H1782" s="207" t="s">
        <v>3</v>
      </c>
      <c r="L1782" s="206"/>
      <c r="M1782" s="209"/>
      <c r="N1782" s="210"/>
      <c r="O1782" s="210"/>
      <c r="P1782" s="210"/>
      <c r="Q1782" s="210"/>
      <c r="R1782" s="210"/>
      <c r="S1782" s="210"/>
      <c r="T1782" s="211"/>
      <c r="AT1782" s="207" t="s">
        <v>164</v>
      </c>
      <c r="AU1782" s="207" t="s">
        <v>77</v>
      </c>
      <c r="AV1782" s="205" t="s">
        <v>77</v>
      </c>
      <c r="AW1782" s="205" t="s">
        <v>31</v>
      </c>
      <c r="AX1782" s="205" t="s">
        <v>69</v>
      </c>
      <c r="AY1782" s="207" t="s">
        <v>157</v>
      </c>
    </row>
    <row r="1783" spans="2:51" s="205" customFormat="1" ht="11.25">
      <c r="B1783" s="206"/>
      <c r="D1783" s="194" t="s">
        <v>164</v>
      </c>
      <c r="E1783" s="207" t="s">
        <v>3</v>
      </c>
      <c r="F1783" s="208" t="s">
        <v>363</v>
      </c>
      <c r="H1783" s="207" t="s">
        <v>3</v>
      </c>
      <c r="L1783" s="206"/>
      <c r="M1783" s="209"/>
      <c r="N1783" s="210"/>
      <c r="O1783" s="210"/>
      <c r="P1783" s="210"/>
      <c r="Q1783" s="210"/>
      <c r="R1783" s="210"/>
      <c r="S1783" s="210"/>
      <c r="T1783" s="211"/>
      <c r="AT1783" s="207" t="s">
        <v>164</v>
      </c>
      <c r="AU1783" s="207" t="s">
        <v>77</v>
      </c>
      <c r="AV1783" s="205" t="s">
        <v>77</v>
      </c>
      <c r="AW1783" s="205" t="s">
        <v>31</v>
      </c>
      <c r="AX1783" s="205" t="s">
        <v>69</v>
      </c>
      <c r="AY1783" s="207" t="s">
        <v>157</v>
      </c>
    </row>
    <row r="1784" spans="2:51" s="205" customFormat="1" ht="11.25">
      <c r="B1784" s="206"/>
      <c r="D1784" s="194" t="s">
        <v>164</v>
      </c>
      <c r="E1784" s="207" t="s">
        <v>3</v>
      </c>
      <c r="F1784" s="208" t="s">
        <v>364</v>
      </c>
      <c r="H1784" s="207" t="s">
        <v>3</v>
      </c>
      <c r="L1784" s="206"/>
      <c r="M1784" s="209"/>
      <c r="N1784" s="210"/>
      <c r="O1784" s="210"/>
      <c r="P1784" s="210"/>
      <c r="Q1784" s="210"/>
      <c r="R1784" s="210"/>
      <c r="S1784" s="210"/>
      <c r="T1784" s="211"/>
      <c r="AT1784" s="207" t="s">
        <v>164</v>
      </c>
      <c r="AU1784" s="207" t="s">
        <v>77</v>
      </c>
      <c r="AV1784" s="205" t="s">
        <v>77</v>
      </c>
      <c r="AW1784" s="205" t="s">
        <v>31</v>
      </c>
      <c r="AX1784" s="205" t="s">
        <v>69</v>
      </c>
      <c r="AY1784" s="207" t="s">
        <v>157</v>
      </c>
    </row>
    <row r="1785" spans="2:51" s="205" customFormat="1" ht="11.25">
      <c r="B1785" s="206"/>
      <c r="D1785" s="194" t="s">
        <v>164</v>
      </c>
      <c r="E1785" s="207" t="s">
        <v>3</v>
      </c>
      <c r="F1785" s="208" t="s">
        <v>365</v>
      </c>
      <c r="H1785" s="207" t="s">
        <v>3</v>
      </c>
      <c r="L1785" s="206"/>
      <c r="M1785" s="209"/>
      <c r="N1785" s="210"/>
      <c r="O1785" s="210"/>
      <c r="P1785" s="210"/>
      <c r="Q1785" s="210"/>
      <c r="R1785" s="210"/>
      <c r="S1785" s="210"/>
      <c r="T1785" s="211"/>
      <c r="AT1785" s="207" t="s">
        <v>164</v>
      </c>
      <c r="AU1785" s="207" t="s">
        <v>77</v>
      </c>
      <c r="AV1785" s="205" t="s">
        <v>77</v>
      </c>
      <c r="AW1785" s="205" t="s">
        <v>31</v>
      </c>
      <c r="AX1785" s="205" t="s">
        <v>69</v>
      </c>
      <c r="AY1785" s="207" t="s">
        <v>157</v>
      </c>
    </row>
    <row r="1786" spans="2:51" s="205" customFormat="1" ht="11.25">
      <c r="B1786" s="206"/>
      <c r="D1786" s="194" t="s">
        <v>164</v>
      </c>
      <c r="E1786" s="207" t="s">
        <v>3</v>
      </c>
      <c r="F1786" s="208" t="s">
        <v>366</v>
      </c>
      <c r="H1786" s="207" t="s">
        <v>3</v>
      </c>
      <c r="L1786" s="206"/>
      <c r="M1786" s="209"/>
      <c r="N1786" s="210"/>
      <c r="O1786" s="210"/>
      <c r="P1786" s="210"/>
      <c r="Q1786" s="210"/>
      <c r="R1786" s="210"/>
      <c r="S1786" s="210"/>
      <c r="T1786" s="211"/>
      <c r="AT1786" s="207" t="s">
        <v>164</v>
      </c>
      <c r="AU1786" s="207" t="s">
        <v>77</v>
      </c>
      <c r="AV1786" s="205" t="s">
        <v>77</v>
      </c>
      <c r="AW1786" s="205" t="s">
        <v>31</v>
      </c>
      <c r="AX1786" s="205" t="s">
        <v>69</v>
      </c>
      <c r="AY1786" s="207" t="s">
        <v>157</v>
      </c>
    </row>
    <row r="1787" spans="2:51" s="205" customFormat="1" ht="11.25">
      <c r="B1787" s="206"/>
      <c r="D1787" s="194" t="s">
        <v>164</v>
      </c>
      <c r="E1787" s="207" t="s">
        <v>3</v>
      </c>
      <c r="F1787" s="208" t="s">
        <v>370</v>
      </c>
      <c r="H1787" s="207" t="s">
        <v>3</v>
      </c>
      <c r="L1787" s="206"/>
      <c r="M1787" s="209"/>
      <c r="N1787" s="210"/>
      <c r="O1787" s="210"/>
      <c r="P1787" s="210"/>
      <c r="Q1787" s="210"/>
      <c r="R1787" s="210"/>
      <c r="S1787" s="210"/>
      <c r="T1787" s="211"/>
      <c r="AT1787" s="207" t="s">
        <v>164</v>
      </c>
      <c r="AU1787" s="207" t="s">
        <v>77</v>
      </c>
      <c r="AV1787" s="205" t="s">
        <v>77</v>
      </c>
      <c r="AW1787" s="205" t="s">
        <v>31</v>
      </c>
      <c r="AX1787" s="205" t="s">
        <v>69</v>
      </c>
      <c r="AY1787" s="207" t="s">
        <v>157</v>
      </c>
    </row>
    <row r="1788" spans="2:51" s="205" customFormat="1" ht="11.25">
      <c r="B1788" s="206"/>
      <c r="D1788" s="194" t="s">
        <v>164</v>
      </c>
      <c r="E1788" s="207" t="s">
        <v>3</v>
      </c>
      <c r="F1788" s="208" t="s">
        <v>371</v>
      </c>
      <c r="H1788" s="207" t="s">
        <v>3</v>
      </c>
      <c r="L1788" s="206"/>
      <c r="M1788" s="209"/>
      <c r="N1788" s="210"/>
      <c r="O1788" s="210"/>
      <c r="P1788" s="210"/>
      <c r="Q1788" s="210"/>
      <c r="R1788" s="210"/>
      <c r="S1788" s="210"/>
      <c r="T1788" s="211"/>
      <c r="AT1788" s="207" t="s">
        <v>164</v>
      </c>
      <c r="AU1788" s="207" t="s">
        <v>77</v>
      </c>
      <c r="AV1788" s="205" t="s">
        <v>77</v>
      </c>
      <c r="AW1788" s="205" t="s">
        <v>31</v>
      </c>
      <c r="AX1788" s="205" t="s">
        <v>69</v>
      </c>
      <c r="AY1788" s="207" t="s">
        <v>157</v>
      </c>
    </row>
    <row r="1789" spans="2:51" s="205" customFormat="1" ht="11.25">
      <c r="B1789" s="206"/>
      <c r="D1789" s="194" t="s">
        <v>164</v>
      </c>
      <c r="E1789" s="207" t="s">
        <v>3</v>
      </c>
      <c r="F1789" s="208" t="s">
        <v>372</v>
      </c>
      <c r="H1789" s="207" t="s">
        <v>3</v>
      </c>
      <c r="L1789" s="206"/>
      <c r="M1789" s="209"/>
      <c r="N1789" s="210"/>
      <c r="O1789" s="210"/>
      <c r="P1789" s="210"/>
      <c r="Q1789" s="210"/>
      <c r="R1789" s="210"/>
      <c r="S1789" s="210"/>
      <c r="T1789" s="211"/>
      <c r="AT1789" s="207" t="s">
        <v>164</v>
      </c>
      <c r="AU1789" s="207" t="s">
        <v>77</v>
      </c>
      <c r="AV1789" s="205" t="s">
        <v>77</v>
      </c>
      <c r="AW1789" s="205" t="s">
        <v>31</v>
      </c>
      <c r="AX1789" s="205" t="s">
        <v>69</v>
      </c>
      <c r="AY1789" s="207" t="s">
        <v>157</v>
      </c>
    </row>
    <row r="1790" spans="2:51" s="205" customFormat="1" ht="11.25">
      <c r="B1790" s="206"/>
      <c r="D1790" s="194" t="s">
        <v>164</v>
      </c>
      <c r="E1790" s="207" t="s">
        <v>3</v>
      </c>
      <c r="F1790" s="208" t="s">
        <v>373</v>
      </c>
      <c r="H1790" s="207" t="s">
        <v>3</v>
      </c>
      <c r="L1790" s="206"/>
      <c r="M1790" s="209"/>
      <c r="N1790" s="210"/>
      <c r="O1790" s="210"/>
      <c r="P1790" s="210"/>
      <c r="Q1790" s="210"/>
      <c r="R1790" s="210"/>
      <c r="S1790" s="210"/>
      <c r="T1790" s="211"/>
      <c r="AT1790" s="207" t="s">
        <v>164</v>
      </c>
      <c r="AU1790" s="207" t="s">
        <v>77</v>
      </c>
      <c r="AV1790" s="205" t="s">
        <v>77</v>
      </c>
      <c r="AW1790" s="205" t="s">
        <v>31</v>
      </c>
      <c r="AX1790" s="205" t="s">
        <v>69</v>
      </c>
      <c r="AY1790" s="207" t="s">
        <v>157</v>
      </c>
    </row>
    <row r="1791" spans="2:51" s="212" customFormat="1" ht="11.25">
      <c r="B1791" s="213"/>
      <c r="D1791" s="194" t="s">
        <v>164</v>
      </c>
      <c r="E1791" s="214" t="s">
        <v>3</v>
      </c>
      <c r="F1791" s="215" t="s">
        <v>1385</v>
      </c>
      <c r="H1791" s="216">
        <v>191.367</v>
      </c>
      <c r="L1791" s="213"/>
      <c r="M1791" s="217"/>
      <c r="N1791" s="218"/>
      <c r="O1791" s="218"/>
      <c r="P1791" s="218"/>
      <c r="Q1791" s="218"/>
      <c r="R1791" s="218"/>
      <c r="S1791" s="218"/>
      <c r="T1791" s="219"/>
      <c r="AT1791" s="214" t="s">
        <v>164</v>
      </c>
      <c r="AU1791" s="214" t="s">
        <v>77</v>
      </c>
      <c r="AV1791" s="212" t="s">
        <v>163</v>
      </c>
      <c r="AW1791" s="212" t="s">
        <v>31</v>
      </c>
      <c r="AX1791" s="212" t="s">
        <v>69</v>
      </c>
      <c r="AY1791" s="214" t="s">
        <v>157</v>
      </c>
    </row>
    <row r="1792" spans="2:51" s="220" customFormat="1" ht="11.25">
      <c r="B1792" s="221"/>
      <c r="D1792" s="194" t="s">
        <v>164</v>
      </c>
      <c r="E1792" s="222" t="s">
        <v>3</v>
      </c>
      <c r="F1792" s="223" t="s">
        <v>171</v>
      </c>
      <c r="H1792" s="224">
        <v>191.367</v>
      </c>
      <c r="L1792" s="221"/>
      <c r="M1792" s="225"/>
      <c r="N1792" s="226"/>
      <c r="O1792" s="226"/>
      <c r="P1792" s="226"/>
      <c r="Q1792" s="226"/>
      <c r="R1792" s="226"/>
      <c r="S1792" s="226"/>
      <c r="T1792" s="227"/>
      <c r="AT1792" s="222" t="s">
        <v>164</v>
      </c>
      <c r="AU1792" s="222" t="s">
        <v>77</v>
      </c>
      <c r="AV1792" s="220" t="s">
        <v>162</v>
      </c>
      <c r="AW1792" s="220" t="s">
        <v>31</v>
      </c>
      <c r="AX1792" s="220" t="s">
        <v>77</v>
      </c>
      <c r="AY1792" s="222" t="s">
        <v>157</v>
      </c>
    </row>
    <row r="1793" spans="1:65" s="113" customFormat="1" ht="21.75" customHeight="1">
      <c r="A1793" s="110"/>
      <c r="B1793" s="111"/>
      <c r="C1793" s="180" t="s">
        <v>1386</v>
      </c>
      <c r="D1793" s="180" t="s">
        <v>158</v>
      </c>
      <c r="E1793" s="181" t="s">
        <v>1387</v>
      </c>
      <c r="F1793" s="182" t="s">
        <v>1388</v>
      </c>
      <c r="G1793" s="183" t="s">
        <v>757</v>
      </c>
      <c r="H1793" s="184">
        <v>0.729</v>
      </c>
      <c r="I1793" s="5"/>
      <c r="J1793" s="185">
        <f>ROUND(I1793*H1793,2)</f>
        <v>0</v>
      </c>
      <c r="K1793" s="186"/>
      <c r="L1793" s="111"/>
      <c r="M1793" s="187" t="s">
        <v>3</v>
      </c>
      <c r="N1793" s="188" t="s">
        <v>41</v>
      </c>
      <c r="O1793" s="189"/>
      <c r="P1793" s="190">
        <f>O1793*H1793</f>
        <v>0</v>
      </c>
      <c r="Q1793" s="190">
        <v>0</v>
      </c>
      <c r="R1793" s="190">
        <f>Q1793*H1793</f>
        <v>0</v>
      </c>
      <c r="S1793" s="190">
        <v>0</v>
      </c>
      <c r="T1793" s="191">
        <f>S1793*H1793</f>
        <v>0</v>
      </c>
      <c r="U1793" s="110"/>
      <c r="V1793" s="110"/>
      <c r="W1793" s="110"/>
      <c r="X1793" s="110"/>
      <c r="Y1793" s="110"/>
      <c r="Z1793" s="110"/>
      <c r="AA1793" s="110"/>
      <c r="AB1793" s="110"/>
      <c r="AC1793" s="110"/>
      <c r="AD1793" s="110"/>
      <c r="AE1793" s="110"/>
      <c r="AR1793" s="192" t="s">
        <v>211</v>
      </c>
      <c r="AT1793" s="192" t="s">
        <v>158</v>
      </c>
      <c r="AU1793" s="192" t="s">
        <v>77</v>
      </c>
      <c r="AY1793" s="101" t="s">
        <v>157</v>
      </c>
      <c r="BE1793" s="193">
        <f>IF(N1793="základní",J1793,0)</f>
        <v>0</v>
      </c>
      <c r="BF1793" s="193">
        <f>IF(N1793="snížená",J1793,0)</f>
        <v>0</v>
      </c>
      <c r="BG1793" s="193">
        <f>IF(N1793="zákl. přenesená",J1793,0)</f>
        <v>0</v>
      </c>
      <c r="BH1793" s="193">
        <f>IF(N1793="sníž. přenesená",J1793,0)</f>
        <v>0</v>
      </c>
      <c r="BI1793" s="193">
        <f>IF(N1793="nulová",J1793,0)</f>
        <v>0</v>
      </c>
      <c r="BJ1793" s="101" t="s">
        <v>163</v>
      </c>
      <c r="BK1793" s="193">
        <f>ROUND(I1793*H1793,2)</f>
        <v>0</v>
      </c>
      <c r="BL1793" s="101" t="s">
        <v>211</v>
      </c>
      <c r="BM1793" s="192" t="s">
        <v>1389</v>
      </c>
    </row>
    <row r="1794" spans="2:63" s="169" customFormat="1" ht="25.9" customHeight="1">
      <c r="B1794" s="170"/>
      <c r="D1794" s="171" t="s">
        <v>68</v>
      </c>
      <c r="E1794" s="172" t="s">
        <v>1390</v>
      </c>
      <c r="F1794" s="172" t="s">
        <v>1391</v>
      </c>
      <c r="J1794" s="173">
        <f>BK1794</f>
        <v>0</v>
      </c>
      <c r="L1794" s="170"/>
      <c r="M1794" s="174"/>
      <c r="N1794" s="175"/>
      <c r="O1794" s="175"/>
      <c r="P1794" s="176">
        <f>SUM(P1795:P1821)</f>
        <v>0</v>
      </c>
      <c r="Q1794" s="175"/>
      <c r="R1794" s="176">
        <f>SUM(R1795:R1821)</f>
        <v>0</v>
      </c>
      <c r="S1794" s="175"/>
      <c r="T1794" s="177">
        <f>SUM(T1795:T1821)</f>
        <v>0</v>
      </c>
      <c r="AR1794" s="171" t="s">
        <v>163</v>
      </c>
      <c r="AT1794" s="178" t="s">
        <v>68</v>
      </c>
      <c r="AU1794" s="178" t="s">
        <v>69</v>
      </c>
      <c r="AY1794" s="171" t="s">
        <v>157</v>
      </c>
      <c r="BK1794" s="179">
        <f>SUM(BK1795:BK1821)</f>
        <v>0</v>
      </c>
    </row>
    <row r="1795" spans="1:65" s="113" customFormat="1" ht="16.5" customHeight="1">
      <c r="A1795" s="110"/>
      <c r="B1795" s="111"/>
      <c r="C1795" s="180" t="s">
        <v>796</v>
      </c>
      <c r="D1795" s="180" t="s">
        <v>158</v>
      </c>
      <c r="E1795" s="181" t="s">
        <v>1392</v>
      </c>
      <c r="F1795" s="182" t="s">
        <v>1393</v>
      </c>
      <c r="G1795" s="183" t="s">
        <v>389</v>
      </c>
      <c r="H1795" s="184">
        <v>2</v>
      </c>
      <c r="I1795" s="5"/>
      <c r="J1795" s="185">
        <f>ROUND(I1795*H1795,2)</f>
        <v>0</v>
      </c>
      <c r="K1795" s="186"/>
      <c r="L1795" s="111"/>
      <c r="M1795" s="187" t="s">
        <v>3</v>
      </c>
      <c r="N1795" s="188" t="s">
        <v>41</v>
      </c>
      <c r="O1795" s="189"/>
      <c r="P1795" s="190">
        <f>O1795*H1795</f>
        <v>0</v>
      </c>
      <c r="Q1795" s="190">
        <v>0</v>
      </c>
      <c r="R1795" s="190">
        <f>Q1795*H1795</f>
        <v>0</v>
      </c>
      <c r="S1795" s="190">
        <v>0</v>
      </c>
      <c r="T1795" s="191">
        <f>S1795*H1795</f>
        <v>0</v>
      </c>
      <c r="U1795" s="110"/>
      <c r="V1795" s="110"/>
      <c r="W1795" s="110"/>
      <c r="X1795" s="110"/>
      <c r="Y1795" s="110"/>
      <c r="Z1795" s="110"/>
      <c r="AA1795" s="110"/>
      <c r="AB1795" s="110"/>
      <c r="AC1795" s="110"/>
      <c r="AD1795" s="110"/>
      <c r="AE1795" s="110"/>
      <c r="AR1795" s="192" t="s">
        <v>211</v>
      </c>
      <c r="AT1795" s="192" t="s">
        <v>158</v>
      </c>
      <c r="AU1795" s="192" t="s">
        <v>77</v>
      </c>
      <c r="AY1795" s="101" t="s">
        <v>157</v>
      </c>
      <c r="BE1795" s="193">
        <f>IF(N1795="základní",J1795,0)</f>
        <v>0</v>
      </c>
      <c r="BF1795" s="193">
        <f>IF(N1795="snížená",J1795,0)</f>
        <v>0</v>
      </c>
      <c r="BG1795" s="193">
        <f>IF(N1795="zákl. přenesená",J1795,0)</f>
        <v>0</v>
      </c>
      <c r="BH1795" s="193">
        <f>IF(N1795="sníž. přenesená",J1795,0)</f>
        <v>0</v>
      </c>
      <c r="BI1795" s="193">
        <f>IF(N1795="nulová",J1795,0)</f>
        <v>0</v>
      </c>
      <c r="BJ1795" s="101" t="s">
        <v>163</v>
      </c>
      <c r="BK1795" s="193">
        <f>ROUND(I1795*H1795,2)</f>
        <v>0</v>
      </c>
      <c r="BL1795" s="101" t="s">
        <v>211</v>
      </c>
      <c r="BM1795" s="192" t="s">
        <v>1394</v>
      </c>
    </row>
    <row r="1796" spans="1:47" s="113" customFormat="1" ht="58.5">
      <c r="A1796" s="110"/>
      <c r="B1796" s="111"/>
      <c r="C1796" s="110"/>
      <c r="D1796" s="194" t="s">
        <v>1395</v>
      </c>
      <c r="E1796" s="110"/>
      <c r="F1796" s="195" t="s">
        <v>1396</v>
      </c>
      <c r="G1796" s="110"/>
      <c r="H1796" s="110"/>
      <c r="I1796" s="110"/>
      <c r="J1796" s="110"/>
      <c r="K1796" s="110"/>
      <c r="L1796" s="111"/>
      <c r="M1796" s="196"/>
      <c r="N1796" s="197"/>
      <c r="O1796" s="189"/>
      <c r="P1796" s="189"/>
      <c r="Q1796" s="189"/>
      <c r="R1796" s="189"/>
      <c r="S1796" s="189"/>
      <c r="T1796" s="198"/>
      <c r="U1796" s="110"/>
      <c r="V1796" s="110"/>
      <c r="W1796" s="110"/>
      <c r="X1796" s="110"/>
      <c r="Y1796" s="110"/>
      <c r="Z1796" s="110"/>
      <c r="AA1796" s="110"/>
      <c r="AB1796" s="110"/>
      <c r="AC1796" s="110"/>
      <c r="AD1796" s="110"/>
      <c r="AE1796" s="110"/>
      <c r="AT1796" s="101" t="s">
        <v>1395</v>
      </c>
      <c r="AU1796" s="101" t="s">
        <v>77</v>
      </c>
    </row>
    <row r="1797" spans="2:51" s="205" customFormat="1" ht="11.25">
      <c r="B1797" s="206"/>
      <c r="D1797" s="194" t="s">
        <v>164</v>
      </c>
      <c r="E1797" s="207" t="s">
        <v>3</v>
      </c>
      <c r="F1797" s="208" t="s">
        <v>1397</v>
      </c>
      <c r="H1797" s="207" t="s">
        <v>3</v>
      </c>
      <c r="L1797" s="206"/>
      <c r="M1797" s="209"/>
      <c r="N1797" s="210"/>
      <c r="O1797" s="210"/>
      <c r="P1797" s="210"/>
      <c r="Q1797" s="210"/>
      <c r="R1797" s="210"/>
      <c r="S1797" s="210"/>
      <c r="T1797" s="211"/>
      <c r="AT1797" s="207" t="s">
        <v>164</v>
      </c>
      <c r="AU1797" s="207" t="s">
        <v>77</v>
      </c>
      <c r="AV1797" s="205" t="s">
        <v>77</v>
      </c>
      <c r="AW1797" s="205" t="s">
        <v>31</v>
      </c>
      <c r="AX1797" s="205" t="s">
        <v>69</v>
      </c>
      <c r="AY1797" s="207" t="s">
        <v>157</v>
      </c>
    </row>
    <row r="1798" spans="2:51" s="212" customFormat="1" ht="11.25">
      <c r="B1798" s="213"/>
      <c r="D1798" s="194" t="s">
        <v>164</v>
      </c>
      <c r="E1798" s="214" t="s">
        <v>3</v>
      </c>
      <c r="F1798" s="215" t="s">
        <v>163</v>
      </c>
      <c r="H1798" s="216">
        <v>2</v>
      </c>
      <c r="L1798" s="213"/>
      <c r="M1798" s="217"/>
      <c r="N1798" s="218"/>
      <c r="O1798" s="218"/>
      <c r="P1798" s="218"/>
      <c r="Q1798" s="218"/>
      <c r="R1798" s="218"/>
      <c r="S1798" s="218"/>
      <c r="T1798" s="219"/>
      <c r="AT1798" s="214" t="s">
        <v>164</v>
      </c>
      <c r="AU1798" s="214" t="s">
        <v>77</v>
      </c>
      <c r="AV1798" s="212" t="s">
        <v>163</v>
      </c>
      <c r="AW1798" s="212" t="s">
        <v>31</v>
      </c>
      <c r="AX1798" s="212" t="s">
        <v>69</v>
      </c>
      <c r="AY1798" s="214" t="s">
        <v>157</v>
      </c>
    </row>
    <row r="1799" spans="2:51" s="220" customFormat="1" ht="11.25">
      <c r="B1799" s="221"/>
      <c r="D1799" s="194" t="s">
        <v>164</v>
      </c>
      <c r="E1799" s="222" t="s">
        <v>3</v>
      </c>
      <c r="F1799" s="223" t="s">
        <v>171</v>
      </c>
      <c r="H1799" s="224">
        <v>2</v>
      </c>
      <c r="L1799" s="221"/>
      <c r="M1799" s="225"/>
      <c r="N1799" s="226"/>
      <c r="O1799" s="226"/>
      <c r="P1799" s="226"/>
      <c r="Q1799" s="226"/>
      <c r="R1799" s="226"/>
      <c r="S1799" s="226"/>
      <c r="T1799" s="227"/>
      <c r="AT1799" s="222" t="s">
        <v>164</v>
      </c>
      <c r="AU1799" s="222" t="s">
        <v>77</v>
      </c>
      <c r="AV1799" s="220" t="s">
        <v>162</v>
      </c>
      <c r="AW1799" s="220" t="s">
        <v>31</v>
      </c>
      <c r="AX1799" s="220" t="s">
        <v>77</v>
      </c>
      <c r="AY1799" s="222" t="s">
        <v>157</v>
      </c>
    </row>
    <row r="1800" spans="1:65" s="113" customFormat="1" ht="24.2" customHeight="1">
      <c r="A1800" s="110"/>
      <c r="B1800" s="111"/>
      <c r="C1800" s="180" t="s">
        <v>1398</v>
      </c>
      <c r="D1800" s="180" t="s">
        <v>158</v>
      </c>
      <c r="E1800" s="181" t="s">
        <v>1399</v>
      </c>
      <c r="F1800" s="182" t="s">
        <v>1400</v>
      </c>
      <c r="G1800" s="183" t="s">
        <v>389</v>
      </c>
      <c r="H1800" s="184">
        <v>8</v>
      </c>
      <c r="I1800" s="5"/>
      <c r="J1800" s="185">
        <f>ROUND(I1800*H1800,2)</f>
        <v>0</v>
      </c>
      <c r="K1800" s="186"/>
      <c r="L1800" s="111"/>
      <c r="M1800" s="187" t="s">
        <v>3</v>
      </c>
      <c r="N1800" s="188" t="s">
        <v>41</v>
      </c>
      <c r="O1800" s="189"/>
      <c r="P1800" s="190">
        <f>O1800*H1800</f>
        <v>0</v>
      </c>
      <c r="Q1800" s="190">
        <v>0</v>
      </c>
      <c r="R1800" s="190">
        <f>Q1800*H1800</f>
        <v>0</v>
      </c>
      <c r="S1800" s="190">
        <v>0</v>
      </c>
      <c r="T1800" s="191">
        <f>S1800*H1800</f>
        <v>0</v>
      </c>
      <c r="U1800" s="110"/>
      <c r="V1800" s="110"/>
      <c r="W1800" s="110"/>
      <c r="X1800" s="110"/>
      <c r="Y1800" s="110"/>
      <c r="Z1800" s="110"/>
      <c r="AA1800" s="110"/>
      <c r="AB1800" s="110"/>
      <c r="AC1800" s="110"/>
      <c r="AD1800" s="110"/>
      <c r="AE1800" s="110"/>
      <c r="AR1800" s="192" t="s">
        <v>211</v>
      </c>
      <c r="AT1800" s="192" t="s">
        <v>158</v>
      </c>
      <c r="AU1800" s="192" t="s">
        <v>77</v>
      </c>
      <c r="AY1800" s="101" t="s">
        <v>157</v>
      </c>
      <c r="BE1800" s="193">
        <f>IF(N1800="základní",J1800,0)</f>
        <v>0</v>
      </c>
      <c r="BF1800" s="193">
        <f>IF(N1800="snížená",J1800,0)</f>
        <v>0</v>
      </c>
      <c r="BG1800" s="193">
        <f>IF(N1800="zákl. přenesená",J1800,0)</f>
        <v>0</v>
      </c>
      <c r="BH1800" s="193">
        <f>IF(N1800="sníž. přenesená",J1800,0)</f>
        <v>0</v>
      </c>
      <c r="BI1800" s="193">
        <f>IF(N1800="nulová",J1800,0)</f>
        <v>0</v>
      </c>
      <c r="BJ1800" s="101" t="s">
        <v>163</v>
      </c>
      <c r="BK1800" s="193">
        <f>ROUND(I1800*H1800,2)</f>
        <v>0</v>
      </c>
      <c r="BL1800" s="101" t="s">
        <v>211</v>
      </c>
      <c r="BM1800" s="192" t="s">
        <v>1401</v>
      </c>
    </row>
    <row r="1801" spans="2:51" s="205" customFormat="1" ht="11.25">
      <c r="B1801" s="206"/>
      <c r="D1801" s="194" t="s">
        <v>164</v>
      </c>
      <c r="E1801" s="207" t="s">
        <v>3</v>
      </c>
      <c r="F1801" s="208" t="s">
        <v>686</v>
      </c>
      <c r="H1801" s="207" t="s">
        <v>3</v>
      </c>
      <c r="L1801" s="206"/>
      <c r="M1801" s="209"/>
      <c r="N1801" s="210"/>
      <c r="O1801" s="210"/>
      <c r="P1801" s="210"/>
      <c r="Q1801" s="210"/>
      <c r="R1801" s="210"/>
      <c r="S1801" s="210"/>
      <c r="T1801" s="211"/>
      <c r="AT1801" s="207" t="s">
        <v>164</v>
      </c>
      <c r="AU1801" s="207" t="s">
        <v>77</v>
      </c>
      <c r="AV1801" s="205" t="s">
        <v>77</v>
      </c>
      <c r="AW1801" s="205" t="s">
        <v>31</v>
      </c>
      <c r="AX1801" s="205" t="s">
        <v>69</v>
      </c>
      <c r="AY1801" s="207" t="s">
        <v>157</v>
      </c>
    </row>
    <row r="1802" spans="2:51" s="205" customFormat="1" ht="11.25">
      <c r="B1802" s="206"/>
      <c r="D1802" s="194" t="s">
        <v>164</v>
      </c>
      <c r="E1802" s="207" t="s">
        <v>3</v>
      </c>
      <c r="F1802" s="208" t="s">
        <v>680</v>
      </c>
      <c r="H1802" s="207" t="s">
        <v>3</v>
      </c>
      <c r="L1802" s="206"/>
      <c r="M1802" s="209"/>
      <c r="N1802" s="210"/>
      <c r="O1802" s="210"/>
      <c r="P1802" s="210"/>
      <c r="Q1802" s="210"/>
      <c r="R1802" s="210"/>
      <c r="S1802" s="210"/>
      <c r="T1802" s="211"/>
      <c r="AT1802" s="207" t="s">
        <v>164</v>
      </c>
      <c r="AU1802" s="207" t="s">
        <v>77</v>
      </c>
      <c r="AV1802" s="205" t="s">
        <v>77</v>
      </c>
      <c r="AW1802" s="205" t="s">
        <v>31</v>
      </c>
      <c r="AX1802" s="205" t="s">
        <v>69</v>
      </c>
      <c r="AY1802" s="207" t="s">
        <v>157</v>
      </c>
    </row>
    <row r="1803" spans="2:51" s="205" customFormat="1" ht="11.25">
      <c r="B1803" s="206"/>
      <c r="D1803" s="194" t="s">
        <v>164</v>
      </c>
      <c r="E1803" s="207" t="s">
        <v>3</v>
      </c>
      <c r="F1803" s="208" t="s">
        <v>1402</v>
      </c>
      <c r="H1803" s="207" t="s">
        <v>3</v>
      </c>
      <c r="L1803" s="206"/>
      <c r="M1803" s="209"/>
      <c r="N1803" s="210"/>
      <c r="O1803" s="210"/>
      <c r="P1803" s="210"/>
      <c r="Q1803" s="210"/>
      <c r="R1803" s="210"/>
      <c r="S1803" s="210"/>
      <c r="T1803" s="211"/>
      <c r="AT1803" s="207" t="s">
        <v>164</v>
      </c>
      <c r="AU1803" s="207" t="s">
        <v>77</v>
      </c>
      <c r="AV1803" s="205" t="s">
        <v>77</v>
      </c>
      <c r="AW1803" s="205" t="s">
        <v>31</v>
      </c>
      <c r="AX1803" s="205" t="s">
        <v>69</v>
      </c>
      <c r="AY1803" s="207" t="s">
        <v>157</v>
      </c>
    </row>
    <row r="1804" spans="2:51" s="212" customFormat="1" ht="11.25">
      <c r="B1804" s="213"/>
      <c r="D1804" s="194" t="s">
        <v>164</v>
      </c>
      <c r="E1804" s="214" t="s">
        <v>3</v>
      </c>
      <c r="F1804" s="215" t="s">
        <v>184</v>
      </c>
      <c r="H1804" s="216">
        <v>8</v>
      </c>
      <c r="L1804" s="213"/>
      <c r="M1804" s="217"/>
      <c r="N1804" s="218"/>
      <c r="O1804" s="218"/>
      <c r="P1804" s="218"/>
      <c r="Q1804" s="218"/>
      <c r="R1804" s="218"/>
      <c r="S1804" s="218"/>
      <c r="T1804" s="219"/>
      <c r="AT1804" s="214" t="s">
        <v>164</v>
      </c>
      <c r="AU1804" s="214" t="s">
        <v>77</v>
      </c>
      <c r="AV1804" s="212" t="s">
        <v>163</v>
      </c>
      <c r="AW1804" s="212" t="s">
        <v>31</v>
      </c>
      <c r="AX1804" s="212" t="s">
        <v>69</v>
      </c>
      <c r="AY1804" s="214" t="s">
        <v>157</v>
      </c>
    </row>
    <row r="1805" spans="2:51" s="220" customFormat="1" ht="11.25">
      <c r="B1805" s="221"/>
      <c r="D1805" s="194" t="s">
        <v>164</v>
      </c>
      <c r="E1805" s="222" t="s">
        <v>3</v>
      </c>
      <c r="F1805" s="223" t="s">
        <v>171</v>
      </c>
      <c r="H1805" s="224">
        <v>8</v>
      </c>
      <c r="L1805" s="221"/>
      <c r="M1805" s="225"/>
      <c r="N1805" s="226"/>
      <c r="O1805" s="226"/>
      <c r="P1805" s="226"/>
      <c r="Q1805" s="226"/>
      <c r="R1805" s="226"/>
      <c r="S1805" s="226"/>
      <c r="T1805" s="227"/>
      <c r="AT1805" s="222" t="s">
        <v>164</v>
      </c>
      <c r="AU1805" s="222" t="s">
        <v>77</v>
      </c>
      <c r="AV1805" s="220" t="s">
        <v>162</v>
      </c>
      <c r="AW1805" s="220" t="s">
        <v>31</v>
      </c>
      <c r="AX1805" s="220" t="s">
        <v>77</v>
      </c>
      <c r="AY1805" s="222" t="s">
        <v>157</v>
      </c>
    </row>
    <row r="1806" spans="1:65" s="113" customFormat="1" ht="24.2" customHeight="1">
      <c r="A1806" s="110"/>
      <c r="B1806" s="111"/>
      <c r="C1806" s="180" t="s">
        <v>800</v>
      </c>
      <c r="D1806" s="180" t="s">
        <v>158</v>
      </c>
      <c r="E1806" s="181" t="s">
        <v>1403</v>
      </c>
      <c r="F1806" s="182" t="s">
        <v>1404</v>
      </c>
      <c r="G1806" s="183" t="s">
        <v>389</v>
      </c>
      <c r="H1806" s="184">
        <v>14</v>
      </c>
      <c r="I1806" s="5"/>
      <c r="J1806" s="185">
        <f>ROUND(I1806*H1806,2)</f>
        <v>0</v>
      </c>
      <c r="K1806" s="186"/>
      <c r="L1806" s="111"/>
      <c r="M1806" s="187" t="s">
        <v>3</v>
      </c>
      <c r="N1806" s="188" t="s">
        <v>41</v>
      </c>
      <c r="O1806" s="189"/>
      <c r="P1806" s="190">
        <f>O1806*H1806</f>
        <v>0</v>
      </c>
      <c r="Q1806" s="190">
        <v>0</v>
      </c>
      <c r="R1806" s="190">
        <f>Q1806*H1806</f>
        <v>0</v>
      </c>
      <c r="S1806" s="190">
        <v>0</v>
      </c>
      <c r="T1806" s="191">
        <f>S1806*H1806</f>
        <v>0</v>
      </c>
      <c r="U1806" s="110"/>
      <c r="V1806" s="110"/>
      <c r="W1806" s="110"/>
      <c r="X1806" s="110"/>
      <c r="Y1806" s="110"/>
      <c r="Z1806" s="110"/>
      <c r="AA1806" s="110"/>
      <c r="AB1806" s="110"/>
      <c r="AC1806" s="110"/>
      <c r="AD1806" s="110"/>
      <c r="AE1806" s="110"/>
      <c r="AR1806" s="192" t="s">
        <v>211</v>
      </c>
      <c r="AT1806" s="192" t="s">
        <v>158</v>
      </c>
      <c r="AU1806" s="192" t="s">
        <v>77</v>
      </c>
      <c r="AY1806" s="101" t="s">
        <v>157</v>
      </c>
      <c r="BE1806" s="193">
        <f>IF(N1806="základní",J1806,0)</f>
        <v>0</v>
      </c>
      <c r="BF1806" s="193">
        <f>IF(N1806="snížená",J1806,0)</f>
        <v>0</v>
      </c>
      <c r="BG1806" s="193">
        <f>IF(N1806="zákl. přenesená",J1806,0)</f>
        <v>0</v>
      </c>
      <c r="BH1806" s="193">
        <f>IF(N1806="sníž. přenesená",J1806,0)</f>
        <v>0</v>
      </c>
      <c r="BI1806" s="193">
        <f>IF(N1806="nulová",J1806,0)</f>
        <v>0</v>
      </c>
      <c r="BJ1806" s="101" t="s">
        <v>163</v>
      </c>
      <c r="BK1806" s="193">
        <f>ROUND(I1806*H1806,2)</f>
        <v>0</v>
      </c>
      <c r="BL1806" s="101" t="s">
        <v>211</v>
      </c>
      <c r="BM1806" s="192" t="s">
        <v>1405</v>
      </c>
    </row>
    <row r="1807" spans="1:47" s="113" customFormat="1" ht="58.5">
      <c r="A1807" s="110"/>
      <c r="B1807" s="111"/>
      <c r="C1807" s="110"/>
      <c r="D1807" s="194" t="s">
        <v>1395</v>
      </c>
      <c r="E1807" s="110"/>
      <c r="F1807" s="195" t="s">
        <v>1406</v>
      </c>
      <c r="G1807" s="110"/>
      <c r="H1807" s="110"/>
      <c r="I1807" s="110"/>
      <c r="J1807" s="110"/>
      <c r="K1807" s="110"/>
      <c r="L1807" s="111"/>
      <c r="M1807" s="196"/>
      <c r="N1807" s="197"/>
      <c r="O1807" s="189"/>
      <c r="P1807" s="189"/>
      <c r="Q1807" s="189"/>
      <c r="R1807" s="189"/>
      <c r="S1807" s="189"/>
      <c r="T1807" s="198"/>
      <c r="U1807" s="110"/>
      <c r="V1807" s="110"/>
      <c r="W1807" s="110"/>
      <c r="X1807" s="110"/>
      <c r="Y1807" s="110"/>
      <c r="Z1807" s="110"/>
      <c r="AA1807" s="110"/>
      <c r="AB1807" s="110"/>
      <c r="AC1807" s="110"/>
      <c r="AD1807" s="110"/>
      <c r="AE1807" s="110"/>
      <c r="AT1807" s="101" t="s">
        <v>1395</v>
      </c>
      <c r="AU1807" s="101" t="s">
        <v>77</v>
      </c>
    </row>
    <row r="1808" spans="2:51" s="205" customFormat="1" ht="11.25">
      <c r="B1808" s="206"/>
      <c r="D1808" s="194" t="s">
        <v>164</v>
      </c>
      <c r="E1808" s="207" t="s">
        <v>3</v>
      </c>
      <c r="F1808" s="208" t="s">
        <v>1407</v>
      </c>
      <c r="H1808" s="207" t="s">
        <v>3</v>
      </c>
      <c r="L1808" s="206"/>
      <c r="M1808" s="209"/>
      <c r="N1808" s="210"/>
      <c r="O1808" s="210"/>
      <c r="P1808" s="210"/>
      <c r="Q1808" s="210"/>
      <c r="R1808" s="210"/>
      <c r="S1808" s="210"/>
      <c r="T1808" s="211"/>
      <c r="AT1808" s="207" t="s">
        <v>164</v>
      </c>
      <c r="AU1808" s="207" t="s">
        <v>77</v>
      </c>
      <c r="AV1808" s="205" t="s">
        <v>77</v>
      </c>
      <c r="AW1808" s="205" t="s">
        <v>31</v>
      </c>
      <c r="AX1808" s="205" t="s">
        <v>69</v>
      </c>
      <c r="AY1808" s="207" t="s">
        <v>157</v>
      </c>
    </row>
    <row r="1809" spans="2:51" s="205" customFormat="1" ht="11.25">
      <c r="B1809" s="206"/>
      <c r="D1809" s="194" t="s">
        <v>164</v>
      </c>
      <c r="E1809" s="207" t="s">
        <v>3</v>
      </c>
      <c r="F1809" s="208" t="s">
        <v>1263</v>
      </c>
      <c r="H1809" s="207" t="s">
        <v>3</v>
      </c>
      <c r="L1809" s="206"/>
      <c r="M1809" s="209"/>
      <c r="N1809" s="210"/>
      <c r="O1809" s="210"/>
      <c r="P1809" s="210"/>
      <c r="Q1809" s="210"/>
      <c r="R1809" s="210"/>
      <c r="S1809" s="210"/>
      <c r="T1809" s="211"/>
      <c r="AT1809" s="207" t="s">
        <v>164</v>
      </c>
      <c r="AU1809" s="207" t="s">
        <v>77</v>
      </c>
      <c r="AV1809" s="205" t="s">
        <v>77</v>
      </c>
      <c r="AW1809" s="205" t="s">
        <v>31</v>
      </c>
      <c r="AX1809" s="205" t="s">
        <v>69</v>
      </c>
      <c r="AY1809" s="207" t="s">
        <v>157</v>
      </c>
    </row>
    <row r="1810" spans="2:51" s="205" customFormat="1" ht="11.25">
      <c r="B1810" s="206"/>
      <c r="D1810" s="194" t="s">
        <v>164</v>
      </c>
      <c r="E1810" s="207" t="s">
        <v>3</v>
      </c>
      <c r="F1810" s="208" t="s">
        <v>1408</v>
      </c>
      <c r="H1810" s="207" t="s">
        <v>3</v>
      </c>
      <c r="L1810" s="206"/>
      <c r="M1810" s="209"/>
      <c r="N1810" s="210"/>
      <c r="O1810" s="210"/>
      <c r="P1810" s="210"/>
      <c r="Q1810" s="210"/>
      <c r="R1810" s="210"/>
      <c r="S1810" s="210"/>
      <c r="T1810" s="211"/>
      <c r="AT1810" s="207" t="s">
        <v>164</v>
      </c>
      <c r="AU1810" s="207" t="s">
        <v>77</v>
      </c>
      <c r="AV1810" s="205" t="s">
        <v>77</v>
      </c>
      <c r="AW1810" s="205" t="s">
        <v>31</v>
      </c>
      <c r="AX1810" s="205" t="s">
        <v>69</v>
      </c>
      <c r="AY1810" s="207" t="s">
        <v>157</v>
      </c>
    </row>
    <row r="1811" spans="2:51" s="212" customFormat="1" ht="11.25">
      <c r="B1811" s="213"/>
      <c r="D1811" s="194" t="s">
        <v>164</v>
      </c>
      <c r="E1811" s="214" t="s">
        <v>3</v>
      </c>
      <c r="F1811" s="215" t="s">
        <v>208</v>
      </c>
      <c r="H1811" s="216">
        <v>14</v>
      </c>
      <c r="L1811" s="213"/>
      <c r="M1811" s="217"/>
      <c r="N1811" s="218"/>
      <c r="O1811" s="218"/>
      <c r="P1811" s="218"/>
      <c r="Q1811" s="218"/>
      <c r="R1811" s="218"/>
      <c r="S1811" s="218"/>
      <c r="T1811" s="219"/>
      <c r="AT1811" s="214" t="s">
        <v>164</v>
      </c>
      <c r="AU1811" s="214" t="s">
        <v>77</v>
      </c>
      <c r="AV1811" s="212" t="s">
        <v>163</v>
      </c>
      <c r="AW1811" s="212" t="s">
        <v>31</v>
      </c>
      <c r="AX1811" s="212" t="s">
        <v>69</v>
      </c>
      <c r="AY1811" s="214" t="s">
        <v>157</v>
      </c>
    </row>
    <row r="1812" spans="2:51" s="220" customFormat="1" ht="11.25">
      <c r="B1812" s="221"/>
      <c r="D1812" s="194" t="s">
        <v>164</v>
      </c>
      <c r="E1812" s="222" t="s">
        <v>3</v>
      </c>
      <c r="F1812" s="223" t="s">
        <v>171</v>
      </c>
      <c r="H1812" s="224">
        <v>14</v>
      </c>
      <c r="L1812" s="221"/>
      <c r="M1812" s="225"/>
      <c r="N1812" s="226"/>
      <c r="O1812" s="226"/>
      <c r="P1812" s="226"/>
      <c r="Q1812" s="226"/>
      <c r="R1812" s="226"/>
      <c r="S1812" s="226"/>
      <c r="T1812" s="227"/>
      <c r="AT1812" s="222" t="s">
        <v>164</v>
      </c>
      <c r="AU1812" s="222" t="s">
        <v>77</v>
      </c>
      <c r="AV1812" s="220" t="s">
        <v>162</v>
      </c>
      <c r="AW1812" s="220" t="s">
        <v>31</v>
      </c>
      <c r="AX1812" s="220" t="s">
        <v>77</v>
      </c>
      <c r="AY1812" s="222" t="s">
        <v>157</v>
      </c>
    </row>
    <row r="1813" spans="1:65" s="113" customFormat="1" ht="24.2" customHeight="1">
      <c r="A1813" s="110"/>
      <c r="B1813" s="111"/>
      <c r="C1813" s="180" t="s">
        <v>1409</v>
      </c>
      <c r="D1813" s="180" t="s">
        <v>158</v>
      </c>
      <c r="E1813" s="181" t="s">
        <v>1410</v>
      </c>
      <c r="F1813" s="182" t="s">
        <v>1411</v>
      </c>
      <c r="G1813" s="183" t="s">
        <v>389</v>
      </c>
      <c r="H1813" s="184">
        <v>4</v>
      </c>
      <c r="I1813" s="5"/>
      <c r="J1813" s="185">
        <f>ROUND(I1813*H1813,2)</f>
        <v>0</v>
      </c>
      <c r="K1813" s="186"/>
      <c r="L1813" s="111"/>
      <c r="M1813" s="187" t="s">
        <v>3</v>
      </c>
      <c r="N1813" s="188" t="s">
        <v>41</v>
      </c>
      <c r="O1813" s="189"/>
      <c r="P1813" s="190">
        <f>O1813*H1813</f>
        <v>0</v>
      </c>
      <c r="Q1813" s="190">
        <v>0</v>
      </c>
      <c r="R1813" s="190">
        <f>Q1813*H1813</f>
        <v>0</v>
      </c>
      <c r="S1813" s="190">
        <v>0</v>
      </c>
      <c r="T1813" s="191">
        <f>S1813*H1813</f>
        <v>0</v>
      </c>
      <c r="U1813" s="110"/>
      <c r="V1813" s="110"/>
      <c r="W1813" s="110"/>
      <c r="X1813" s="110"/>
      <c r="Y1813" s="110"/>
      <c r="Z1813" s="110"/>
      <c r="AA1813" s="110"/>
      <c r="AB1813" s="110"/>
      <c r="AC1813" s="110"/>
      <c r="AD1813" s="110"/>
      <c r="AE1813" s="110"/>
      <c r="AR1813" s="192" t="s">
        <v>211</v>
      </c>
      <c r="AT1813" s="192" t="s">
        <v>158</v>
      </c>
      <c r="AU1813" s="192" t="s">
        <v>77</v>
      </c>
      <c r="AY1813" s="101" t="s">
        <v>157</v>
      </c>
      <c r="BE1813" s="193">
        <f>IF(N1813="základní",J1813,0)</f>
        <v>0</v>
      </c>
      <c r="BF1813" s="193">
        <f>IF(N1813="snížená",J1813,0)</f>
        <v>0</v>
      </c>
      <c r="BG1813" s="193">
        <f>IF(N1813="zákl. přenesená",J1813,0)</f>
        <v>0</v>
      </c>
      <c r="BH1813" s="193">
        <f>IF(N1813="sníž. přenesená",J1813,0)</f>
        <v>0</v>
      </c>
      <c r="BI1813" s="193">
        <f>IF(N1813="nulová",J1813,0)</f>
        <v>0</v>
      </c>
      <c r="BJ1813" s="101" t="s">
        <v>163</v>
      </c>
      <c r="BK1813" s="193">
        <f>ROUND(I1813*H1813,2)</f>
        <v>0</v>
      </c>
      <c r="BL1813" s="101" t="s">
        <v>211</v>
      </c>
      <c r="BM1813" s="192" t="s">
        <v>1412</v>
      </c>
    </row>
    <row r="1814" spans="2:51" s="205" customFormat="1" ht="11.25">
      <c r="B1814" s="206"/>
      <c r="D1814" s="194" t="s">
        <v>164</v>
      </c>
      <c r="E1814" s="207" t="s">
        <v>3</v>
      </c>
      <c r="F1814" s="208" t="s">
        <v>686</v>
      </c>
      <c r="H1814" s="207" t="s">
        <v>3</v>
      </c>
      <c r="L1814" s="206"/>
      <c r="M1814" s="209"/>
      <c r="N1814" s="210"/>
      <c r="O1814" s="210"/>
      <c r="P1814" s="210"/>
      <c r="Q1814" s="210"/>
      <c r="R1814" s="210"/>
      <c r="S1814" s="210"/>
      <c r="T1814" s="211"/>
      <c r="AT1814" s="207" t="s">
        <v>164</v>
      </c>
      <c r="AU1814" s="207" t="s">
        <v>77</v>
      </c>
      <c r="AV1814" s="205" t="s">
        <v>77</v>
      </c>
      <c r="AW1814" s="205" t="s">
        <v>31</v>
      </c>
      <c r="AX1814" s="205" t="s">
        <v>69</v>
      </c>
      <c r="AY1814" s="207" t="s">
        <v>157</v>
      </c>
    </row>
    <row r="1815" spans="2:51" s="205" customFormat="1" ht="11.25">
      <c r="B1815" s="206"/>
      <c r="D1815" s="194" t="s">
        <v>164</v>
      </c>
      <c r="E1815" s="207" t="s">
        <v>3</v>
      </c>
      <c r="F1815" s="208" t="s">
        <v>869</v>
      </c>
      <c r="H1815" s="207" t="s">
        <v>3</v>
      </c>
      <c r="L1815" s="206"/>
      <c r="M1815" s="209"/>
      <c r="N1815" s="210"/>
      <c r="O1815" s="210"/>
      <c r="P1815" s="210"/>
      <c r="Q1815" s="210"/>
      <c r="R1815" s="210"/>
      <c r="S1815" s="210"/>
      <c r="T1815" s="211"/>
      <c r="AT1815" s="207" t="s">
        <v>164</v>
      </c>
      <c r="AU1815" s="207" t="s">
        <v>77</v>
      </c>
      <c r="AV1815" s="205" t="s">
        <v>77</v>
      </c>
      <c r="AW1815" s="205" t="s">
        <v>31</v>
      </c>
      <c r="AX1815" s="205" t="s">
        <v>69</v>
      </c>
      <c r="AY1815" s="207" t="s">
        <v>157</v>
      </c>
    </row>
    <row r="1816" spans="2:51" s="212" customFormat="1" ht="11.25">
      <c r="B1816" s="213"/>
      <c r="D1816" s="194" t="s">
        <v>164</v>
      </c>
      <c r="E1816" s="214" t="s">
        <v>3</v>
      </c>
      <c r="F1816" s="215" t="s">
        <v>162</v>
      </c>
      <c r="H1816" s="216">
        <v>4</v>
      </c>
      <c r="L1816" s="213"/>
      <c r="M1816" s="217"/>
      <c r="N1816" s="218"/>
      <c r="O1816" s="218"/>
      <c r="P1816" s="218"/>
      <c r="Q1816" s="218"/>
      <c r="R1816" s="218"/>
      <c r="S1816" s="218"/>
      <c r="T1816" s="219"/>
      <c r="AT1816" s="214" t="s">
        <v>164</v>
      </c>
      <c r="AU1816" s="214" t="s">
        <v>77</v>
      </c>
      <c r="AV1816" s="212" t="s">
        <v>163</v>
      </c>
      <c r="AW1816" s="212" t="s">
        <v>31</v>
      </c>
      <c r="AX1816" s="212" t="s">
        <v>69</v>
      </c>
      <c r="AY1816" s="214" t="s">
        <v>157</v>
      </c>
    </row>
    <row r="1817" spans="2:51" s="220" customFormat="1" ht="11.25">
      <c r="B1817" s="221"/>
      <c r="D1817" s="194" t="s">
        <v>164</v>
      </c>
      <c r="E1817" s="222" t="s">
        <v>3</v>
      </c>
      <c r="F1817" s="223" t="s">
        <v>171</v>
      </c>
      <c r="H1817" s="224">
        <v>4</v>
      </c>
      <c r="L1817" s="221"/>
      <c r="M1817" s="225"/>
      <c r="N1817" s="226"/>
      <c r="O1817" s="226"/>
      <c r="P1817" s="226"/>
      <c r="Q1817" s="226"/>
      <c r="R1817" s="226"/>
      <c r="S1817" s="226"/>
      <c r="T1817" s="227"/>
      <c r="AT1817" s="222" t="s">
        <v>164</v>
      </c>
      <c r="AU1817" s="222" t="s">
        <v>77</v>
      </c>
      <c r="AV1817" s="220" t="s">
        <v>162</v>
      </c>
      <c r="AW1817" s="220" t="s">
        <v>31</v>
      </c>
      <c r="AX1817" s="220" t="s">
        <v>77</v>
      </c>
      <c r="AY1817" s="222" t="s">
        <v>157</v>
      </c>
    </row>
    <row r="1818" spans="1:65" s="113" customFormat="1" ht="24.2" customHeight="1">
      <c r="A1818" s="110"/>
      <c r="B1818" s="111"/>
      <c r="C1818" s="180" t="s">
        <v>806</v>
      </c>
      <c r="D1818" s="180" t="s">
        <v>158</v>
      </c>
      <c r="E1818" s="181" t="s">
        <v>1413</v>
      </c>
      <c r="F1818" s="182" t="s">
        <v>1414</v>
      </c>
      <c r="G1818" s="183" t="s">
        <v>389</v>
      </c>
      <c r="H1818" s="184">
        <v>1</v>
      </c>
      <c r="I1818" s="5"/>
      <c r="J1818" s="185">
        <f>ROUND(I1818*H1818,2)</f>
        <v>0</v>
      </c>
      <c r="K1818" s="186"/>
      <c r="L1818" s="111"/>
      <c r="M1818" s="187" t="s">
        <v>3</v>
      </c>
      <c r="N1818" s="188" t="s">
        <v>41</v>
      </c>
      <c r="O1818" s="189"/>
      <c r="P1818" s="190">
        <f>O1818*H1818</f>
        <v>0</v>
      </c>
      <c r="Q1818" s="190">
        <v>0</v>
      </c>
      <c r="R1818" s="190">
        <f>Q1818*H1818</f>
        <v>0</v>
      </c>
      <c r="S1818" s="190">
        <v>0</v>
      </c>
      <c r="T1818" s="191">
        <f>S1818*H1818</f>
        <v>0</v>
      </c>
      <c r="U1818" s="110"/>
      <c r="V1818" s="110"/>
      <c r="W1818" s="110"/>
      <c r="X1818" s="110"/>
      <c r="Y1818" s="110"/>
      <c r="Z1818" s="110"/>
      <c r="AA1818" s="110"/>
      <c r="AB1818" s="110"/>
      <c r="AC1818" s="110"/>
      <c r="AD1818" s="110"/>
      <c r="AE1818" s="110"/>
      <c r="AR1818" s="192" t="s">
        <v>211</v>
      </c>
      <c r="AT1818" s="192" t="s">
        <v>158</v>
      </c>
      <c r="AU1818" s="192" t="s">
        <v>77</v>
      </c>
      <c r="AY1818" s="101" t="s">
        <v>157</v>
      </c>
      <c r="BE1818" s="193">
        <f>IF(N1818="základní",J1818,0)</f>
        <v>0</v>
      </c>
      <c r="BF1818" s="193">
        <f>IF(N1818="snížená",J1818,0)</f>
        <v>0</v>
      </c>
      <c r="BG1818" s="193">
        <f>IF(N1818="zákl. přenesená",J1818,0)</f>
        <v>0</v>
      </c>
      <c r="BH1818" s="193">
        <f>IF(N1818="sníž. přenesená",J1818,0)</f>
        <v>0</v>
      </c>
      <c r="BI1818" s="193">
        <f>IF(N1818="nulová",J1818,0)</f>
        <v>0</v>
      </c>
      <c r="BJ1818" s="101" t="s">
        <v>163</v>
      </c>
      <c r="BK1818" s="193">
        <f>ROUND(I1818*H1818,2)</f>
        <v>0</v>
      </c>
      <c r="BL1818" s="101" t="s">
        <v>211</v>
      </c>
      <c r="BM1818" s="192" t="s">
        <v>1415</v>
      </c>
    </row>
    <row r="1819" spans="2:51" s="205" customFormat="1" ht="11.25">
      <c r="B1819" s="206"/>
      <c r="D1819" s="194" t="s">
        <v>164</v>
      </c>
      <c r="E1819" s="207" t="s">
        <v>3</v>
      </c>
      <c r="F1819" s="208" t="s">
        <v>1263</v>
      </c>
      <c r="H1819" s="207" t="s">
        <v>3</v>
      </c>
      <c r="L1819" s="206"/>
      <c r="M1819" s="209"/>
      <c r="N1819" s="210"/>
      <c r="O1819" s="210"/>
      <c r="P1819" s="210"/>
      <c r="Q1819" s="210"/>
      <c r="R1819" s="210"/>
      <c r="S1819" s="210"/>
      <c r="T1819" s="211"/>
      <c r="AT1819" s="207" t="s">
        <v>164</v>
      </c>
      <c r="AU1819" s="207" t="s">
        <v>77</v>
      </c>
      <c r="AV1819" s="205" t="s">
        <v>77</v>
      </c>
      <c r="AW1819" s="205" t="s">
        <v>31</v>
      </c>
      <c r="AX1819" s="205" t="s">
        <v>69</v>
      </c>
      <c r="AY1819" s="207" t="s">
        <v>157</v>
      </c>
    </row>
    <row r="1820" spans="2:51" s="212" customFormat="1" ht="11.25">
      <c r="B1820" s="213"/>
      <c r="D1820" s="194" t="s">
        <v>164</v>
      </c>
      <c r="E1820" s="214" t="s">
        <v>3</v>
      </c>
      <c r="F1820" s="215" t="s">
        <v>77</v>
      </c>
      <c r="H1820" s="216">
        <v>1</v>
      </c>
      <c r="L1820" s="213"/>
      <c r="M1820" s="217"/>
      <c r="N1820" s="218"/>
      <c r="O1820" s="218"/>
      <c r="P1820" s="218"/>
      <c r="Q1820" s="218"/>
      <c r="R1820" s="218"/>
      <c r="S1820" s="218"/>
      <c r="T1820" s="219"/>
      <c r="AT1820" s="214" t="s">
        <v>164</v>
      </c>
      <c r="AU1820" s="214" t="s">
        <v>77</v>
      </c>
      <c r="AV1820" s="212" t="s">
        <v>163</v>
      </c>
      <c r="AW1820" s="212" t="s">
        <v>31</v>
      </c>
      <c r="AX1820" s="212" t="s">
        <v>69</v>
      </c>
      <c r="AY1820" s="214" t="s">
        <v>157</v>
      </c>
    </row>
    <row r="1821" spans="2:51" s="220" customFormat="1" ht="11.25">
      <c r="B1821" s="221"/>
      <c r="D1821" s="194" t="s">
        <v>164</v>
      </c>
      <c r="E1821" s="222" t="s">
        <v>3</v>
      </c>
      <c r="F1821" s="223" t="s">
        <v>171</v>
      </c>
      <c r="H1821" s="224">
        <v>1</v>
      </c>
      <c r="L1821" s="221"/>
      <c r="M1821" s="225"/>
      <c r="N1821" s="226"/>
      <c r="O1821" s="226"/>
      <c r="P1821" s="226"/>
      <c r="Q1821" s="226"/>
      <c r="R1821" s="226"/>
      <c r="S1821" s="226"/>
      <c r="T1821" s="227"/>
      <c r="AT1821" s="222" t="s">
        <v>164</v>
      </c>
      <c r="AU1821" s="222" t="s">
        <v>77</v>
      </c>
      <c r="AV1821" s="220" t="s">
        <v>162</v>
      </c>
      <c r="AW1821" s="220" t="s">
        <v>31</v>
      </c>
      <c r="AX1821" s="220" t="s">
        <v>77</v>
      </c>
      <c r="AY1821" s="222" t="s">
        <v>157</v>
      </c>
    </row>
    <row r="1822" spans="2:63" s="169" customFormat="1" ht="25.9" customHeight="1">
      <c r="B1822" s="170"/>
      <c r="D1822" s="171" t="s">
        <v>68</v>
      </c>
      <c r="E1822" s="172" t="s">
        <v>1416</v>
      </c>
      <c r="F1822" s="172" t="s">
        <v>1417</v>
      </c>
      <c r="J1822" s="173">
        <f>BK1822</f>
        <v>0</v>
      </c>
      <c r="L1822" s="170"/>
      <c r="M1822" s="174"/>
      <c r="N1822" s="175"/>
      <c r="O1822" s="175"/>
      <c r="P1822" s="176">
        <f>SUM(P1823:P1827)</f>
        <v>0</v>
      </c>
      <c r="Q1822" s="175"/>
      <c r="R1822" s="176">
        <f>SUM(R1823:R1827)</f>
        <v>0</v>
      </c>
      <c r="S1822" s="175"/>
      <c r="T1822" s="177">
        <f>SUM(T1823:T1827)</f>
        <v>0</v>
      </c>
      <c r="AR1822" s="171" t="s">
        <v>77</v>
      </c>
      <c r="AT1822" s="178" t="s">
        <v>68</v>
      </c>
      <c r="AU1822" s="178" t="s">
        <v>69</v>
      </c>
      <c r="AY1822" s="171" t="s">
        <v>157</v>
      </c>
      <c r="BK1822" s="179">
        <f>SUM(BK1823:BK1827)</f>
        <v>0</v>
      </c>
    </row>
    <row r="1823" spans="1:65" s="113" customFormat="1" ht="24.2" customHeight="1">
      <c r="A1823" s="110"/>
      <c r="B1823" s="111"/>
      <c r="C1823" s="180" t="s">
        <v>1418</v>
      </c>
      <c r="D1823" s="180" t="s">
        <v>158</v>
      </c>
      <c r="E1823" s="181" t="s">
        <v>1419</v>
      </c>
      <c r="F1823" s="182" t="s">
        <v>1420</v>
      </c>
      <c r="G1823" s="183" t="s">
        <v>389</v>
      </c>
      <c r="H1823" s="184">
        <v>1</v>
      </c>
      <c r="I1823" s="5"/>
      <c r="J1823" s="185">
        <f>ROUND(I1823*H1823,2)</f>
        <v>0</v>
      </c>
      <c r="K1823" s="186"/>
      <c r="L1823" s="111"/>
      <c r="M1823" s="187" t="s">
        <v>3</v>
      </c>
      <c r="N1823" s="188" t="s">
        <v>41</v>
      </c>
      <c r="O1823" s="189"/>
      <c r="P1823" s="190">
        <f>O1823*H1823</f>
        <v>0</v>
      </c>
      <c r="Q1823" s="190">
        <v>0</v>
      </c>
      <c r="R1823" s="190">
        <f>Q1823*H1823</f>
        <v>0</v>
      </c>
      <c r="S1823" s="190">
        <v>0</v>
      </c>
      <c r="T1823" s="191">
        <f>S1823*H1823</f>
        <v>0</v>
      </c>
      <c r="U1823" s="110"/>
      <c r="V1823" s="110"/>
      <c r="W1823" s="110"/>
      <c r="X1823" s="110"/>
      <c r="Y1823" s="110"/>
      <c r="Z1823" s="110"/>
      <c r="AA1823" s="110"/>
      <c r="AB1823" s="110"/>
      <c r="AC1823" s="110"/>
      <c r="AD1823" s="110"/>
      <c r="AE1823" s="110"/>
      <c r="AR1823" s="192" t="s">
        <v>162</v>
      </c>
      <c r="AT1823" s="192" t="s">
        <v>158</v>
      </c>
      <c r="AU1823" s="192" t="s">
        <v>77</v>
      </c>
      <c r="AY1823" s="101" t="s">
        <v>157</v>
      </c>
      <c r="BE1823" s="193">
        <f>IF(N1823="základní",J1823,0)</f>
        <v>0</v>
      </c>
      <c r="BF1823" s="193">
        <f>IF(N1823="snížená",J1823,0)</f>
        <v>0</v>
      </c>
      <c r="BG1823" s="193">
        <f>IF(N1823="zákl. přenesená",J1823,0)</f>
        <v>0</v>
      </c>
      <c r="BH1823" s="193">
        <f>IF(N1823="sníž. přenesená",J1823,0)</f>
        <v>0</v>
      </c>
      <c r="BI1823" s="193">
        <f>IF(N1823="nulová",J1823,0)</f>
        <v>0</v>
      </c>
      <c r="BJ1823" s="101" t="s">
        <v>163</v>
      </c>
      <c r="BK1823" s="193">
        <f>ROUND(I1823*H1823,2)</f>
        <v>0</v>
      </c>
      <c r="BL1823" s="101" t="s">
        <v>162</v>
      </c>
      <c r="BM1823" s="192" t="s">
        <v>1421</v>
      </c>
    </row>
    <row r="1824" spans="1:47" s="113" customFormat="1" ht="68.25">
      <c r="A1824" s="110"/>
      <c r="B1824" s="111"/>
      <c r="C1824" s="110"/>
      <c r="D1824" s="194" t="s">
        <v>1395</v>
      </c>
      <c r="E1824" s="110"/>
      <c r="F1824" s="195" t="s">
        <v>1422</v>
      </c>
      <c r="G1824" s="110"/>
      <c r="H1824" s="110"/>
      <c r="I1824" s="110"/>
      <c r="J1824" s="110"/>
      <c r="K1824" s="110"/>
      <c r="L1824" s="111"/>
      <c r="M1824" s="196"/>
      <c r="N1824" s="197"/>
      <c r="O1824" s="189"/>
      <c r="P1824" s="189"/>
      <c r="Q1824" s="189"/>
      <c r="R1824" s="189"/>
      <c r="S1824" s="189"/>
      <c r="T1824" s="198"/>
      <c r="U1824" s="110"/>
      <c r="V1824" s="110"/>
      <c r="W1824" s="110"/>
      <c r="X1824" s="110"/>
      <c r="Y1824" s="110"/>
      <c r="Z1824" s="110"/>
      <c r="AA1824" s="110"/>
      <c r="AB1824" s="110"/>
      <c r="AC1824" s="110"/>
      <c r="AD1824" s="110"/>
      <c r="AE1824" s="110"/>
      <c r="AT1824" s="101" t="s">
        <v>1395</v>
      </c>
      <c r="AU1824" s="101" t="s">
        <v>77</v>
      </c>
    </row>
    <row r="1825" spans="2:51" s="205" customFormat="1" ht="11.25">
      <c r="B1825" s="206"/>
      <c r="D1825" s="194" t="s">
        <v>164</v>
      </c>
      <c r="E1825" s="207" t="s">
        <v>3</v>
      </c>
      <c r="F1825" s="208" t="s">
        <v>1268</v>
      </c>
      <c r="H1825" s="207" t="s">
        <v>3</v>
      </c>
      <c r="L1825" s="206"/>
      <c r="M1825" s="209"/>
      <c r="N1825" s="210"/>
      <c r="O1825" s="210"/>
      <c r="P1825" s="210"/>
      <c r="Q1825" s="210"/>
      <c r="R1825" s="210"/>
      <c r="S1825" s="210"/>
      <c r="T1825" s="211"/>
      <c r="AT1825" s="207" t="s">
        <v>164</v>
      </c>
      <c r="AU1825" s="207" t="s">
        <v>77</v>
      </c>
      <c r="AV1825" s="205" t="s">
        <v>77</v>
      </c>
      <c r="AW1825" s="205" t="s">
        <v>31</v>
      </c>
      <c r="AX1825" s="205" t="s">
        <v>69</v>
      </c>
      <c r="AY1825" s="207" t="s">
        <v>157</v>
      </c>
    </row>
    <row r="1826" spans="2:51" s="212" customFormat="1" ht="11.25">
      <c r="B1826" s="213"/>
      <c r="D1826" s="194" t="s">
        <v>164</v>
      </c>
      <c r="E1826" s="214" t="s">
        <v>3</v>
      </c>
      <c r="F1826" s="215" t="s">
        <v>77</v>
      </c>
      <c r="H1826" s="216">
        <v>1</v>
      </c>
      <c r="L1826" s="213"/>
      <c r="M1826" s="217"/>
      <c r="N1826" s="218"/>
      <c r="O1826" s="218"/>
      <c r="P1826" s="218"/>
      <c r="Q1826" s="218"/>
      <c r="R1826" s="218"/>
      <c r="S1826" s="218"/>
      <c r="T1826" s="219"/>
      <c r="AT1826" s="214" t="s">
        <v>164</v>
      </c>
      <c r="AU1826" s="214" t="s">
        <v>77</v>
      </c>
      <c r="AV1826" s="212" t="s">
        <v>163</v>
      </c>
      <c r="AW1826" s="212" t="s">
        <v>31</v>
      </c>
      <c r="AX1826" s="212" t="s">
        <v>69</v>
      </c>
      <c r="AY1826" s="214" t="s">
        <v>157</v>
      </c>
    </row>
    <row r="1827" spans="2:51" s="220" customFormat="1" ht="11.25">
      <c r="B1827" s="221"/>
      <c r="D1827" s="194" t="s">
        <v>164</v>
      </c>
      <c r="E1827" s="222" t="s">
        <v>3</v>
      </c>
      <c r="F1827" s="223" t="s">
        <v>171</v>
      </c>
      <c r="H1827" s="224">
        <v>1</v>
      </c>
      <c r="L1827" s="221"/>
      <c r="M1827" s="225"/>
      <c r="N1827" s="226"/>
      <c r="O1827" s="226"/>
      <c r="P1827" s="226"/>
      <c r="Q1827" s="226"/>
      <c r="R1827" s="226"/>
      <c r="S1827" s="226"/>
      <c r="T1827" s="227"/>
      <c r="AT1827" s="222" t="s">
        <v>164</v>
      </c>
      <c r="AU1827" s="222" t="s">
        <v>77</v>
      </c>
      <c r="AV1827" s="220" t="s">
        <v>162</v>
      </c>
      <c r="AW1827" s="220" t="s">
        <v>31</v>
      </c>
      <c r="AX1827" s="220" t="s">
        <v>77</v>
      </c>
      <c r="AY1827" s="222" t="s">
        <v>157</v>
      </c>
    </row>
    <row r="1828" spans="2:63" s="169" customFormat="1" ht="25.9" customHeight="1">
      <c r="B1828" s="170"/>
      <c r="D1828" s="171" t="s">
        <v>68</v>
      </c>
      <c r="E1828" s="172" t="s">
        <v>1423</v>
      </c>
      <c r="F1828" s="172" t="s">
        <v>1424</v>
      </c>
      <c r="J1828" s="173">
        <f>BK1828</f>
        <v>0</v>
      </c>
      <c r="L1828" s="170"/>
      <c r="M1828" s="174"/>
      <c r="N1828" s="175"/>
      <c r="O1828" s="175"/>
      <c r="P1828" s="176">
        <f>SUM(P1829:P1843)</f>
        <v>0</v>
      </c>
      <c r="Q1828" s="175"/>
      <c r="R1828" s="176">
        <f>SUM(R1829:R1843)</f>
        <v>0</v>
      </c>
      <c r="S1828" s="175"/>
      <c r="T1828" s="177">
        <f>SUM(T1829:T1843)</f>
        <v>0</v>
      </c>
      <c r="AR1828" s="171" t="s">
        <v>77</v>
      </c>
      <c r="AT1828" s="178" t="s">
        <v>68</v>
      </c>
      <c r="AU1828" s="178" t="s">
        <v>69</v>
      </c>
      <c r="AY1828" s="171" t="s">
        <v>157</v>
      </c>
      <c r="BK1828" s="179">
        <f>SUM(BK1829:BK1843)</f>
        <v>0</v>
      </c>
    </row>
    <row r="1829" spans="1:65" s="113" customFormat="1" ht="16.5" customHeight="1">
      <c r="A1829" s="110"/>
      <c r="B1829" s="111"/>
      <c r="C1829" s="180" t="s">
        <v>810</v>
      </c>
      <c r="D1829" s="180" t="s">
        <v>158</v>
      </c>
      <c r="E1829" s="181" t="s">
        <v>1425</v>
      </c>
      <c r="F1829" s="182" t="s">
        <v>1426</v>
      </c>
      <c r="G1829" s="183" t="s">
        <v>757</v>
      </c>
      <c r="H1829" s="184">
        <v>7.806</v>
      </c>
      <c r="I1829" s="5"/>
      <c r="J1829" s="185">
        <f>ROUND(I1829*H1829,2)</f>
        <v>0</v>
      </c>
      <c r="K1829" s="186"/>
      <c r="L1829" s="111"/>
      <c r="M1829" s="187" t="s">
        <v>3</v>
      </c>
      <c r="N1829" s="188" t="s">
        <v>41</v>
      </c>
      <c r="O1829" s="189"/>
      <c r="P1829" s="190">
        <f>O1829*H1829</f>
        <v>0</v>
      </c>
      <c r="Q1829" s="190">
        <v>0</v>
      </c>
      <c r="R1829" s="190">
        <f>Q1829*H1829</f>
        <v>0</v>
      </c>
      <c r="S1829" s="190">
        <v>0</v>
      </c>
      <c r="T1829" s="191">
        <f>S1829*H1829</f>
        <v>0</v>
      </c>
      <c r="U1829" s="110"/>
      <c r="V1829" s="110"/>
      <c r="W1829" s="110"/>
      <c r="X1829" s="110"/>
      <c r="Y1829" s="110"/>
      <c r="Z1829" s="110"/>
      <c r="AA1829" s="110"/>
      <c r="AB1829" s="110"/>
      <c r="AC1829" s="110"/>
      <c r="AD1829" s="110"/>
      <c r="AE1829" s="110"/>
      <c r="AR1829" s="192" t="s">
        <v>162</v>
      </c>
      <c r="AT1829" s="192" t="s">
        <v>158</v>
      </c>
      <c r="AU1829" s="192" t="s">
        <v>77</v>
      </c>
      <c r="AY1829" s="101" t="s">
        <v>157</v>
      </c>
      <c r="BE1829" s="193">
        <f>IF(N1829="základní",J1829,0)</f>
        <v>0</v>
      </c>
      <c r="BF1829" s="193">
        <f>IF(N1829="snížená",J1829,0)</f>
        <v>0</v>
      </c>
      <c r="BG1829" s="193">
        <f>IF(N1829="zákl. přenesená",J1829,0)</f>
        <v>0</v>
      </c>
      <c r="BH1829" s="193">
        <f>IF(N1829="sníž. přenesená",J1829,0)</f>
        <v>0</v>
      </c>
      <c r="BI1829" s="193">
        <f>IF(N1829="nulová",J1829,0)</f>
        <v>0</v>
      </c>
      <c r="BJ1829" s="101" t="s">
        <v>163</v>
      </c>
      <c r="BK1829" s="193">
        <f>ROUND(I1829*H1829,2)</f>
        <v>0</v>
      </c>
      <c r="BL1829" s="101" t="s">
        <v>162</v>
      </c>
      <c r="BM1829" s="192" t="s">
        <v>1427</v>
      </c>
    </row>
    <row r="1830" spans="2:51" s="205" customFormat="1" ht="11.25">
      <c r="B1830" s="206"/>
      <c r="D1830" s="194" t="s">
        <v>164</v>
      </c>
      <c r="E1830" s="207" t="s">
        <v>3</v>
      </c>
      <c r="F1830" s="208" t="s">
        <v>1428</v>
      </c>
      <c r="H1830" s="207" t="s">
        <v>3</v>
      </c>
      <c r="L1830" s="206"/>
      <c r="M1830" s="209"/>
      <c r="N1830" s="210"/>
      <c r="O1830" s="210"/>
      <c r="P1830" s="210"/>
      <c r="Q1830" s="210"/>
      <c r="R1830" s="210"/>
      <c r="S1830" s="210"/>
      <c r="T1830" s="211"/>
      <c r="AT1830" s="207" t="s">
        <v>164</v>
      </c>
      <c r="AU1830" s="207" t="s">
        <v>77</v>
      </c>
      <c r="AV1830" s="205" t="s">
        <v>77</v>
      </c>
      <c r="AW1830" s="205" t="s">
        <v>31</v>
      </c>
      <c r="AX1830" s="205" t="s">
        <v>69</v>
      </c>
      <c r="AY1830" s="207" t="s">
        <v>157</v>
      </c>
    </row>
    <row r="1831" spans="2:51" s="212" customFormat="1" ht="11.25">
      <c r="B1831" s="213"/>
      <c r="D1831" s="194" t="s">
        <v>164</v>
      </c>
      <c r="E1831" s="214" t="s">
        <v>3</v>
      </c>
      <c r="F1831" s="215" t="s">
        <v>1429</v>
      </c>
      <c r="H1831" s="216">
        <v>7.806</v>
      </c>
      <c r="L1831" s="213"/>
      <c r="M1831" s="217"/>
      <c r="N1831" s="218"/>
      <c r="O1831" s="218"/>
      <c r="P1831" s="218"/>
      <c r="Q1831" s="218"/>
      <c r="R1831" s="218"/>
      <c r="S1831" s="218"/>
      <c r="T1831" s="219"/>
      <c r="AT1831" s="214" t="s">
        <v>164</v>
      </c>
      <c r="AU1831" s="214" t="s">
        <v>77</v>
      </c>
      <c r="AV1831" s="212" t="s">
        <v>163</v>
      </c>
      <c r="AW1831" s="212" t="s">
        <v>31</v>
      </c>
      <c r="AX1831" s="212" t="s">
        <v>69</v>
      </c>
      <c r="AY1831" s="214" t="s">
        <v>157</v>
      </c>
    </row>
    <row r="1832" spans="2:51" s="220" customFormat="1" ht="11.25">
      <c r="B1832" s="221"/>
      <c r="D1832" s="194" t="s">
        <v>164</v>
      </c>
      <c r="E1832" s="222" t="s">
        <v>3</v>
      </c>
      <c r="F1832" s="223" t="s">
        <v>171</v>
      </c>
      <c r="H1832" s="224">
        <v>7.806</v>
      </c>
      <c r="L1832" s="221"/>
      <c r="M1832" s="225"/>
      <c r="N1832" s="226"/>
      <c r="O1832" s="226"/>
      <c r="P1832" s="226"/>
      <c r="Q1832" s="226"/>
      <c r="R1832" s="226"/>
      <c r="S1832" s="226"/>
      <c r="T1832" s="227"/>
      <c r="AT1832" s="222" t="s">
        <v>164</v>
      </c>
      <c r="AU1832" s="222" t="s">
        <v>77</v>
      </c>
      <c r="AV1832" s="220" t="s">
        <v>162</v>
      </c>
      <c r="AW1832" s="220" t="s">
        <v>31</v>
      </c>
      <c r="AX1832" s="220" t="s">
        <v>77</v>
      </c>
      <c r="AY1832" s="222" t="s">
        <v>157</v>
      </c>
    </row>
    <row r="1833" spans="1:65" s="113" customFormat="1" ht="16.5" customHeight="1">
      <c r="A1833" s="110"/>
      <c r="B1833" s="111"/>
      <c r="C1833" s="180" t="s">
        <v>1430</v>
      </c>
      <c r="D1833" s="180" t="s">
        <v>158</v>
      </c>
      <c r="E1833" s="181" t="s">
        <v>1431</v>
      </c>
      <c r="F1833" s="182" t="s">
        <v>1432</v>
      </c>
      <c r="G1833" s="183" t="s">
        <v>757</v>
      </c>
      <c r="H1833" s="184">
        <v>26.745</v>
      </c>
      <c r="I1833" s="5"/>
      <c r="J1833" s="185">
        <f>ROUND(I1833*H1833,2)</f>
        <v>0</v>
      </c>
      <c r="K1833" s="186"/>
      <c r="L1833" s="111"/>
      <c r="M1833" s="187" t="s">
        <v>3</v>
      </c>
      <c r="N1833" s="188" t="s">
        <v>41</v>
      </c>
      <c r="O1833" s="189"/>
      <c r="P1833" s="190">
        <f>O1833*H1833</f>
        <v>0</v>
      </c>
      <c r="Q1833" s="190">
        <v>0</v>
      </c>
      <c r="R1833" s="190">
        <f>Q1833*H1833</f>
        <v>0</v>
      </c>
      <c r="S1833" s="190">
        <v>0</v>
      </c>
      <c r="T1833" s="191">
        <f>S1833*H1833</f>
        <v>0</v>
      </c>
      <c r="U1833" s="110"/>
      <c r="V1833" s="110"/>
      <c r="W1833" s="110"/>
      <c r="X1833" s="110"/>
      <c r="Y1833" s="110"/>
      <c r="Z1833" s="110"/>
      <c r="AA1833" s="110"/>
      <c r="AB1833" s="110"/>
      <c r="AC1833" s="110"/>
      <c r="AD1833" s="110"/>
      <c r="AE1833" s="110"/>
      <c r="AR1833" s="192" t="s">
        <v>162</v>
      </c>
      <c r="AT1833" s="192" t="s">
        <v>158</v>
      </c>
      <c r="AU1833" s="192" t="s">
        <v>77</v>
      </c>
      <c r="AY1833" s="101" t="s">
        <v>157</v>
      </c>
      <c r="BE1833" s="193">
        <f>IF(N1833="základní",J1833,0)</f>
        <v>0</v>
      </c>
      <c r="BF1833" s="193">
        <f>IF(N1833="snížená",J1833,0)</f>
        <v>0</v>
      </c>
      <c r="BG1833" s="193">
        <f>IF(N1833="zákl. přenesená",J1833,0)</f>
        <v>0</v>
      </c>
      <c r="BH1833" s="193">
        <f>IF(N1833="sníž. přenesená",J1833,0)</f>
        <v>0</v>
      </c>
      <c r="BI1833" s="193">
        <f>IF(N1833="nulová",J1833,0)</f>
        <v>0</v>
      </c>
      <c r="BJ1833" s="101" t="s">
        <v>163</v>
      </c>
      <c r="BK1833" s="193">
        <f>ROUND(I1833*H1833,2)</f>
        <v>0</v>
      </c>
      <c r="BL1833" s="101" t="s">
        <v>162</v>
      </c>
      <c r="BM1833" s="192" t="s">
        <v>1433</v>
      </c>
    </row>
    <row r="1834" spans="2:51" s="205" customFormat="1" ht="11.25">
      <c r="B1834" s="206"/>
      <c r="D1834" s="194" t="s">
        <v>164</v>
      </c>
      <c r="E1834" s="207" t="s">
        <v>3</v>
      </c>
      <c r="F1834" s="208" t="s">
        <v>1434</v>
      </c>
      <c r="H1834" s="207" t="s">
        <v>3</v>
      </c>
      <c r="L1834" s="206"/>
      <c r="M1834" s="209"/>
      <c r="N1834" s="210"/>
      <c r="O1834" s="210"/>
      <c r="P1834" s="210"/>
      <c r="Q1834" s="210"/>
      <c r="R1834" s="210"/>
      <c r="S1834" s="210"/>
      <c r="T1834" s="211"/>
      <c r="AT1834" s="207" t="s">
        <v>164</v>
      </c>
      <c r="AU1834" s="207" t="s">
        <v>77</v>
      </c>
      <c r="AV1834" s="205" t="s">
        <v>77</v>
      </c>
      <c r="AW1834" s="205" t="s">
        <v>31</v>
      </c>
      <c r="AX1834" s="205" t="s">
        <v>69</v>
      </c>
      <c r="AY1834" s="207" t="s">
        <v>157</v>
      </c>
    </row>
    <row r="1835" spans="2:51" s="205" customFormat="1" ht="11.25">
      <c r="B1835" s="206"/>
      <c r="D1835" s="194" t="s">
        <v>164</v>
      </c>
      <c r="E1835" s="207" t="s">
        <v>3</v>
      </c>
      <c r="F1835" s="208" t="s">
        <v>1435</v>
      </c>
      <c r="H1835" s="207" t="s">
        <v>3</v>
      </c>
      <c r="L1835" s="206"/>
      <c r="M1835" s="209"/>
      <c r="N1835" s="210"/>
      <c r="O1835" s="210"/>
      <c r="P1835" s="210"/>
      <c r="Q1835" s="210"/>
      <c r="R1835" s="210"/>
      <c r="S1835" s="210"/>
      <c r="T1835" s="211"/>
      <c r="AT1835" s="207" t="s">
        <v>164</v>
      </c>
      <c r="AU1835" s="207" t="s">
        <v>77</v>
      </c>
      <c r="AV1835" s="205" t="s">
        <v>77</v>
      </c>
      <c r="AW1835" s="205" t="s">
        <v>31</v>
      </c>
      <c r="AX1835" s="205" t="s">
        <v>69</v>
      </c>
      <c r="AY1835" s="207" t="s">
        <v>157</v>
      </c>
    </row>
    <row r="1836" spans="2:51" s="212" customFormat="1" ht="11.25">
      <c r="B1836" s="213"/>
      <c r="D1836" s="194" t="s">
        <v>164</v>
      </c>
      <c r="E1836" s="214" t="s">
        <v>3</v>
      </c>
      <c r="F1836" s="215" t="s">
        <v>1436</v>
      </c>
      <c r="H1836" s="216">
        <v>26.745</v>
      </c>
      <c r="L1836" s="213"/>
      <c r="M1836" s="217"/>
      <c r="N1836" s="218"/>
      <c r="O1836" s="218"/>
      <c r="P1836" s="218"/>
      <c r="Q1836" s="218"/>
      <c r="R1836" s="218"/>
      <c r="S1836" s="218"/>
      <c r="T1836" s="219"/>
      <c r="AT1836" s="214" t="s">
        <v>164</v>
      </c>
      <c r="AU1836" s="214" t="s">
        <v>77</v>
      </c>
      <c r="AV1836" s="212" t="s">
        <v>163</v>
      </c>
      <c r="AW1836" s="212" t="s">
        <v>31</v>
      </c>
      <c r="AX1836" s="212" t="s">
        <v>69</v>
      </c>
      <c r="AY1836" s="214" t="s">
        <v>157</v>
      </c>
    </row>
    <row r="1837" spans="2:51" s="220" customFormat="1" ht="11.25">
      <c r="B1837" s="221"/>
      <c r="D1837" s="194" t="s">
        <v>164</v>
      </c>
      <c r="E1837" s="222" t="s">
        <v>3</v>
      </c>
      <c r="F1837" s="223" t="s">
        <v>171</v>
      </c>
      <c r="H1837" s="224">
        <v>26.745</v>
      </c>
      <c r="L1837" s="221"/>
      <c r="M1837" s="225"/>
      <c r="N1837" s="226"/>
      <c r="O1837" s="226"/>
      <c r="P1837" s="226"/>
      <c r="Q1837" s="226"/>
      <c r="R1837" s="226"/>
      <c r="S1837" s="226"/>
      <c r="T1837" s="227"/>
      <c r="AT1837" s="222" t="s">
        <v>164</v>
      </c>
      <c r="AU1837" s="222" t="s">
        <v>77</v>
      </c>
      <c r="AV1837" s="220" t="s">
        <v>162</v>
      </c>
      <c r="AW1837" s="220" t="s">
        <v>31</v>
      </c>
      <c r="AX1837" s="220" t="s">
        <v>77</v>
      </c>
      <c r="AY1837" s="222" t="s">
        <v>157</v>
      </c>
    </row>
    <row r="1838" spans="1:65" s="113" customFormat="1" ht="21.75" customHeight="1">
      <c r="A1838" s="110"/>
      <c r="B1838" s="111"/>
      <c r="C1838" s="180" t="s">
        <v>813</v>
      </c>
      <c r="D1838" s="180" t="s">
        <v>158</v>
      </c>
      <c r="E1838" s="181" t="s">
        <v>1437</v>
      </c>
      <c r="F1838" s="182" t="s">
        <v>1438</v>
      </c>
      <c r="G1838" s="183" t="s">
        <v>757</v>
      </c>
      <c r="H1838" s="184">
        <v>637.447</v>
      </c>
      <c r="I1838" s="5"/>
      <c r="J1838" s="185">
        <f aca="true" t="shared" si="0" ref="J1838:J1843">ROUND(I1838*H1838,2)</f>
        <v>0</v>
      </c>
      <c r="K1838" s="186"/>
      <c r="L1838" s="111"/>
      <c r="M1838" s="187" t="s">
        <v>3</v>
      </c>
      <c r="N1838" s="188" t="s">
        <v>41</v>
      </c>
      <c r="O1838" s="189"/>
      <c r="P1838" s="190">
        <f aca="true" t="shared" si="1" ref="P1838:P1843">O1838*H1838</f>
        <v>0</v>
      </c>
      <c r="Q1838" s="190">
        <v>0</v>
      </c>
      <c r="R1838" s="190">
        <f aca="true" t="shared" si="2" ref="R1838:R1843">Q1838*H1838</f>
        <v>0</v>
      </c>
      <c r="S1838" s="190">
        <v>0</v>
      </c>
      <c r="T1838" s="191">
        <f aca="true" t="shared" si="3" ref="T1838:T1843">S1838*H1838</f>
        <v>0</v>
      </c>
      <c r="U1838" s="110"/>
      <c r="V1838" s="110"/>
      <c r="W1838" s="110"/>
      <c r="X1838" s="110"/>
      <c r="Y1838" s="110"/>
      <c r="Z1838" s="110"/>
      <c r="AA1838" s="110"/>
      <c r="AB1838" s="110"/>
      <c r="AC1838" s="110"/>
      <c r="AD1838" s="110"/>
      <c r="AE1838" s="110"/>
      <c r="AR1838" s="192" t="s">
        <v>162</v>
      </c>
      <c r="AT1838" s="192" t="s">
        <v>158</v>
      </c>
      <c r="AU1838" s="192" t="s">
        <v>77</v>
      </c>
      <c r="AY1838" s="101" t="s">
        <v>157</v>
      </c>
      <c r="BE1838" s="193">
        <f aca="true" t="shared" si="4" ref="BE1838:BE1843">IF(N1838="základní",J1838,0)</f>
        <v>0</v>
      </c>
      <c r="BF1838" s="193">
        <f aca="true" t="shared" si="5" ref="BF1838:BF1843">IF(N1838="snížená",J1838,0)</f>
        <v>0</v>
      </c>
      <c r="BG1838" s="193">
        <f aca="true" t="shared" si="6" ref="BG1838:BG1843">IF(N1838="zákl. přenesená",J1838,0)</f>
        <v>0</v>
      </c>
      <c r="BH1838" s="193">
        <f aca="true" t="shared" si="7" ref="BH1838:BH1843">IF(N1838="sníž. přenesená",J1838,0)</f>
        <v>0</v>
      </c>
      <c r="BI1838" s="193">
        <f aca="true" t="shared" si="8" ref="BI1838:BI1843">IF(N1838="nulová",J1838,0)</f>
        <v>0</v>
      </c>
      <c r="BJ1838" s="101" t="s">
        <v>163</v>
      </c>
      <c r="BK1838" s="193">
        <f aca="true" t="shared" si="9" ref="BK1838:BK1843">ROUND(I1838*H1838,2)</f>
        <v>0</v>
      </c>
      <c r="BL1838" s="101" t="s">
        <v>162</v>
      </c>
      <c r="BM1838" s="192" t="s">
        <v>1439</v>
      </c>
    </row>
    <row r="1839" spans="1:65" s="113" customFormat="1" ht="16.5" customHeight="1">
      <c r="A1839" s="110"/>
      <c r="B1839" s="111"/>
      <c r="C1839" s="180" t="s">
        <v>1440</v>
      </c>
      <c r="D1839" s="180" t="s">
        <v>158</v>
      </c>
      <c r="E1839" s="181" t="s">
        <v>1441</v>
      </c>
      <c r="F1839" s="182" t="s">
        <v>1442</v>
      </c>
      <c r="G1839" s="183" t="s">
        <v>757</v>
      </c>
      <c r="H1839" s="184">
        <v>318.723</v>
      </c>
      <c r="I1839" s="5"/>
      <c r="J1839" s="185">
        <f t="shared" si="0"/>
        <v>0</v>
      </c>
      <c r="K1839" s="186"/>
      <c r="L1839" s="111"/>
      <c r="M1839" s="187" t="s">
        <v>3</v>
      </c>
      <c r="N1839" s="188" t="s">
        <v>41</v>
      </c>
      <c r="O1839" s="189"/>
      <c r="P1839" s="190">
        <f t="shared" si="1"/>
        <v>0</v>
      </c>
      <c r="Q1839" s="190">
        <v>0</v>
      </c>
      <c r="R1839" s="190">
        <f t="shared" si="2"/>
        <v>0</v>
      </c>
      <c r="S1839" s="190">
        <v>0</v>
      </c>
      <c r="T1839" s="191">
        <f t="shared" si="3"/>
        <v>0</v>
      </c>
      <c r="U1839" s="110"/>
      <c r="V1839" s="110"/>
      <c r="W1839" s="110"/>
      <c r="X1839" s="110"/>
      <c r="Y1839" s="110"/>
      <c r="Z1839" s="110"/>
      <c r="AA1839" s="110"/>
      <c r="AB1839" s="110"/>
      <c r="AC1839" s="110"/>
      <c r="AD1839" s="110"/>
      <c r="AE1839" s="110"/>
      <c r="AR1839" s="192" t="s">
        <v>162</v>
      </c>
      <c r="AT1839" s="192" t="s">
        <v>158</v>
      </c>
      <c r="AU1839" s="192" t="s">
        <v>77</v>
      </c>
      <c r="AY1839" s="101" t="s">
        <v>157</v>
      </c>
      <c r="BE1839" s="193">
        <f t="shared" si="4"/>
        <v>0</v>
      </c>
      <c r="BF1839" s="193">
        <f t="shared" si="5"/>
        <v>0</v>
      </c>
      <c r="BG1839" s="193">
        <f t="shared" si="6"/>
        <v>0</v>
      </c>
      <c r="BH1839" s="193">
        <f t="shared" si="7"/>
        <v>0</v>
      </c>
      <c r="BI1839" s="193">
        <f t="shared" si="8"/>
        <v>0</v>
      </c>
      <c r="BJ1839" s="101" t="s">
        <v>163</v>
      </c>
      <c r="BK1839" s="193">
        <f t="shared" si="9"/>
        <v>0</v>
      </c>
      <c r="BL1839" s="101" t="s">
        <v>162</v>
      </c>
      <c r="BM1839" s="192" t="s">
        <v>1443</v>
      </c>
    </row>
    <row r="1840" spans="1:65" s="113" customFormat="1" ht="16.5" customHeight="1">
      <c r="A1840" s="110"/>
      <c r="B1840" s="111"/>
      <c r="C1840" s="180" t="s">
        <v>817</v>
      </c>
      <c r="D1840" s="180" t="s">
        <v>158</v>
      </c>
      <c r="E1840" s="181" t="s">
        <v>1444</v>
      </c>
      <c r="F1840" s="182" t="s">
        <v>1445</v>
      </c>
      <c r="G1840" s="183" t="s">
        <v>757</v>
      </c>
      <c r="H1840" s="184">
        <v>1274.894</v>
      </c>
      <c r="I1840" s="5"/>
      <c r="J1840" s="185">
        <f t="shared" si="0"/>
        <v>0</v>
      </c>
      <c r="K1840" s="186"/>
      <c r="L1840" s="111"/>
      <c r="M1840" s="187" t="s">
        <v>3</v>
      </c>
      <c r="N1840" s="188" t="s">
        <v>41</v>
      </c>
      <c r="O1840" s="189"/>
      <c r="P1840" s="190">
        <f t="shared" si="1"/>
        <v>0</v>
      </c>
      <c r="Q1840" s="190">
        <v>0</v>
      </c>
      <c r="R1840" s="190">
        <f t="shared" si="2"/>
        <v>0</v>
      </c>
      <c r="S1840" s="190">
        <v>0</v>
      </c>
      <c r="T1840" s="191">
        <f t="shared" si="3"/>
        <v>0</v>
      </c>
      <c r="U1840" s="110"/>
      <c r="V1840" s="110"/>
      <c r="W1840" s="110"/>
      <c r="X1840" s="110"/>
      <c r="Y1840" s="110"/>
      <c r="Z1840" s="110"/>
      <c r="AA1840" s="110"/>
      <c r="AB1840" s="110"/>
      <c r="AC1840" s="110"/>
      <c r="AD1840" s="110"/>
      <c r="AE1840" s="110"/>
      <c r="AR1840" s="192" t="s">
        <v>162</v>
      </c>
      <c r="AT1840" s="192" t="s">
        <v>158</v>
      </c>
      <c r="AU1840" s="192" t="s">
        <v>77</v>
      </c>
      <c r="AY1840" s="101" t="s">
        <v>157</v>
      </c>
      <c r="BE1840" s="193">
        <f t="shared" si="4"/>
        <v>0</v>
      </c>
      <c r="BF1840" s="193">
        <f t="shared" si="5"/>
        <v>0</v>
      </c>
      <c r="BG1840" s="193">
        <f t="shared" si="6"/>
        <v>0</v>
      </c>
      <c r="BH1840" s="193">
        <f t="shared" si="7"/>
        <v>0</v>
      </c>
      <c r="BI1840" s="193">
        <f t="shared" si="8"/>
        <v>0</v>
      </c>
      <c r="BJ1840" s="101" t="s">
        <v>163</v>
      </c>
      <c r="BK1840" s="193">
        <f t="shared" si="9"/>
        <v>0</v>
      </c>
      <c r="BL1840" s="101" t="s">
        <v>162</v>
      </c>
      <c r="BM1840" s="192" t="s">
        <v>1446</v>
      </c>
    </row>
    <row r="1841" spans="1:65" s="113" customFormat="1" ht="21.75" customHeight="1">
      <c r="A1841" s="110"/>
      <c r="B1841" s="111"/>
      <c r="C1841" s="180" t="s">
        <v>1447</v>
      </c>
      <c r="D1841" s="180" t="s">
        <v>158</v>
      </c>
      <c r="E1841" s="181" t="s">
        <v>1448</v>
      </c>
      <c r="F1841" s="182" t="s">
        <v>1449</v>
      </c>
      <c r="G1841" s="183" t="s">
        <v>757</v>
      </c>
      <c r="H1841" s="184">
        <v>318.723</v>
      </c>
      <c r="I1841" s="5"/>
      <c r="J1841" s="185">
        <f t="shared" si="0"/>
        <v>0</v>
      </c>
      <c r="K1841" s="186"/>
      <c r="L1841" s="111"/>
      <c r="M1841" s="187" t="s">
        <v>3</v>
      </c>
      <c r="N1841" s="188" t="s">
        <v>41</v>
      </c>
      <c r="O1841" s="189"/>
      <c r="P1841" s="190">
        <f t="shared" si="1"/>
        <v>0</v>
      </c>
      <c r="Q1841" s="190">
        <v>0</v>
      </c>
      <c r="R1841" s="190">
        <f t="shared" si="2"/>
        <v>0</v>
      </c>
      <c r="S1841" s="190">
        <v>0</v>
      </c>
      <c r="T1841" s="191">
        <f t="shared" si="3"/>
        <v>0</v>
      </c>
      <c r="U1841" s="110"/>
      <c r="V1841" s="110"/>
      <c r="W1841" s="110"/>
      <c r="X1841" s="110"/>
      <c r="Y1841" s="110"/>
      <c r="Z1841" s="110"/>
      <c r="AA1841" s="110"/>
      <c r="AB1841" s="110"/>
      <c r="AC1841" s="110"/>
      <c r="AD1841" s="110"/>
      <c r="AE1841" s="110"/>
      <c r="AR1841" s="192" t="s">
        <v>162</v>
      </c>
      <c r="AT1841" s="192" t="s">
        <v>158</v>
      </c>
      <c r="AU1841" s="192" t="s">
        <v>77</v>
      </c>
      <c r="AY1841" s="101" t="s">
        <v>157</v>
      </c>
      <c r="BE1841" s="193">
        <f t="shared" si="4"/>
        <v>0</v>
      </c>
      <c r="BF1841" s="193">
        <f t="shared" si="5"/>
        <v>0</v>
      </c>
      <c r="BG1841" s="193">
        <f t="shared" si="6"/>
        <v>0</v>
      </c>
      <c r="BH1841" s="193">
        <f t="shared" si="7"/>
        <v>0</v>
      </c>
      <c r="BI1841" s="193">
        <f t="shared" si="8"/>
        <v>0</v>
      </c>
      <c r="BJ1841" s="101" t="s">
        <v>163</v>
      </c>
      <c r="BK1841" s="193">
        <f t="shared" si="9"/>
        <v>0</v>
      </c>
      <c r="BL1841" s="101" t="s">
        <v>162</v>
      </c>
      <c r="BM1841" s="192" t="s">
        <v>1450</v>
      </c>
    </row>
    <row r="1842" spans="1:65" s="113" customFormat="1" ht="21.75" customHeight="1">
      <c r="A1842" s="110"/>
      <c r="B1842" s="111"/>
      <c r="C1842" s="180" t="s">
        <v>820</v>
      </c>
      <c r="D1842" s="180" t="s">
        <v>158</v>
      </c>
      <c r="E1842" s="181" t="s">
        <v>1451</v>
      </c>
      <c r="F1842" s="182" t="s">
        <v>1452</v>
      </c>
      <c r="G1842" s="183" t="s">
        <v>757</v>
      </c>
      <c r="H1842" s="184">
        <v>1274.894</v>
      </c>
      <c r="I1842" s="5"/>
      <c r="J1842" s="185">
        <f t="shared" si="0"/>
        <v>0</v>
      </c>
      <c r="K1842" s="186"/>
      <c r="L1842" s="111"/>
      <c r="M1842" s="187" t="s">
        <v>3</v>
      </c>
      <c r="N1842" s="188" t="s">
        <v>41</v>
      </c>
      <c r="O1842" s="189"/>
      <c r="P1842" s="190">
        <f t="shared" si="1"/>
        <v>0</v>
      </c>
      <c r="Q1842" s="190">
        <v>0</v>
      </c>
      <c r="R1842" s="190">
        <f t="shared" si="2"/>
        <v>0</v>
      </c>
      <c r="S1842" s="190">
        <v>0</v>
      </c>
      <c r="T1842" s="191">
        <f t="shared" si="3"/>
        <v>0</v>
      </c>
      <c r="U1842" s="110"/>
      <c r="V1842" s="110"/>
      <c r="W1842" s="110"/>
      <c r="X1842" s="110"/>
      <c r="Y1842" s="110"/>
      <c r="Z1842" s="110"/>
      <c r="AA1842" s="110"/>
      <c r="AB1842" s="110"/>
      <c r="AC1842" s="110"/>
      <c r="AD1842" s="110"/>
      <c r="AE1842" s="110"/>
      <c r="AR1842" s="192" t="s">
        <v>162</v>
      </c>
      <c r="AT1842" s="192" t="s">
        <v>158</v>
      </c>
      <c r="AU1842" s="192" t="s">
        <v>77</v>
      </c>
      <c r="AY1842" s="101" t="s">
        <v>157</v>
      </c>
      <c r="BE1842" s="193">
        <f t="shared" si="4"/>
        <v>0</v>
      </c>
      <c r="BF1842" s="193">
        <f t="shared" si="5"/>
        <v>0</v>
      </c>
      <c r="BG1842" s="193">
        <f t="shared" si="6"/>
        <v>0</v>
      </c>
      <c r="BH1842" s="193">
        <f t="shared" si="7"/>
        <v>0</v>
      </c>
      <c r="BI1842" s="193">
        <f t="shared" si="8"/>
        <v>0</v>
      </c>
      <c r="BJ1842" s="101" t="s">
        <v>163</v>
      </c>
      <c r="BK1842" s="193">
        <f t="shared" si="9"/>
        <v>0</v>
      </c>
      <c r="BL1842" s="101" t="s">
        <v>162</v>
      </c>
      <c r="BM1842" s="192" t="s">
        <v>1453</v>
      </c>
    </row>
    <row r="1843" spans="1:65" s="113" customFormat="1" ht="16.5" customHeight="1">
      <c r="A1843" s="110"/>
      <c r="B1843" s="111"/>
      <c r="C1843" s="180" t="s">
        <v>1454</v>
      </c>
      <c r="D1843" s="180" t="s">
        <v>158</v>
      </c>
      <c r="E1843" s="181" t="s">
        <v>1455</v>
      </c>
      <c r="F1843" s="182" t="s">
        <v>1456</v>
      </c>
      <c r="G1843" s="183" t="s">
        <v>757</v>
      </c>
      <c r="H1843" s="184">
        <v>318.723</v>
      </c>
      <c r="I1843" s="5"/>
      <c r="J1843" s="185">
        <f t="shared" si="0"/>
        <v>0</v>
      </c>
      <c r="K1843" s="186"/>
      <c r="L1843" s="111"/>
      <c r="M1843" s="199" t="s">
        <v>3</v>
      </c>
      <c r="N1843" s="200" t="s">
        <v>41</v>
      </c>
      <c r="O1843" s="201"/>
      <c r="P1843" s="202">
        <f t="shared" si="1"/>
        <v>0</v>
      </c>
      <c r="Q1843" s="202">
        <v>0</v>
      </c>
      <c r="R1843" s="202">
        <f t="shared" si="2"/>
        <v>0</v>
      </c>
      <c r="S1843" s="202">
        <v>0</v>
      </c>
      <c r="T1843" s="203">
        <f t="shared" si="3"/>
        <v>0</v>
      </c>
      <c r="U1843" s="110"/>
      <c r="V1843" s="110"/>
      <c r="W1843" s="110"/>
      <c r="X1843" s="110"/>
      <c r="Y1843" s="110"/>
      <c r="Z1843" s="110"/>
      <c r="AA1843" s="110"/>
      <c r="AB1843" s="110"/>
      <c r="AC1843" s="110"/>
      <c r="AD1843" s="110"/>
      <c r="AE1843" s="110"/>
      <c r="AR1843" s="192" t="s">
        <v>162</v>
      </c>
      <c r="AT1843" s="192" t="s">
        <v>158</v>
      </c>
      <c r="AU1843" s="192" t="s">
        <v>77</v>
      </c>
      <c r="AY1843" s="101" t="s">
        <v>157</v>
      </c>
      <c r="BE1843" s="193">
        <f t="shared" si="4"/>
        <v>0</v>
      </c>
      <c r="BF1843" s="193">
        <f t="shared" si="5"/>
        <v>0</v>
      </c>
      <c r="BG1843" s="193">
        <f t="shared" si="6"/>
        <v>0</v>
      </c>
      <c r="BH1843" s="193">
        <f t="shared" si="7"/>
        <v>0</v>
      </c>
      <c r="BI1843" s="193">
        <f t="shared" si="8"/>
        <v>0</v>
      </c>
      <c r="BJ1843" s="101" t="s">
        <v>163</v>
      </c>
      <c r="BK1843" s="193">
        <f t="shared" si="9"/>
        <v>0</v>
      </c>
      <c r="BL1843" s="101" t="s">
        <v>162</v>
      </c>
      <c r="BM1843" s="192" t="s">
        <v>1457</v>
      </c>
    </row>
    <row r="1844" spans="1:31" s="113" customFormat="1" ht="6.95" customHeight="1">
      <c r="A1844" s="110"/>
      <c r="B1844" s="138"/>
      <c r="C1844" s="139"/>
      <c r="D1844" s="139"/>
      <c r="E1844" s="139"/>
      <c r="F1844" s="139"/>
      <c r="G1844" s="139"/>
      <c r="H1844" s="139"/>
      <c r="I1844" s="139"/>
      <c r="J1844" s="139"/>
      <c r="K1844" s="139"/>
      <c r="L1844" s="111"/>
      <c r="M1844" s="110"/>
      <c r="O1844" s="110"/>
      <c r="P1844" s="110"/>
      <c r="Q1844" s="110"/>
      <c r="R1844" s="110"/>
      <c r="S1844" s="110"/>
      <c r="T1844" s="110"/>
      <c r="U1844" s="110"/>
      <c r="V1844" s="110"/>
      <c r="W1844" s="110"/>
      <c r="X1844" s="110"/>
      <c r="Y1844" s="110"/>
      <c r="Z1844" s="110"/>
      <c r="AA1844" s="110"/>
      <c r="AB1844" s="110"/>
      <c r="AC1844" s="110"/>
      <c r="AD1844" s="110"/>
      <c r="AE1844" s="110"/>
    </row>
  </sheetData>
  <sheetProtection algorithmName="SHA-512" hashValue="aMwDf69+gU4RX6oF+MrawvH7y03dMq10rA0la0A10BOBHkD00SkS7wdosB5oRrLLNw0ZM9yvZP6aBx6sMksjzw==" saltValue="t8UCfXFrH3DUnfDumBhLxg==" spinCount="100000" sheet="1" objects="1" scenarios="1"/>
  <autoFilter ref="C108:K1843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59">
      <selection activeCell="I82" sqref="I82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81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1458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ROUND(J80,2)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ROUND((SUM(BE80:BE91)),2)</f>
        <v>0</v>
      </c>
      <c r="G33" s="110"/>
      <c r="H33" s="110"/>
      <c r="I33" s="130">
        <v>0.21</v>
      </c>
      <c r="J33" s="129">
        <f>ROUND(((SUM(BE80:BE91))*I33),2)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ROUND((SUM(BF80:BF91)),2)</f>
        <v>0</v>
      </c>
      <c r="G34" s="110"/>
      <c r="H34" s="110"/>
      <c r="I34" s="130">
        <v>0.15</v>
      </c>
      <c r="J34" s="129">
        <f>ROUND(((SUM(BF80:BF91))*I34),2)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ROUND((SUM(BG80:BG91)),2)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ROUND((SUM(BH80:BH91)),2)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ROUND((SUM(BI80:BI91)),2)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01-10 - VEDLEJŠÍ NÁKLADY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J80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1459</v>
      </c>
      <c r="E60" s="149"/>
      <c r="F60" s="149"/>
      <c r="G60" s="149"/>
      <c r="H60" s="149"/>
      <c r="I60" s="149"/>
      <c r="J60" s="150">
        <f>J81</f>
        <v>0</v>
      </c>
      <c r="L60" s="147"/>
    </row>
    <row r="61" spans="1:31" s="113" customFormat="1" ht="21.75" customHeight="1">
      <c r="A61" s="110"/>
      <c r="B61" s="111"/>
      <c r="C61" s="110"/>
      <c r="D61" s="110"/>
      <c r="E61" s="110"/>
      <c r="F61" s="110"/>
      <c r="G61" s="110"/>
      <c r="H61" s="110"/>
      <c r="I61" s="110"/>
      <c r="J61" s="110"/>
      <c r="K61" s="110"/>
      <c r="L61" s="112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:31" s="113" customFormat="1" ht="6.95" customHeight="1">
      <c r="A62" s="110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12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6" spans="1:31" s="113" customFormat="1" ht="6.95" customHeight="1">
      <c r="A66" s="110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12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67" spans="1:31" s="113" customFormat="1" ht="24.95" customHeight="1">
      <c r="A67" s="110"/>
      <c r="B67" s="111"/>
      <c r="C67" s="105" t="s">
        <v>143</v>
      </c>
      <c r="D67" s="110"/>
      <c r="E67" s="110"/>
      <c r="F67" s="110"/>
      <c r="G67" s="110"/>
      <c r="H67" s="110"/>
      <c r="I67" s="110"/>
      <c r="J67" s="110"/>
      <c r="K67" s="110"/>
      <c r="L67" s="112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  <row r="68" spans="1:31" s="113" customFormat="1" ht="6.95" customHeight="1">
      <c r="A68" s="110"/>
      <c r="B68" s="111"/>
      <c r="C68" s="110"/>
      <c r="D68" s="110"/>
      <c r="E68" s="110"/>
      <c r="F68" s="110"/>
      <c r="G68" s="110"/>
      <c r="H68" s="110"/>
      <c r="I68" s="110"/>
      <c r="J68" s="110"/>
      <c r="K68" s="110"/>
      <c r="L68" s="112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</row>
    <row r="69" spans="1:31" s="113" customFormat="1" ht="12" customHeight="1">
      <c r="A69" s="110"/>
      <c r="B69" s="111"/>
      <c r="C69" s="107" t="s">
        <v>17</v>
      </c>
      <c r="D69" s="110"/>
      <c r="E69" s="110"/>
      <c r="F69" s="110"/>
      <c r="G69" s="110"/>
      <c r="H69" s="110"/>
      <c r="I69" s="110"/>
      <c r="J69" s="110"/>
      <c r="K69" s="110"/>
      <c r="L69" s="112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</row>
    <row r="70" spans="1:31" s="113" customFormat="1" ht="16.5" customHeight="1">
      <c r="A70" s="110"/>
      <c r="B70" s="111"/>
      <c r="C70" s="110"/>
      <c r="D70" s="110"/>
      <c r="E70" s="108" t="str">
        <f>E7</f>
        <v>Domov Domino Zavidov</v>
      </c>
      <c r="F70" s="109"/>
      <c r="G70" s="109"/>
      <c r="H70" s="109"/>
      <c r="I70" s="110"/>
      <c r="J70" s="110"/>
      <c r="K70" s="110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12" customHeight="1">
      <c r="A71" s="110"/>
      <c r="B71" s="111"/>
      <c r="C71" s="107" t="s">
        <v>107</v>
      </c>
      <c r="D71" s="110"/>
      <c r="E71" s="110"/>
      <c r="F71" s="110"/>
      <c r="G71" s="110"/>
      <c r="H71" s="110"/>
      <c r="I71" s="110"/>
      <c r="J71" s="110"/>
      <c r="K71" s="110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s="113" customFormat="1" ht="16.5" customHeight="1">
      <c r="A72" s="110"/>
      <c r="B72" s="111"/>
      <c r="C72" s="110"/>
      <c r="D72" s="110"/>
      <c r="E72" s="114" t="str">
        <f>E9</f>
        <v>01-10 - VEDLEJŠÍ NÁKLADY</v>
      </c>
      <c r="F72" s="115"/>
      <c r="G72" s="115"/>
      <c r="H72" s="115"/>
      <c r="I72" s="110"/>
      <c r="J72" s="110"/>
      <c r="K72" s="110"/>
      <c r="L72" s="112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s="113" customFormat="1" ht="6.95" customHeight="1">
      <c r="A73" s="110"/>
      <c r="B73" s="111"/>
      <c r="C73" s="110"/>
      <c r="D73" s="110"/>
      <c r="E73" s="110"/>
      <c r="F73" s="110"/>
      <c r="G73" s="110"/>
      <c r="H73" s="110"/>
      <c r="I73" s="110"/>
      <c r="J73" s="110"/>
      <c r="K73" s="110"/>
      <c r="L73" s="112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s="113" customFormat="1" ht="12" customHeight="1">
      <c r="A74" s="110"/>
      <c r="B74" s="111"/>
      <c r="C74" s="107" t="s">
        <v>21</v>
      </c>
      <c r="D74" s="110"/>
      <c r="E74" s="110"/>
      <c r="F74" s="116" t="str">
        <f>F12</f>
        <v xml:space="preserve"> </v>
      </c>
      <c r="G74" s="110"/>
      <c r="H74" s="110"/>
      <c r="I74" s="107" t="s">
        <v>23</v>
      </c>
      <c r="J74" s="117" t="str">
        <f>IF(J12="","",J12)</f>
        <v>4. 1. 2022</v>
      </c>
      <c r="K74" s="110"/>
      <c r="L74" s="112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s="113" customFormat="1" ht="6.95" customHeight="1">
      <c r="A75" s="110"/>
      <c r="B75" s="111"/>
      <c r="C75" s="110"/>
      <c r="D75" s="110"/>
      <c r="E75" s="110"/>
      <c r="F75" s="110"/>
      <c r="G75" s="110"/>
      <c r="H75" s="110"/>
      <c r="I75" s="110"/>
      <c r="J75" s="110"/>
      <c r="K75" s="110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15.2" customHeight="1">
      <c r="A76" s="110"/>
      <c r="B76" s="111"/>
      <c r="C76" s="107" t="s">
        <v>25</v>
      </c>
      <c r="D76" s="110"/>
      <c r="E76" s="110"/>
      <c r="F76" s="116" t="str">
        <f>E15</f>
        <v xml:space="preserve"> </v>
      </c>
      <c r="G76" s="110"/>
      <c r="H76" s="110"/>
      <c r="I76" s="107" t="s">
        <v>30</v>
      </c>
      <c r="J76" s="142" t="str">
        <f>E21</f>
        <v xml:space="preserve"> </v>
      </c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15.2" customHeight="1">
      <c r="A77" s="110"/>
      <c r="B77" s="111"/>
      <c r="C77" s="107" t="s">
        <v>28</v>
      </c>
      <c r="D77" s="110"/>
      <c r="E77" s="110"/>
      <c r="F77" s="116" t="str">
        <f>IF(E18="","",E18)</f>
        <v>Vyplň údaj</v>
      </c>
      <c r="G77" s="110"/>
      <c r="H77" s="110"/>
      <c r="I77" s="107" t="s">
        <v>32</v>
      </c>
      <c r="J77" s="142" t="str">
        <f>E24</f>
        <v xml:space="preserve"> </v>
      </c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0.35" customHeight="1">
      <c r="A78" s="110"/>
      <c r="B78" s="111"/>
      <c r="C78" s="110"/>
      <c r="D78" s="110"/>
      <c r="E78" s="110"/>
      <c r="F78" s="110"/>
      <c r="G78" s="110"/>
      <c r="H78" s="110"/>
      <c r="I78" s="110"/>
      <c r="J78" s="110"/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61" customFormat="1" ht="29.25" customHeight="1">
      <c r="A79" s="151"/>
      <c r="B79" s="152"/>
      <c r="C79" s="153" t="s">
        <v>144</v>
      </c>
      <c r="D79" s="154" t="s">
        <v>54</v>
      </c>
      <c r="E79" s="154" t="s">
        <v>50</v>
      </c>
      <c r="F79" s="154" t="s">
        <v>51</v>
      </c>
      <c r="G79" s="154" t="s">
        <v>145</v>
      </c>
      <c r="H79" s="154" t="s">
        <v>146</v>
      </c>
      <c r="I79" s="154" t="s">
        <v>147</v>
      </c>
      <c r="J79" s="155" t="s">
        <v>111</v>
      </c>
      <c r="K79" s="156" t="s">
        <v>148</v>
      </c>
      <c r="L79" s="157"/>
      <c r="M79" s="158" t="s">
        <v>3</v>
      </c>
      <c r="N79" s="159" t="s">
        <v>39</v>
      </c>
      <c r="O79" s="159" t="s">
        <v>149</v>
      </c>
      <c r="P79" s="159" t="s">
        <v>150</v>
      </c>
      <c r="Q79" s="159" t="s">
        <v>151</v>
      </c>
      <c r="R79" s="159" t="s">
        <v>152</v>
      </c>
      <c r="S79" s="159" t="s">
        <v>153</v>
      </c>
      <c r="T79" s="160" t="s">
        <v>154</v>
      </c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</row>
    <row r="80" spans="1:63" s="113" customFormat="1" ht="22.9" customHeight="1">
      <c r="A80" s="110"/>
      <c r="B80" s="111"/>
      <c r="C80" s="162" t="s">
        <v>155</v>
      </c>
      <c r="D80" s="110"/>
      <c r="E80" s="110"/>
      <c r="F80" s="110"/>
      <c r="G80" s="110"/>
      <c r="H80" s="110"/>
      <c r="I80" s="110"/>
      <c r="J80" s="163">
        <f>BK80</f>
        <v>0</v>
      </c>
      <c r="K80" s="110"/>
      <c r="L80" s="111"/>
      <c r="M80" s="164"/>
      <c r="N80" s="165"/>
      <c r="O80" s="124"/>
      <c r="P80" s="166">
        <f>P81</f>
        <v>0</v>
      </c>
      <c r="Q80" s="124"/>
      <c r="R80" s="166">
        <f>R81</f>
        <v>0</v>
      </c>
      <c r="S80" s="124"/>
      <c r="T80" s="167">
        <f>T81</f>
        <v>0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T80" s="101" t="s">
        <v>68</v>
      </c>
      <c r="AU80" s="101" t="s">
        <v>112</v>
      </c>
      <c r="BK80" s="168">
        <f>BK81</f>
        <v>0</v>
      </c>
    </row>
    <row r="81" spans="2:63" s="169" customFormat="1" ht="25.9" customHeight="1">
      <c r="B81" s="170"/>
      <c r="D81" s="171" t="s">
        <v>68</v>
      </c>
      <c r="E81" s="172" t="s">
        <v>1460</v>
      </c>
      <c r="F81" s="172" t="s">
        <v>1461</v>
      </c>
      <c r="J81" s="173">
        <f>BK81</f>
        <v>0</v>
      </c>
      <c r="L81" s="170"/>
      <c r="M81" s="174"/>
      <c r="N81" s="175"/>
      <c r="O81" s="175"/>
      <c r="P81" s="176">
        <f>SUM(P82:P91)</f>
        <v>0</v>
      </c>
      <c r="Q81" s="175"/>
      <c r="R81" s="176">
        <f>SUM(R82:R91)</f>
        <v>0</v>
      </c>
      <c r="S81" s="175"/>
      <c r="T81" s="177">
        <f>SUM(T82:T91)</f>
        <v>0</v>
      </c>
      <c r="AR81" s="171" t="s">
        <v>77</v>
      </c>
      <c r="AT81" s="178" t="s">
        <v>68</v>
      </c>
      <c r="AU81" s="178" t="s">
        <v>69</v>
      </c>
      <c r="AY81" s="171" t="s">
        <v>157</v>
      </c>
      <c r="BK81" s="179">
        <f>SUM(BK82:BK91)</f>
        <v>0</v>
      </c>
    </row>
    <row r="82" spans="1:65" s="113" customFormat="1" ht="24.2" customHeight="1">
      <c r="A82" s="110"/>
      <c r="B82" s="111"/>
      <c r="C82" s="180" t="s">
        <v>77</v>
      </c>
      <c r="D82" s="180" t="s">
        <v>158</v>
      </c>
      <c r="E82" s="181" t="s">
        <v>1460</v>
      </c>
      <c r="F82" s="182" t="s">
        <v>1462</v>
      </c>
      <c r="G82" s="183" t="s">
        <v>1463</v>
      </c>
      <c r="H82" s="184">
        <v>1</v>
      </c>
      <c r="I82" s="5"/>
      <c r="J82" s="185">
        <f aca="true" t="shared" si="0" ref="J82:J91">ROUND(I82*H82,2)</f>
        <v>0</v>
      </c>
      <c r="K82" s="186"/>
      <c r="L82" s="111"/>
      <c r="M82" s="187" t="s">
        <v>3</v>
      </c>
      <c r="N82" s="188" t="s">
        <v>41</v>
      </c>
      <c r="O82" s="189"/>
      <c r="P82" s="190">
        <f aca="true" t="shared" si="1" ref="P82:P91">O82*H82</f>
        <v>0</v>
      </c>
      <c r="Q82" s="190">
        <v>0</v>
      </c>
      <c r="R82" s="190">
        <f aca="true" t="shared" si="2" ref="R82:R91">Q82*H82</f>
        <v>0</v>
      </c>
      <c r="S82" s="190">
        <v>0</v>
      </c>
      <c r="T82" s="191">
        <f aca="true" t="shared" si="3" ref="T82:T91">S82*H82</f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R82" s="192" t="s">
        <v>162</v>
      </c>
      <c r="AT82" s="192" t="s">
        <v>158</v>
      </c>
      <c r="AU82" s="192" t="s">
        <v>77</v>
      </c>
      <c r="AY82" s="101" t="s">
        <v>157</v>
      </c>
      <c r="BE82" s="193">
        <f aca="true" t="shared" si="4" ref="BE82:BE91">IF(N82="základní",J82,0)</f>
        <v>0</v>
      </c>
      <c r="BF82" s="193">
        <f aca="true" t="shared" si="5" ref="BF82:BF91">IF(N82="snížená",J82,0)</f>
        <v>0</v>
      </c>
      <c r="BG82" s="193">
        <f aca="true" t="shared" si="6" ref="BG82:BG91">IF(N82="zákl. přenesená",J82,0)</f>
        <v>0</v>
      </c>
      <c r="BH82" s="193">
        <f aca="true" t="shared" si="7" ref="BH82:BH91">IF(N82="sníž. přenesená",J82,0)</f>
        <v>0</v>
      </c>
      <c r="BI82" s="193">
        <f aca="true" t="shared" si="8" ref="BI82:BI91">IF(N82="nulová",J82,0)</f>
        <v>0</v>
      </c>
      <c r="BJ82" s="101" t="s">
        <v>163</v>
      </c>
      <c r="BK82" s="193">
        <f aca="true" t="shared" si="9" ref="BK82:BK91">ROUND(I82*H82,2)</f>
        <v>0</v>
      </c>
      <c r="BL82" s="101" t="s">
        <v>162</v>
      </c>
      <c r="BM82" s="192" t="s">
        <v>163</v>
      </c>
    </row>
    <row r="83" spans="1:65" s="113" customFormat="1" ht="33" customHeight="1">
      <c r="A83" s="110"/>
      <c r="B83" s="111"/>
      <c r="C83" s="180" t="s">
        <v>163</v>
      </c>
      <c r="D83" s="180" t="s">
        <v>158</v>
      </c>
      <c r="E83" s="181" t="s">
        <v>1464</v>
      </c>
      <c r="F83" s="182" t="s">
        <v>1465</v>
      </c>
      <c r="G83" s="183" t="s">
        <v>1463</v>
      </c>
      <c r="H83" s="184">
        <v>1</v>
      </c>
      <c r="I83" s="5"/>
      <c r="J83" s="185">
        <f t="shared" si="0"/>
        <v>0</v>
      </c>
      <c r="K83" s="186"/>
      <c r="L83" s="111"/>
      <c r="M83" s="187" t="s">
        <v>3</v>
      </c>
      <c r="N83" s="188" t="s">
        <v>41</v>
      </c>
      <c r="O83" s="189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R83" s="192" t="s">
        <v>162</v>
      </c>
      <c r="AT83" s="192" t="s">
        <v>158</v>
      </c>
      <c r="AU83" s="192" t="s">
        <v>77</v>
      </c>
      <c r="AY83" s="101" t="s">
        <v>157</v>
      </c>
      <c r="BE83" s="193">
        <f t="shared" si="4"/>
        <v>0</v>
      </c>
      <c r="BF83" s="193">
        <f t="shared" si="5"/>
        <v>0</v>
      </c>
      <c r="BG83" s="193">
        <f t="shared" si="6"/>
        <v>0</v>
      </c>
      <c r="BH83" s="193">
        <f t="shared" si="7"/>
        <v>0</v>
      </c>
      <c r="BI83" s="193">
        <f t="shared" si="8"/>
        <v>0</v>
      </c>
      <c r="BJ83" s="101" t="s">
        <v>163</v>
      </c>
      <c r="BK83" s="193">
        <f t="shared" si="9"/>
        <v>0</v>
      </c>
      <c r="BL83" s="101" t="s">
        <v>162</v>
      </c>
      <c r="BM83" s="192" t="s">
        <v>162</v>
      </c>
    </row>
    <row r="84" spans="1:65" s="113" customFormat="1" ht="24.2" customHeight="1">
      <c r="A84" s="110"/>
      <c r="B84" s="111"/>
      <c r="C84" s="180" t="s">
        <v>176</v>
      </c>
      <c r="D84" s="180" t="s">
        <v>158</v>
      </c>
      <c r="E84" s="181" t="s">
        <v>1466</v>
      </c>
      <c r="F84" s="182" t="s">
        <v>1467</v>
      </c>
      <c r="G84" s="183" t="s">
        <v>1463</v>
      </c>
      <c r="H84" s="184">
        <v>1</v>
      </c>
      <c r="I84" s="5"/>
      <c r="J84" s="185">
        <f t="shared" si="0"/>
        <v>0</v>
      </c>
      <c r="K84" s="186"/>
      <c r="L84" s="111"/>
      <c r="M84" s="187" t="s">
        <v>3</v>
      </c>
      <c r="N84" s="188" t="s">
        <v>41</v>
      </c>
      <c r="O84" s="189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R84" s="192" t="s">
        <v>162</v>
      </c>
      <c r="AT84" s="192" t="s">
        <v>158</v>
      </c>
      <c r="AU84" s="192" t="s">
        <v>77</v>
      </c>
      <c r="AY84" s="101" t="s">
        <v>157</v>
      </c>
      <c r="BE84" s="193">
        <f t="shared" si="4"/>
        <v>0</v>
      </c>
      <c r="BF84" s="193">
        <f t="shared" si="5"/>
        <v>0</v>
      </c>
      <c r="BG84" s="193">
        <f t="shared" si="6"/>
        <v>0</v>
      </c>
      <c r="BH84" s="193">
        <f t="shared" si="7"/>
        <v>0</v>
      </c>
      <c r="BI84" s="193">
        <f t="shared" si="8"/>
        <v>0</v>
      </c>
      <c r="BJ84" s="101" t="s">
        <v>163</v>
      </c>
      <c r="BK84" s="193">
        <f t="shared" si="9"/>
        <v>0</v>
      </c>
      <c r="BL84" s="101" t="s">
        <v>162</v>
      </c>
      <c r="BM84" s="192" t="s">
        <v>179</v>
      </c>
    </row>
    <row r="85" spans="1:65" s="113" customFormat="1" ht="16.5" customHeight="1">
      <c r="A85" s="110"/>
      <c r="B85" s="111"/>
      <c r="C85" s="180" t="s">
        <v>162</v>
      </c>
      <c r="D85" s="180" t="s">
        <v>158</v>
      </c>
      <c r="E85" s="181" t="s">
        <v>1468</v>
      </c>
      <c r="F85" s="182" t="s">
        <v>1469</v>
      </c>
      <c r="G85" s="183" t="s">
        <v>1463</v>
      </c>
      <c r="H85" s="184">
        <v>1</v>
      </c>
      <c r="I85" s="5"/>
      <c r="J85" s="185">
        <f t="shared" si="0"/>
        <v>0</v>
      </c>
      <c r="K85" s="186"/>
      <c r="L85" s="111"/>
      <c r="M85" s="187" t="s">
        <v>3</v>
      </c>
      <c r="N85" s="188" t="s">
        <v>41</v>
      </c>
      <c r="O85" s="189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R85" s="192" t="s">
        <v>162</v>
      </c>
      <c r="AT85" s="192" t="s">
        <v>158</v>
      </c>
      <c r="AU85" s="192" t="s">
        <v>77</v>
      </c>
      <c r="AY85" s="101" t="s">
        <v>157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101" t="s">
        <v>163</v>
      </c>
      <c r="BK85" s="193">
        <f t="shared" si="9"/>
        <v>0</v>
      </c>
      <c r="BL85" s="101" t="s">
        <v>162</v>
      </c>
      <c r="BM85" s="192" t="s">
        <v>184</v>
      </c>
    </row>
    <row r="86" spans="1:65" s="113" customFormat="1" ht="24.2" customHeight="1">
      <c r="A86" s="110"/>
      <c r="B86" s="111"/>
      <c r="C86" s="180" t="s">
        <v>190</v>
      </c>
      <c r="D86" s="180" t="s">
        <v>158</v>
      </c>
      <c r="E86" s="181" t="s">
        <v>1470</v>
      </c>
      <c r="F86" s="182" t="s">
        <v>1471</v>
      </c>
      <c r="G86" s="183" t="s">
        <v>1463</v>
      </c>
      <c r="H86" s="184">
        <v>1</v>
      </c>
      <c r="I86" s="5"/>
      <c r="J86" s="185">
        <f t="shared" si="0"/>
        <v>0</v>
      </c>
      <c r="K86" s="186"/>
      <c r="L86" s="111"/>
      <c r="M86" s="187" t="s">
        <v>3</v>
      </c>
      <c r="N86" s="188" t="s">
        <v>41</v>
      </c>
      <c r="O86" s="189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R86" s="192" t="s">
        <v>162</v>
      </c>
      <c r="AT86" s="192" t="s">
        <v>158</v>
      </c>
      <c r="AU86" s="192" t="s">
        <v>77</v>
      </c>
      <c r="AY86" s="101" t="s">
        <v>157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101" t="s">
        <v>163</v>
      </c>
      <c r="BK86" s="193">
        <f t="shared" si="9"/>
        <v>0</v>
      </c>
      <c r="BL86" s="101" t="s">
        <v>162</v>
      </c>
      <c r="BM86" s="192" t="s">
        <v>194</v>
      </c>
    </row>
    <row r="87" spans="1:65" s="113" customFormat="1" ht="24.2" customHeight="1">
      <c r="A87" s="110"/>
      <c r="B87" s="111"/>
      <c r="C87" s="180" t="s">
        <v>179</v>
      </c>
      <c r="D87" s="180" t="s">
        <v>158</v>
      </c>
      <c r="E87" s="181" t="s">
        <v>1472</v>
      </c>
      <c r="F87" s="182" t="s">
        <v>1473</v>
      </c>
      <c r="G87" s="183" t="s">
        <v>1463</v>
      </c>
      <c r="H87" s="184">
        <v>1</v>
      </c>
      <c r="I87" s="5"/>
      <c r="J87" s="185">
        <f t="shared" si="0"/>
        <v>0</v>
      </c>
      <c r="K87" s="186"/>
      <c r="L87" s="111"/>
      <c r="M87" s="187" t="s">
        <v>3</v>
      </c>
      <c r="N87" s="188" t="s">
        <v>41</v>
      </c>
      <c r="O87" s="189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R87" s="192" t="s">
        <v>162</v>
      </c>
      <c r="AT87" s="192" t="s">
        <v>158</v>
      </c>
      <c r="AU87" s="192" t="s">
        <v>77</v>
      </c>
      <c r="AY87" s="101" t="s">
        <v>157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101" t="s">
        <v>163</v>
      </c>
      <c r="BK87" s="193">
        <f t="shared" si="9"/>
        <v>0</v>
      </c>
      <c r="BL87" s="101" t="s">
        <v>162</v>
      </c>
      <c r="BM87" s="192" t="s">
        <v>202</v>
      </c>
    </row>
    <row r="88" spans="1:65" s="113" customFormat="1" ht="16.5" customHeight="1">
      <c r="A88" s="110"/>
      <c r="B88" s="111"/>
      <c r="C88" s="180" t="s">
        <v>205</v>
      </c>
      <c r="D88" s="180" t="s">
        <v>158</v>
      </c>
      <c r="E88" s="181" t="s">
        <v>1474</v>
      </c>
      <c r="F88" s="182" t="s">
        <v>1475</v>
      </c>
      <c r="G88" s="183" t="s">
        <v>1463</v>
      </c>
      <c r="H88" s="184">
        <v>1</v>
      </c>
      <c r="I88" s="5"/>
      <c r="J88" s="185">
        <f t="shared" si="0"/>
        <v>0</v>
      </c>
      <c r="K88" s="186"/>
      <c r="L88" s="111"/>
      <c r="M88" s="187" t="s">
        <v>3</v>
      </c>
      <c r="N88" s="188" t="s">
        <v>41</v>
      </c>
      <c r="O88" s="189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R88" s="192" t="s">
        <v>162</v>
      </c>
      <c r="AT88" s="192" t="s">
        <v>158</v>
      </c>
      <c r="AU88" s="192" t="s">
        <v>77</v>
      </c>
      <c r="AY88" s="101" t="s">
        <v>157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101" t="s">
        <v>163</v>
      </c>
      <c r="BK88" s="193">
        <f t="shared" si="9"/>
        <v>0</v>
      </c>
      <c r="BL88" s="101" t="s">
        <v>162</v>
      </c>
      <c r="BM88" s="192" t="s">
        <v>208</v>
      </c>
    </row>
    <row r="89" spans="1:65" s="113" customFormat="1" ht="21.75" customHeight="1">
      <c r="A89" s="110"/>
      <c r="B89" s="111"/>
      <c r="C89" s="180" t="s">
        <v>184</v>
      </c>
      <c r="D89" s="180" t="s">
        <v>158</v>
      </c>
      <c r="E89" s="181" t="s">
        <v>1476</v>
      </c>
      <c r="F89" s="182" t="s">
        <v>1477</v>
      </c>
      <c r="G89" s="183" t="s">
        <v>1463</v>
      </c>
      <c r="H89" s="184">
        <v>1</v>
      </c>
      <c r="I89" s="5"/>
      <c r="J89" s="185">
        <f t="shared" si="0"/>
        <v>0</v>
      </c>
      <c r="K89" s="186"/>
      <c r="L89" s="111"/>
      <c r="M89" s="187" t="s">
        <v>3</v>
      </c>
      <c r="N89" s="188" t="s">
        <v>41</v>
      </c>
      <c r="O89" s="189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R89" s="192" t="s">
        <v>162</v>
      </c>
      <c r="AT89" s="192" t="s">
        <v>158</v>
      </c>
      <c r="AU89" s="192" t="s">
        <v>77</v>
      </c>
      <c r="AY89" s="101" t="s">
        <v>157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01" t="s">
        <v>163</v>
      </c>
      <c r="BK89" s="193">
        <f t="shared" si="9"/>
        <v>0</v>
      </c>
      <c r="BL89" s="101" t="s">
        <v>162</v>
      </c>
      <c r="BM89" s="192" t="s">
        <v>211</v>
      </c>
    </row>
    <row r="90" spans="1:65" s="113" customFormat="1" ht="24.2" customHeight="1">
      <c r="A90" s="110"/>
      <c r="B90" s="111"/>
      <c r="C90" s="180" t="s">
        <v>215</v>
      </c>
      <c r="D90" s="180" t="s">
        <v>158</v>
      </c>
      <c r="E90" s="181" t="s">
        <v>1478</v>
      </c>
      <c r="F90" s="182" t="s">
        <v>1479</v>
      </c>
      <c r="G90" s="183" t="s">
        <v>1463</v>
      </c>
      <c r="H90" s="184">
        <v>1</v>
      </c>
      <c r="I90" s="5"/>
      <c r="J90" s="185">
        <f t="shared" si="0"/>
        <v>0</v>
      </c>
      <c r="K90" s="186"/>
      <c r="L90" s="111"/>
      <c r="M90" s="187" t="s">
        <v>3</v>
      </c>
      <c r="N90" s="188" t="s">
        <v>41</v>
      </c>
      <c r="O90" s="189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R90" s="192" t="s">
        <v>162</v>
      </c>
      <c r="AT90" s="192" t="s">
        <v>158</v>
      </c>
      <c r="AU90" s="192" t="s">
        <v>77</v>
      </c>
      <c r="AY90" s="101" t="s">
        <v>157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01" t="s">
        <v>163</v>
      </c>
      <c r="BK90" s="193">
        <f t="shared" si="9"/>
        <v>0</v>
      </c>
      <c r="BL90" s="101" t="s">
        <v>162</v>
      </c>
      <c r="BM90" s="192" t="s">
        <v>218</v>
      </c>
    </row>
    <row r="91" spans="1:65" s="113" customFormat="1" ht="24.2" customHeight="1">
      <c r="A91" s="110"/>
      <c r="B91" s="111"/>
      <c r="C91" s="180" t="s">
        <v>194</v>
      </c>
      <c r="D91" s="180" t="s">
        <v>158</v>
      </c>
      <c r="E91" s="181" t="s">
        <v>194</v>
      </c>
      <c r="F91" s="182" t="s">
        <v>1480</v>
      </c>
      <c r="G91" s="183" t="s">
        <v>1463</v>
      </c>
      <c r="H91" s="184">
        <v>1</v>
      </c>
      <c r="I91" s="5"/>
      <c r="J91" s="185">
        <f t="shared" si="0"/>
        <v>0</v>
      </c>
      <c r="K91" s="186"/>
      <c r="L91" s="111"/>
      <c r="M91" s="199" t="s">
        <v>3</v>
      </c>
      <c r="N91" s="200" t="s">
        <v>41</v>
      </c>
      <c r="O91" s="201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01" t="s">
        <v>163</v>
      </c>
      <c r="BK91" s="193">
        <f t="shared" si="9"/>
        <v>0</v>
      </c>
      <c r="BL91" s="101" t="s">
        <v>162</v>
      </c>
      <c r="BM91" s="192" t="s">
        <v>221</v>
      </c>
    </row>
    <row r="92" spans="1:31" s="113" customFormat="1" ht="6.95" customHeight="1">
      <c r="A92" s="110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11"/>
      <c r="M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</row>
  </sheetData>
  <sheetProtection algorithmName="SHA-512" hashValue="T7TDmlANri7ZeKA+i4X8i5kKsyQaWJ5asXEUcah05ToeBIXzs+UnAl7mZYf5ZKTNgZge1Qw5C0bIkOcfstAsvw==" saltValue="TmLs/Wu5LfAop3ROLowNZg==" spinCount="100000" sheet="1" objects="1" scenarios="1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9"/>
  <sheetViews>
    <sheetView showGridLines="0" workbookViewId="0" topLeftCell="A188">
      <selection activeCell="I190" sqref="I190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84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1481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ROUND(J89,2)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ROUND((SUM(BE89:BE198)),2)</f>
        <v>0</v>
      </c>
      <c r="G33" s="110"/>
      <c r="H33" s="110"/>
      <c r="I33" s="130">
        <v>0.21</v>
      </c>
      <c r="J33" s="129">
        <f>ROUND(((SUM(BE89:BE198))*I33),2)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ROUND((SUM(BF89:BF198)),2)</f>
        <v>0</v>
      </c>
      <c r="G34" s="110"/>
      <c r="H34" s="110"/>
      <c r="I34" s="130">
        <v>0.15</v>
      </c>
      <c r="J34" s="129">
        <f>ROUND(((SUM(BF89:BF198))*I34),2)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ROUND((SUM(BG89:BG198)),2)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ROUND((SUM(BH89:BH198)),2)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ROUND((SUM(BI89:BI198)),2)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01-2 - VYTÁPĚNÍ HOSPODÁŘSKÝ PAVILON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J89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1482</v>
      </c>
      <c r="E60" s="149"/>
      <c r="F60" s="149"/>
      <c r="G60" s="149"/>
      <c r="H60" s="149"/>
      <c r="I60" s="149"/>
      <c r="J60" s="150">
        <f>J90</f>
        <v>0</v>
      </c>
      <c r="L60" s="147"/>
    </row>
    <row r="61" spans="2:12" s="146" customFormat="1" ht="24.95" customHeight="1">
      <c r="B61" s="147"/>
      <c r="D61" s="148" t="s">
        <v>1483</v>
      </c>
      <c r="E61" s="149"/>
      <c r="F61" s="149"/>
      <c r="G61" s="149"/>
      <c r="H61" s="149"/>
      <c r="I61" s="149"/>
      <c r="J61" s="150">
        <f>J106</f>
        <v>0</v>
      </c>
      <c r="L61" s="147"/>
    </row>
    <row r="62" spans="2:12" s="146" customFormat="1" ht="24.95" customHeight="1">
      <c r="B62" s="147"/>
      <c r="D62" s="148" t="s">
        <v>1484</v>
      </c>
      <c r="E62" s="149"/>
      <c r="F62" s="149"/>
      <c r="G62" s="149"/>
      <c r="H62" s="149"/>
      <c r="I62" s="149"/>
      <c r="J62" s="150">
        <f>J109</f>
        <v>0</v>
      </c>
      <c r="L62" s="147"/>
    </row>
    <row r="63" spans="2:12" s="146" customFormat="1" ht="24.95" customHeight="1">
      <c r="B63" s="147"/>
      <c r="D63" s="148" t="s">
        <v>1485</v>
      </c>
      <c r="E63" s="149"/>
      <c r="F63" s="149"/>
      <c r="G63" s="149"/>
      <c r="H63" s="149"/>
      <c r="I63" s="149"/>
      <c r="J63" s="150">
        <f>J126</f>
        <v>0</v>
      </c>
      <c r="L63" s="147"/>
    </row>
    <row r="64" spans="2:12" s="146" customFormat="1" ht="24.95" customHeight="1">
      <c r="B64" s="147"/>
      <c r="D64" s="148" t="s">
        <v>1486</v>
      </c>
      <c r="E64" s="149"/>
      <c r="F64" s="149"/>
      <c r="G64" s="149"/>
      <c r="H64" s="149"/>
      <c r="I64" s="149"/>
      <c r="J64" s="150">
        <f>J134</f>
        <v>0</v>
      </c>
      <c r="L64" s="147"/>
    </row>
    <row r="65" spans="2:12" s="146" customFormat="1" ht="24.95" customHeight="1">
      <c r="B65" s="147"/>
      <c r="D65" s="148" t="s">
        <v>1487</v>
      </c>
      <c r="E65" s="149"/>
      <c r="F65" s="149"/>
      <c r="G65" s="149"/>
      <c r="H65" s="149"/>
      <c r="I65" s="149"/>
      <c r="J65" s="150">
        <f>J139</f>
        <v>0</v>
      </c>
      <c r="L65" s="147"/>
    </row>
    <row r="66" spans="2:12" s="146" customFormat="1" ht="24.95" customHeight="1">
      <c r="B66" s="147"/>
      <c r="D66" s="148" t="s">
        <v>1488</v>
      </c>
      <c r="E66" s="149"/>
      <c r="F66" s="149"/>
      <c r="G66" s="149"/>
      <c r="H66" s="149"/>
      <c r="I66" s="149"/>
      <c r="J66" s="150">
        <f>J151</f>
        <v>0</v>
      </c>
      <c r="L66" s="147"/>
    </row>
    <row r="67" spans="2:12" s="146" customFormat="1" ht="24.95" customHeight="1">
      <c r="B67" s="147"/>
      <c r="D67" s="148" t="s">
        <v>1489</v>
      </c>
      <c r="E67" s="149"/>
      <c r="F67" s="149"/>
      <c r="G67" s="149"/>
      <c r="H67" s="149"/>
      <c r="I67" s="149"/>
      <c r="J67" s="150">
        <f>J158</f>
        <v>0</v>
      </c>
      <c r="L67" s="147"/>
    </row>
    <row r="68" spans="2:12" s="146" customFormat="1" ht="24.95" customHeight="1">
      <c r="B68" s="147"/>
      <c r="D68" s="148" t="s">
        <v>1490</v>
      </c>
      <c r="E68" s="149"/>
      <c r="F68" s="149"/>
      <c r="G68" s="149"/>
      <c r="H68" s="149"/>
      <c r="I68" s="149"/>
      <c r="J68" s="150">
        <f>J178</f>
        <v>0</v>
      </c>
      <c r="L68" s="147"/>
    </row>
    <row r="69" spans="2:12" s="146" customFormat="1" ht="24.95" customHeight="1">
      <c r="B69" s="147"/>
      <c r="D69" s="148" t="s">
        <v>1491</v>
      </c>
      <c r="E69" s="149"/>
      <c r="F69" s="149"/>
      <c r="G69" s="149"/>
      <c r="H69" s="149"/>
      <c r="I69" s="149"/>
      <c r="J69" s="150">
        <f>J189</f>
        <v>0</v>
      </c>
      <c r="L69" s="147"/>
    </row>
    <row r="70" spans="1:31" s="113" customFormat="1" ht="21.75" customHeight="1">
      <c r="A70" s="110"/>
      <c r="B70" s="111"/>
      <c r="C70" s="110"/>
      <c r="D70" s="110"/>
      <c r="E70" s="110"/>
      <c r="F70" s="110"/>
      <c r="G70" s="110"/>
      <c r="H70" s="110"/>
      <c r="I70" s="110"/>
      <c r="J70" s="110"/>
      <c r="K70" s="110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6.95" customHeight="1">
      <c r="A71" s="110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5" spans="1:31" s="113" customFormat="1" ht="6.95" customHeight="1">
      <c r="A75" s="110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24.95" customHeight="1">
      <c r="A76" s="110"/>
      <c r="B76" s="111"/>
      <c r="C76" s="105" t="s">
        <v>143</v>
      </c>
      <c r="D76" s="110"/>
      <c r="E76" s="110"/>
      <c r="F76" s="110"/>
      <c r="G76" s="110"/>
      <c r="H76" s="110"/>
      <c r="I76" s="110"/>
      <c r="J76" s="110"/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6.95" customHeight="1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2" customHeight="1">
      <c r="A78" s="110"/>
      <c r="B78" s="111"/>
      <c r="C78" s="107" t="s">
        <v>17</v>
      </c>
      <c r="D78" s="110"/>
      <c r="E78" s="110"/>
      <c r="F78" s="110"/>
      <c r="G78" s="110"/>
      <c r="H78" s="110"/>
      <c r="I78" s="110"/>
      <c r="J78" s="110"/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16.5" customHeight="1">
      <c r="A79" s="110"/>
      <c r="B79" s="111"/>
      <c r="C79" s="110"/>
      <c r="D79" s="110"/>
      <c r="E79" s="108" t="str">
        <f>E7</f>
        <v>Domov Domino Zavidov</v>
      </c>
      <c r="F79" s="109"/>
      <c r="G79" s="109"/>
      <c r="H79" s="109"/>
      <c r="I79" s="110"/>
      <c r="J79" s="110"/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2" customHeight="1">
      <c r="A80" s="110"/>
      <c r="B80" s="111"/>
      <c r="C80" s="107" t="s">
        <v>107</v>
      </c>
      <c r="D80" s="110"/>
      <c r="E80" s="110"/>
      <c r="F80" s="110"/>
      <c r="G80" s="110"/>
      <c r="H80" s="110"/>
      <c r="I80" s="110"/>
      <c r="J80" s="110"/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13" customFormat="1" ht="16.5" customHeight="1">
      <c r="A81" s="110"/>
      <c r="B81" s="111"/>
      <c r="C81" s="110"/>
      <c r="D81" s="110"/>
      <c r="E81" s="114" t="str">
        <f>E9</f>
        <v>01-2 - VYTÁPĚNÍ HOSPODÁŘSKÝ PAVILON</v>
      </c>
      <c r="F81" s="115"/>
      <c r="G81" s="115"/>
      <c r="H81" s="115"/>
      <c r="I81" s="110"/>
      <c r="J81" s="110"/>
      <c r="K81" s="110"/>
      <c r="L81" s="112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s="113" customFormat="1" ht="6.95" customHeight="1">
      <c r="A82" s="110"/>
      <c r="B82" s="111"/>
      <c r="C82" s="110"/>
      <c r="D82" s="110"/>
      <c r="E82" s="110"/>
      <c r="F82" s="110"/>
      <c r="G82" s="110"/>
      <c r="H82" s="110"/>
      <c r="I82" s="110"/>
      <c r="J82" s="110"/>
      <c r="K82" s="110"/>
      <c r="L82" s="112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s="113" customFormat="1" ht="12" customHeight="1">
      <c r="A83" s="110"/>
      <c r="B83" s="111"/>
      <c r="C83" s="107" t="s">
        <v>21</v>
      </c>
      <c r="D83" s="110"/>
      <c r="E83" s="110"/>
      <c r="F83" s="116" t="str">
        <f>F12</f>
        <v xml:space="preserve"> </v>
      </c>
      <c r="G83" s="110"/>
      <c r="H83" s="110"/>
      <c r="I83" s="107" t="s">
        <v>23</v>
      </c>
      <c r="J83" s="117" t="str">
        <f>IF(J12="","",J12)</f>
        <v>4. 1. 2022</v>
      </c>
      <c r="K83" s="110"/>
      <c r="L83" s="112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 spans="1:31" s="113" customFormat="1" ht="6.95" customHeight="1">
      <c r="A84" s="110"/>
      <c r="B84" s="111"/>
      <c r="C84" s="110"/>
      <c r="D84" s="110"/>
      <c r="E84" s="110"/>
      <c r="F84" s="110"/>
      <c r="G84" s="110"/>
      <c r="H84" s="110"/>
      <c r="I84" s="110"/>
      <c r="J84" s="110"/>
      <c r="K84" s="110"/>
      <c r="L84" s="112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 spans="1:31" s="113" customFormat="1" ht="15.2" customHeight="1">
      <c r="A85" s="110"/>
      <c r="B85" s="111"/>
      <c r="C85" s="107" t="s">
        <v>25</v>
      </c>
      <c r="D85" s="110"/>
      <c r="E85" s="110"/>
      <c r="F85" s="116" t="str">
        <f>E15</f>
        <v xml:space="preserve"> </v>
      </c>
      <c r="G85" s="110"/>
      <c r="H85" s="110"/>
      <c r="I85" s="107" t="s">
        <v>30</v>
      </c>
      <c r="J85" s="142" t="str">
        <f>E21</f>
        <v xml:space="preserve"> </v>
      </c>
      <c r="K85" s="110"/>
      <c r="L85" s="112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1:31" s="113" customFormat="1" ht="15.2" customHeight="1">
      <c r="A86" s="110"/>
      <c r="B86" s="111"/>
      <c r="C86" s="107" t="s">
        <v>28</v>
      </c>
      <c r="D86" s="110"/>
      <c r="E86" s="110"/>
      <c r="F86" s="116" t="str">
        <f>IF(E18="","",E18)</f>
        <v>Vyplň údaj</v>
      </c>
      <c r="G86" s="110"/>
      <c r="H86" s="110"/>
      <c r="I86" s="107" t="s">
        <v>32</v>
      </c>
      <c r="J86" s="142" t="str">
        <f>E24</f>
        <v xml:space="preserve"> </v>
      </c>
      <c r="K86" s="110"/>
      <c r="L86" s="112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 spans="1:31" s="113" customFormat="1" ht="10.35" customHeight="1">
      <c r="A87" s="110"/>
      <c r="B87" s="111"/>
      <c r="C87" s="110"/>
      <c r="D87" s="110"/>
      <c r="E87" s="110"/>
      <c r="F87" s="110"/>
      <c r="G87" s="110"/>
      <c r="H87" s="110"/>
      <c r="I87" s="110"/>
      <c r="J87" s="110"/>
      <c r="K87" s="110"/>
      <c r="L87" s="112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</row>
    <row r="88" spans="1:31" s="161" customFormat="1" ht="29.25" customHeight="1">
      <c r="A88" s="151"/>
      <c r="B88" s="152"/>
      <c r="C88" s="153" t="s">
        <v>144</v>
      </c>
      <c r="D88" s="154" t="s">
        <v>54</v>
      </c>
      <c r="E88" s="154" t="s">
        <v>50</v>
      </c>
      <c r="F88" s="154" t="s">
        <v>51</v>
      </c>
      <c r="G88" s="154" t="s">
        <v>145</v>
      </c>
      <c r="H88" s="154" t="s">
        <v>146</v>
      </c>
      <c r="I88" s="154" t="s">
        <v>147</v>
      </c>
      <c r="J88" s="155" t="s">
        <v>111</v>
      </c>
      <c r="K88" s="156" t="s">
        <v>148</v>
      </c>
      <c r="L88" s="157"/>
      <c r="M88" s="158" t="s">
        <v>3</v>
      </c>
      <c r="N88" s="159" t="s">
        <v>39</v>
      </c>
      <c r="O88" s="159" t="s">
        <v>149</v>
      </c>
      <c r="P88" s="159" t="s">
        <v>150</v>
      </c>
      <c r="Q88" s="159" t="s">
        <v>151</v>
      </c>
      <c r="R88" s="159" t="s">
        <v>152</v>
      </c>
      <c r="S88" s="159" t="s">
        <v>153</v>
      </c>
      <c r="T88" s="160" t="s">
        <v>154</v>
      </c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63" s="113" customFormat="1" ht="22.9" customHeight="1">
      <c r="A89" s="110"/>
      <c r="B89" s="111"/>
      <c r="C89" s="162" t="s">
        <v>155</v>
      </c>
      <c r="D89" s="110"/>
      <c r="E89" s="110"/>
      <c r="F89" s="110"/>
      <c r="G89" s="110"/>
      <c r="H89" s="110"/>
      <c r="I89" s="110"/>
      <c r="J89" s="163">
        <f>BK89</f>
        <v>0</v>
      </c>
      <c r="K89" s="110"/>
      <c r="L89" s="111"/>
      <c r="M89" s="164"/>
      <c r="N89" s="165"/>
      <c r="O89" s="124"/>
      <c r="P89" s="166">
        <f>P90+P106+P109+P126+P134+P139+P151+P158+P178+P189</f>
        <v>0</v>
      </c>
      <c r="Q89" s="124"/>
      <c r="R89" s="166">
        <f>R90+R106+R109+R126+R134+R139+R151+R158+R178+R189</f>
        <v>0</v>
      </c>
      <c r="S89" s="124"/>
      <c r="T89" s="167">
        <f>T90+T106+T109+T126+T134+T139+T151+T158+T178+T189</f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T89" s="101" t="s">
        <v>68</v>
      </c>
      <c r="AU89" s="101" t="s">
        <v>112</v>
      </c>
      <c r="BK89" s="168">
        <f>BK90+BK106+BK109+BK126+BK134+BK139+BK151+BK158+BK178+BK189</f>
        <v>0</v>
      </c>
    </row>
    <row r="90" spans="2:63" s="169" customFormat="1" ht="25.9" customHeight="1">
      <c r="B90" s="170"/>
      <c r="D90" s="171" t="s">
        <v>68</v>
      </c>
      <c r="E90" s="172" t="s">
        <v>1492</v>
      </c>
      <c r="F90" s="172" t="s">
        <v>1493</v>
      </c>
      <c r="J90" s="173">
        <f>BK90</f>
        <v>0</v>
      </c>
      <c r="L90" s="170"/>
      <c r="M90" s="174"/>
      <c r="N90" s="175"/>
      <c r="O90" s="175"/>
      <c r="P90" s="176">
        <f>SUM(P91:P105)</f>
        <v>0</v>
      </c>
      <c r="Q90" s="175"/>
      <c r="R90" s="176">
        <f>SUM(R91:R105)</f>
        <v>0</v>
      </c>
      <c r="S90" s="175"/>
      <c r="T90" s="177">
        <f>SUM(T91:T105)</f>
        <v>0</v>
      </c>
      <c r="AR90" s="171" t="s">
        <v>77</v>
      </c>
      <c r="AT90" s="178" t="s">
        <v>68</v>
      </c>
      <c r="AU90" s="178" t="s">
        <v>69</v>
      </c>
      <c r="AY90" s="171" t="s">
        <v>157</v>
      </c>
      <c r="BK90" s="179">
        <f>SUM(BK91:BK105)</f>
        <v>0</v>
      </c>
    </row>
    <row r="91" spans="1:65" s="113" customFormat="1" ht="62.65" customHeight="1">
      <c r="A91" s="110"/>
      <c r="B91" s="111"/>
      <c r="C91" s="180" t="s">
        <v>77</v>
      </c>
      <c r="D91" s="180" t="s">
        <v>158</v>
      </c>
      <c r="E91" s="181" t="s">
        <v>77</v>
      </c>
      <c r="F91" s="182" t="s">
        <v>1494</v>
      </c>
      <c r="G91" s="183" t="s">
        <v>762</v>
      </c>
      <c r="H91" s="184">
        <v>2</v>
      </c>
      <c r="I91" s="5"/>
      <c r="J91" s="185">
        <f aca="true" t="shared" si="0" ref="J91:J102">ROUND(I91*H91,2)</f>
        <v>0</v>
      </c>
      <c r="K91" s="186"/>
      <c r="L91" s="111"/>
      <c r="M91" s="187" t="s">
        <v>3</v>
      </c>
      <c r="N91" s="188" t="s">
        <v>41</v>
      </c>
      <c r="O91" s="189"/>
      <c r="P91" s="190">
        <f aca="true" t="shared" si="1" ref="P91:P102">O91*H91</f>
        <v>0</v>
      </c>
      <c r="Q91" s="190">
        <v>0</v>
      </c>
      <c r="R91" s="190">
        <f aca="true" t="shared" si="2" ref="R91:R102">Q91*H91</f>
        <v>0</v>
      </c>
      <c r="S91" s="190">
        <v>0</v>
      </c>
      <c r="T91" s="191">
        <f aca="true" t="shared" si="3" ref="T91:T102">S91*H91</f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aca="true" t="shared" si="4" ref="BE91:BE102">IF(N91="základní",J91,0)</f>
        <v>0</v>
      </c>
      <c r="BF91" s="193">
        <f aca="true" t="shared" si="5" ref="BF91:BF102">IF(N91="snížená",J91,0)</f>
        <v>0</v>
      </c>
      <c r="BG91" s="193">
        <f aca="true" t="shared" si="6" ref="BG91:BG102">IF(N91="zákl. přenesená",J91,0)</f>
        <v>0</v>
      </c>
      <c r="BH91" s="193">
        <f aca="true" t="shared" si="7" ref="BH91:BH102">IF(N91="sníž. přenesená",J91,0)</f>
        <v>0</v>
      </c>
      <c r="BI91" s="193">
        <f aca="true" t="shared" si="8" ref="BI91:BI102">IF(N91="nulová",J91,0)</f>
        <v>0</v>
      </c>
      <c r="BJ91" s="101" t="s">
        <v>163</v>
      </c>
      <c r="BK91" s="193">
        <f aca="true" t="shared" si="9" ref="BK91:BK102">ROUND(I91*H91,2)</f>
        <v>0</v>
      </c>
      <c r="BL91" s="101" t="s">
        <v>162</v>
      </c>
      <c r="BM91" s="192" t="s">
        <v>163</v>
      </c>
    </row>
    <row r="92" spans="1:65" s="113" customFormat="1" ht="33" customHeight="1">
      <c r="A92" s="110"/>
      <c r="B92" s="111"/>
      <c r="C92" s="180" t="s">
        <v>163</v>
      </c>
      <c r="D92" s="180" t="s">
        <v>158</v>
      </c>
      <c r="E92" s="181" t="s">
        <v>163</v>
      </c>
      <c r="F92" s="182" t="s">
        <v>1495</v>
      </c>
      <c r="G92" s="183" t="s">
        <v>727</v>
      </c>
      <c r="H92" s="184">
        <v>2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162</v>
      </c>
    </row>
    <row r="93" spans="1:65" s="113" customFormat="1" ht="37.9" customHeight="1">
      <c r="A93" s="110"/>
      <c r="B93" s="111"/>
      <c r="C93" s="180" t="s">
        <v>176</v>
      </c>
      <c r="D93" s="180" t="s">
        <v>158</v>
      </c>
      <c r="E93" s="181" t="s">
        <v>176</v>
      </c>
      <c r="F93" s="182" t="s">
        <v>1496</v>
      </c>
      <c r="G93" s="183" t="s">
        <v>762</v>
      </c>
      <c r="H93" s="184">
        <v>1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179</v>
      </c>
    </row>
    <row r="94" spans="1:65" s="113" customFormat="1" ht="24.2" customHeight="1">
      <c r="A94" s="110"/>
      <c r="B94" s="111"/>
      <c r="C94" s="180" t="s">
        <v>162</v>
      </c>
      <c r="D94" s="180" t="s">
        <v>158</v>
      </c>
      <c r="E94" s="181" t="s">
        <v>162</v>
      </c>
      <c r="F94" s="182" t="s">
        <v>1497</v>
      </c>
      <c r="G94" s="183" t="s">
        <v>762</v>
      </c>
      <c r="H94" s="184">
        <v>1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184</v>
      </c>
    </row>
    <row r="95" spans="1:65" s="113" customFormat="1" ht="24.2" customHeight="1">
      <c r="A95" s="110"/>
      <c r="B95" s="111"/>
      <c r="C95" s="180" t="s">
        <v>190</v>
      </c>
      <c r="D95" s="180" t="s">
        <v>158</v>
      </c>
      <c r="E95" s="181" t="s">
        <v>190</v>
      </c>
      <c r="F95" s="182" t="s">
        <v>1498</v>
      </c>
      <c r="G95" s="183" t="s">
        <v>762</v>
      </c>
      <c r="H95" s="184">
        <v>4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194</v>
      </c>
    </row>
    <row r="96" spans="1:65" s="113" customFormat="1" ht="24.2" customHeight="1">
      <c r="A96" s="110"/>
      <c r="B96" s="111"/>
      <c r="C96" s="180" t="s">
        <v>179</v>
      </c>
      <c r="D96" s="180" t="s">
        <v>158</v>
      </c>
      <c r="E96" s="181" t="s">
        <v>179</v>
      </c>
      <c r="F96" s="182" t="s">
        <v>1499</v>
      </c>
      <c r="G96" s="183" t="s">
        <v>727</v>
      </c>
      <c r="H96" s="184">
        <v>1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202</v>
      </c>
    </row>
    <row r="97" spans="1:65" s="113" customFormat="1" ht="55.5" customHeight="1">
      <c r="A97" s="110"/>
      <c r="B97" s="111"/>
      <c r="C97" s="180" t="s">
        <v>205</v>
      </c>
      <c r="D97" s="180" t="s">
        <v>158</v>
      </c>
      <c r="E97" s="181" t="s">
        <v>205</v>
      </c>
      <c r="F97" s="182" t="s">
        <v>1500</v>
      </c>
      <c r="G97" s="183" t="s">
        <v>762</v>
      </c>
      <c r="H97" s="184">
        <v>1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208</v>
      </c>
    </row>
    <row r="98" spans="1:65" s="113" customFormat="1" ht="16.5" customHeight="1">
      <c r="A98" s="110"/>
      <c r="B98" s="111"/>
      <c r="C98" s="180" t="s">
        <v>184</v>
      </c>
      <c r="D98" s="180" t="s">
        <v>158</v>
      </c>
      <c r="E98" s="181" t="s">
        <v>184</v>
      </c>
      <c r="F98" s="182" t="s">
        <v>1501</v>
      </c>
      <c r="G98" s="183" t="s">
        <v>762</v>
      </c>
      <c r="H98" s="184">
        <v>1</v>
      </c>
      <c r="I98" s="5"/>
      <c r="J98" s="185">
        <f t="shared" si="0"/>
        <v>0</v>
      </c>
      <c r="K98" s="186"/>
      <c r="L98" s="111"/>
      <c r="M98" s="187" t="s">
        <v>3</v>
      </c>
      <c r="N98" s="188" t="s">
        <v>41</v>
      </c>
      <c r="O98" s="189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R98" s="192" t="s">
        <v>162</v>
      </c>
      <c r="AT98" s="192" t="s">
        <v>158</v>
      </c>
      <c r="AU98" s="192" t="s">
        <v>77</v>
      </c>
      <c r="AY98" s="101" t="s">
        <v>157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01" t="s">
        <v>163</v>
      </c>
      <c r="BK98" s="193">
        <f t="shared" si="9"/>
        <v>0</v>
      </c>
      <c r="BL98" s="101" t="s">
        <v>162</v>
      </c>
      <c r="BM98" s="192" t="s">
        <v>211</v>
      </c>
    </row>
    <row r="99" spans="1:65" s="113" customFormat="1" ht="16.5" customHeight="1">
      <c r="A99" s="110"/>
      <c r="B99" s="111"/>
      <c r="C99" s="180" t="s">
        <v>215</v>
      </c>
      <c r="D99" s="180" t="s">
        <v>158</v>
      </c>
      <c r="E99" s="181" t="s">
        <v>215</v>
      </c>
      <c r="F99" s="182" t="s">
        <v>1502</v>
      </c>
      <c r="G99" s="183" t="s">
        <v>762</v>
      </c>
      <c r="H99" s="184">
        <v>2</v>
      </c>
      <c r="I99" s="5"/>
      <c r="J99" s="185">
        <f t="shared" si="0"/>
        <v>0</v>
      </c>
      <c r="K99" s="186"/>
      <c r="L99" s="111"/>
      <c r="M99" s="187" t="s">
        <v>3</v>
      </c>
      <c r="N99" s="188" t="s">
        <v>41</v>
      </c>
      <c r="O99" s="189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01" t="s">
        <v>163</v>
      </c>
      <c r="BK99" s="193">
        <f t="shared" si="9"/>
        <v>0</v>
      </c>
      <c r="BL99" s="101" t="s">
        <v>162</v>
      </c>
      <c r="BM99" s="192" t="s">
        <v>218</v>
      </c>
    </row>
    <row r="100" spans="1:65" s="113" customFormat="1" ht="21.75" customHeight="1">
      <c r="A100" s="110"/>
      <c r="B100" s="111"/>
      <c r="C100" s="180" t="s">
        <v>194</v>
      </c>
      <c r="D100" s="180" t="s">
        <v>158</v>
      </c>
      <c r="E100" s="181" t="s">
        <v>194</v>
      </c>
      <c r="F100" s="182" t="s">
        <v>1503</v>
      </c>
      <c r="G100" s="183" t="s">
        <v>762</v>
      </c>
      <c r="H100" s="184">
        <v>4</v>
      </c>
      <c r="I100" s="5"/>
      <c r="J100" s="185">
        <f t="shared" si="0"/>
        <v>0</v>
      </c>
      <c r="K100" s="186"/>
      <c r="L100" s="111"/>
      <c r="M100" s="187" t="s">
        <v>3</v>
      </c>
      <c r="N100" s="188" t="s">
        <v>41</v>
      </c>
      <c r="O100" s="189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01" t="s">
        <v>163</v>
      </c>
      <c r="BK100" s="193">
        <f t="shared" si="9"/>
        <v>0</v>
      </c>
      <c r="BL100" s="101" t="s">
        <v>162</v>
      </c>
      <c r="BM100" s="192" t="s">
        <v>221</v>
      </c>
    </row>
    <row r="101" spans="1:65" s="113" customFormat="1" ht="49.15" customHeight="1">
      <c r="A101" s="110"/>
      <c r="B101" s="111"/>
      <c r="C101" s="180" t="s">
        <v>222</v>
      </c>
      <c r="D101" s="180" t="s">
        <v>158</v>
      </c>
      <c r="E101" s="181" t="s">
        <v>222</v>
      </c>
      <c r="F101" s="182" t="s">
        <v>1504</v>
      </c>
      <c r="G101" s="183" t="s">
        <v>762</v>
      </c>
      <c r="H101" s="184">
        <v>1</v>
      </c>
      <c r="I101" s="5"/>
      <c r="J101" s="185">
        <f t="shared" si="0"/>
        <v>0</v>
      </c>
      <c r="K101" s="186"/>
      <c r="L101" s="111"/>
      <c r="M101" s="187" t="s">
        <v>3</v>
      </c>
      <c r="N101" s="188" t="s">
        <v>41</v>
      </c>
      <c r="O101" s="189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01" t="s">
        <v>163</v>
      </c>
      <c r="BK101" s="193">
        <f t="shared" si="9"/>
        <v>0</v>
      </c>
      <c r="BL101" s="101" t="s">
        <v>162</v>
      </c>
      <c r="BM101" s="192" t="s">
        <v>225</v>
      </c>
    </row>
    <row r="102" spans="1:65" s="113" customFormat="1" ht="55.5" customHeight="1">
      <c r="A102" s="110"/>
      <c r="B102" s="111"/>
      <c r="C102" s="180" t="s">
        <v>202</v>
      </c>
      <c r="D102" s="180" t="s">
        <v>158</v>
      </c>
      <c r="E102" s="181" t="s">
        <v>202</v>
      </c>
      <c r="F102" s="182" t="s">
        <v>1505</v>
      </c>
      <c r="G102" s="183" t="s">
        <v>762</v>
      </c>
      <c r="H102" s="184">
        <v>1</v>
      </c>
      <c r="I102" s="5"/>
      <c r="J102" s="185">
        <f t="shared" si="0"/>
        <v>0</v>
      </c>
      <c r="K102" s="186"/>
      <c r="L102" s="111"/>
      <c r="M102" s="187" t="s">
        <v>3</v>
      </c>
      <c r="N102" s="188" t="s">
        <v>41</v>
      </c>
      <c r="O102" s="189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01" t="s">
        <v>163</v>
      </c>
      <c r="BK102" s="193">
        <f t="shared" si="9"/>
        <v>0</v>
      </c>
      <c r="BL102" s="101" t="s">
        <v>162</v>
      </c>
      <c r="BM102" s="192" t="s">
        <v>228</v>
      </c>
    </row>
    <row r="103" spans="1:47" s="113" customFormat="1" ht="29.25">
      <c r="A103" s="110"/>
      <c r="B103" s="111"/>
      <c r="C103" s="110"/>
      <c r="D103" s="194" t="s">
        <v>1395</v>
      </c>
      <c r="E103" s="110"/>
      <c r="F103" s="195" t="s">
        <v>1506</v>
      </c>
      <c r="G103" s="110"/>
      <c r="H103" s="110"/>
      <c r="I103" s="110"/>
      <c r="J103" s="110"/>
      <c r="K103" s="110"/>
      <c r="L103" s="111"/>
      <c r="M103" s="196"/>
      <c r="N103" s="197"/>
      <c r="O103" s="189"/>
      <c r="P103" s="189"/>
      <c r="Q103" s="189"/>
      <c r="R103" s="189"/>
      <c r="S103" s="189"/>
      <c r="T103" s="198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T103" s="101" t="s">
        <v>1395</v>
      </c>
      <c r="AU103" s="101" t="s">
        <v>77</v>
      </c>
    </row>
    <row r="104" spans="1:65" s="113" customFormat="1" ht="55.5" customHeight="1">
      <c r="A104" s="110"/>
      <c r="B104" s="111"/>
      <c r="C104" s="180" t="s">
        <v>229</v>
      </c>
      <c r="D104" s="180" t="s">
        <v>158</v>
      </c>
      <c r="E104" s="181" t="s">
        <v>229</v>
      </c>
      <c r="F104" s="182" t="s">
        <v>1507</v>
      </c>
      <c r="G104" s="183" t="s">
        <v>762</v>
      </c>
      <c r="H104" s="184">
        <v>2</v>
      </c>
      <c r="I104" s="5"/>
      <c r="J104" s="185">
        <f>ROUND(I104*H104,2)</f>
        <v>0</v>
      </c>
      <c r="K104" s="186"/>
      <c r="L104" s="111"/>
      <c r="M104" s="187" t="s">
        <v>3</v>
      </c>
      <c r="N104" s="188" t="s">
        <v>41</v>
      </c>
      <c r="O104" s="18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R104" s="192" t="s">
        <v>162</v>
      </c>
      <c r="AT104" s="192" t="s">
        <v>158</v>
      </c>
      <c r="AU104" s="192" t="s">
        <v>77</v>
      </c>
      <c r="AY104" s="101" t="s">
        <v>157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01" t="s">
        <v>163</v>
      </c>
      <c r="BK104" s="193">
        <f>ROUND(I104*H104,2)</f>
        <v>0</v>
      </c>
      <c r="BL104" s="101" t="s">
        <v>162</v>
      </c>
      <c r="BM104" s="192" t="s">
        <v>232</v>
      </c>
    </row>
    <row r="105" spans="1:47" s="113" customFormat="1" ht="19.5">
      <c r="A105" s="110"/>
      <c r="B105" s="111"/>
      <c r="C105" s="110"/>
      <c r="D105" s="194" t="s">
        <v>1395</v>
      </c>
      <c r="E105" s="110"/>
      <c r="F105" s="195" t="s">
        <v>1508</v>
      </c>
      <c r="G105" s="110"/>
      <c r="H105" s="110"/>
      <c r="I105" s="110"/>
      <c r="J105" s="110"/>
      <c r="K105" s="110"/>
      <c r="L105" s="111"/>
      <c r="M105" s="196"/>
      <c r="N105" s="197"/>
      <c r="O105" s="189"/>
      <c r="P105" s="189"/>
      <c r="Q105" s="189"/>
      <c r="R105" s="189"/>
      <c r="S105" s="189"/>
      <c r="T105" s="198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T105" s="101" t="s">
        <v>1395</v>
      </c>
      <c r="AU105" s="101" t="s">
        <v>77</v>
      </c>
    </row>
    <row r="106" spans="2:63" s="169" customFormat="1" ht="25.9" customHeight="1">
      <c r="B106" s="170"/>
      <c r="D106" s="171" t="s">
        <v>68</v>
      </c>
      <c r="E106" s="172" t="s">
        <v>1509</v>
      </c>
      <c r="F106" s="172" t="s">
        <v>1510</v>
      </c>
      <c r="J106" s="173">
        <f>BK106</f>
        <v>0</v>
      </c>
      <c r="L106" s="170"/>
      <c r="M106" s="174"/>
      <c r="N106" s="175"/>
      <c r="O106" s="175"/>
      <c r="P106" s="176">
        <f>SUM(P107:P108)</f>
        <v>0</v>
      </c>
      <c r="Q106" s="175"/>
      <c r="R106" s="176">
        <f>SUM(R107:R108)</f>
        <v>0</v>
      </c>
      <c r="S106" s="175"/>
      <c r="T106" s="177">
        <f>SUM(T107:T108)</f>
        <v>0</v>
      </c>
      <c r="AR106" s="171" t="s">
        <v>77</v>
      </c>
      <c r="AT106" s="178" t="s">
        <v>68</v>
      </c>
      <c r="AU106" s="178" t="s">
        <v>69</v>
      </c>
      <c r="AY106" s="171" t="s">
        <v>157</v>
      </c>
      <c r="BK106" s="179">
        <f>SUM(BK107:BK108)</f>
        <v>0</v>
      </c>
    </row>
    <row r="107" spans="1:65" s="113" customFormat="1" ht="37.9" customHeight="1">
      <c r="A107" s="110"/>
      <c r="B107" s="111"/>
      <c r="C107" s="180" t="s">
        <v>208</v>
      </c>
      <c r="D107" s="180" t="s">
        <v>158</v>
      </c>
      <c r="E107" s="181" t="s">
        <v>208</v>
      </c>
      <c r="F107" s="182" t="s">
        <v>1511</v>
      </c>
      <c r="G107" s="183" t="s">
        <v>762</v>
      </c>
      <c r="H107" s="184">
        <v>2</v>
      </c>
      <c r="I107" s="5"/>
      <c r="J107" s="185">
        <f>ROUND(I107*H107,2)</f>
        <v>0</v>
      </c>
      <c r="K107" s="186"/>
      <c r="L107" s="111"/>
      <c r="M107" s="187" t="s">
        <v>3</v>
      </c>
      <c r="N107" s="188" t="s">
        <v>41</v>
      </c>
      <c r="O107" s="18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01" t="s">
        <v>163</v>
      </c>
      <c r="BK107" s="193">
        <f>ROUND(I107*H107,2)</f>
        <v>0</v>
      </c>
      <c r="BL107" s="101" t="s">
        <v>162</v>
      </c>
      <c r="BM107" s="192" t="s">
        <v>238</v>
      </c>
    </row>
    <row r="108" spans="1:65" s="113" customFormat="1" ht="37.9" customHeight="1">
      <c r="A108" s="110"/>
      <c r="B108" s="111"/>
      <c r="C108" s="180" t="s">
        <v>9</v>
      </c>
      <c r="D108" s="180" t="s">
        <v>158</v>
      </c>
      <c r="E108" s="181" t="s">
        <v>9</v>
      </c>
      <c r="F108" s="182" t="s">
        <v>1512</v>
      </c>
      <c r="G108" s="183" t="s">
        <v>762</v>
      </c>
      <c r="H108" s="184">
        <v>1</v>
      </c>
      <c r="I108" s="5"/>
      <c r="J108" s="185">
        <f>ROUND(I108*H108,2)</f>
        <v>0</v>
      </c>
      <c r="K108" s="186"/>
      <c r="L108" s="111"/>
      <c r="M108" s="187" t="s">
        <v>3</v>
      </c>
      <c r="N108" s="188" t="s">
        <v>41</v>
      </c>
      <c r="O108" s="189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R108" s="192" t="s">
        <v>162</v>
      </c>
      <c r="AT108" s="192" t="s">
        <v>158</v>
      </c>
      <c r="AU108" s="192" t="s">
        <v>77</v>
      </c>
      <c r="AY108" s="101" t="s">
        <v>157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01" t="s">
        <v>163</v>
      </c>
      <c r="BK108" s="193">
        <f>ROUND(I108*H108,2)</f>
        <v>0</v>
      </c>
      <c r="BL108" s="101" t="s">
        <v>162</v>
      </c>
      <c r="BM108" s="192" t="s">
        <v>243</v>
      </c>
    </row>
    <row r="109" spans="2:63" s="169" customFormat="1" ht="25.9" customHeight="1">
      <c r="B109" s="170"/>
      <c r="D109" s="171" t="s">
        <v>68</v>
      </c>
      <c r="E109" s="172" t="s">
        <v>1513</v>
      </c>
      <c r="F109" s="172" t="s">
        <v>1514</v>
      </c>
      <c r="J109" s="173">
        <f>BK109</f>
        <v>0</v>
      </c>
      <c r="L109" s="170"/>
      <c r="M109" s="174"/>
      <c r="N109" s="175"/>
      <c r="O109" s="175"/>
      <c r="P109" s="176">
        <f>SUM(P110:P125)</f>
        <v>0</v>
      </c>
      <c r="Q109" s="175"/>
      <c r="R109" s="176">
        <f>SUM(R110:R125)</f>
        <v>0</v>
      </c>
      <c r="S109" s="175"/>
      <c r="T109" s="177">
        <f>SUM(T110:T125)</f>
        <v>0</v>
      </c>
      <c r="AR109" s="171" t="s">
        <v>163</v>
      </c>
      <c r="AT109" s="178" t="s">
        <v>68</v>
      </c>
      <c r="AU109" s="178" t="s">
        <v>69</v>
      </c>
      <c r="AY109" s="171" t="s">
        <v>157</v>
      </c>
      <c r="BK109" s="179">
        <f>SUM(BK110:BK125)</f>
        <v>0</v>
      </c>
    </row>
    <row r="110" spans="1:65" s="113" customFormat="1" ht="16.5" customHeight="1">
      <c r="A110" s="110"/>
      <c r="B110" s="111"/>
      <c r="C110" s="180" t="s">
        <v>211</v>
      </c>
      <c r="D110" s="180" t="s">
        <v>158</v>
      </c>
      <c r="E110" s="181" t="s">
        <v>211</v>
      </c>
      <c r="F110" s="182" t="s">
        <v>1515</v>
      </c>
      <c r="G110" s="183" t="s">
        <v>762</v>
      </c>
      <c r="H110" s="184">
        <v>3</v>
      </c>
      <c r="I110" s="5"/>
      <c r="J110" s="185">
        <f aca="true" t="shared" si="10" ref="J110:J123">ROUND(I110*H110,2)</f>
        <v>0</v>
      </c>
      <c r="K110" s="186"/>
      <c r="L110" s="111"/>
      <c r="M110" s="187" t="s">
        <v>3</v>
      </c>
      <c r="N110" s="188" t="s">
        <v>41</v>
      </c>
      <c r="O110" s="189"/>
      <c r="P110" s="190">
        <f aca="true" t="shared" si="11" ref="P110:P123">O110*H110</f>
        <v>0</v>
      </c>
      <c r="Q110" s="190">
        <v>0</v>
      </c>
      <c r="R110" s="190">
        <f aca="true" t="shared" si="12" ref="R110:R123">Q110*H110</f>
        <v>0</v>
      </c>
      <c r="S110" s="190">
        <v>0</v>
      </c>
      <c r="T110" s="191">
        <f aca="true" t="shared" si="13" ref="T110:T123">S110*H110</f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R110" s="192" t="s">
        <v>211</v>
      </c>
      <c r="AT110" s="192" t="s">
        <v>158</v>
      </c>
      <c r="AU110" s="192" t="s">
        <v>77</v>
      </c>
      <c r="AY110" s="101" t="s">
        <v>157</v>
      </c>
      <c r="BE110" s="193">
        <f aca="true" t="shared" si="14" ref="BE110:BE123">IF(N110="základní",J110,0)</f>
        <v>0</v>
      </c>
      <c r="BF110" s="193">
        <f aca="true" t="shared" si="15" ref="BF110:BF123">IF(N110="snížená",J110,0)</f>
        <v>0</v>
      </c>
      <c r="BG110" s="193">
        <f aca="true" t="shared" si="16" ref="BG110:BG123">IF(N110="zákl. přenesená",J110,0)</f>
        <v>0</v>
      </c>
      <c r="BH110" s="193">
        <f aca="true" t="shared" si="17" ref="BH110:BH123">IF(N110="sníž. přenesená",J110,0)</f>
        <v>0</v>
      </c>
      <c r="BI110" s="193">
        <f aca="true" t="shared" si="18" ref="BI110:BI123">IF(N110="nulová",J110,0)</f>
        <v>0</v>
      </c>
      <c r="BJ110" s="101" t="s">
        <v>163</v>
      </c>
      <c r="BK110" s="193">
        <f aca="true" t="shared" si="19" ref="BK110:BK123">ROUND(I110*H110,2)</f>
        <v>0</v>
      </c>
      <c r="BL110" s="101" t="s">
        <v>211</v>
      </c>
      <c r="BM110" s="192" t="s">
        <v>248</v>
      </c>
    </row>
    <row r="111" spans="1:65" s="113" customFormat="1" ht="16.5" customHeight="1">
      <c r="A111" s="110"/>
      <c r="B111" s="111"/>
      <c r="C111" s="180" t="s">
        <v>251</v>
      </c>
      <c r="D111" s="180" t="s">
        <v>158</v>
      </c>
      <c r="E111" s="181" t="s">
        <v>251</v>
      </c>
      <c r="F111" s="182" t="s">
        <v>1516</v>
      </c>
      <c r="G111" s="183" t="s">
        <v>762</v>
      </c>
      <c r="H111" s="184">
        <v>6</v>
      </c>
      <c r="I111" s="5"/>
      <c r="J111" s="185">
        <f t="shared" si="10"/>
        <v>0</v>
      </c>
      <c r="K111" s="186"/>
      <c r="L111" s="111"/>
      <c r="M111" s="187" t="s">
        <v>3</v>
      </c>
      <c r="N111" s="188" t="s">
        <v>41</v>
      </c>
      <c r="O111" s="189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211</v>
      </c>
      <c r="AT111" s="192" t="s">
        <v>158</v>
      </c>
      <c r="AU111" s="192" t="s">
        <v>77</v>
      </c>
      <c r="AY111" s="101" t="s">
        <v>157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01" t="s">
        <v>163</v>
      </c>
      <c r="BK111" s="193">
        <f t="shared" si="19"/>
        <v>0</v>
      </c>
      <c r="BL111" s="101" t="s">
        <v>211</v>
      </c>
      <c r="BM111" s="192" t="s">
        <v>254</v>
      </c>
    </row>
    <row r="112" spans="1:65" s="113" customFormat="1" ht="16.5" customHeight="1">
      <c r="A112" s="110"/>
      <c r="B112" s="111"/>
      <c r="C112" s="180" t="s">
        <v>218</v>
      </c>
      <c r="D112" s="180" t="s">
        <v>158</v>
      </c>
      <c r="E112" s="181" t="s">
        <v>218</v>
      </c>
      <c r="F112" s="182" t="s">
        <v>1517</v>
      </c>
      <c r="G112" s="183" t="s">
        <v>762</v>
      </c>
      <c r="H112" s="184">
        <v>8</v>
      </c>
      <c r="I112" s="5"/>
      <c r="J112" s="185">
        <f t="shared" si="10"/>
        <v>0</v>
      </c>
      <c r="K112" s="186"/>
      <c r="L112" s="111"/>
      <c r="M112" s="187" t="s">
        <v>3</v>
      </c>
      <c r="N112" s="188" t="s">
        <v>41</v>
      </c>
      <c r="O112" s="189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211</v>
      </c>
      <c r="AT112" s="192" t="s">
        <v>158</v>
      </c>
      <c r="AU112" s="192" t="s">
        <v>77</v>
      </c>
      <c r="AY112" s="101" t="s">
        <v>157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01" t="s">
        <v>163</v>
      </c>
      <c r="BK112" s="193">
        <f t="shared" si="19"/>
        <v>0</v>
      </c>
      <c r="BL112" s="101" t="s">
        <v>211</v>
      </c>
      <c r="BM112" s="192" t="s">
        <v>258</v>
      </c>
    </row>
    <row r="113" spans="1:65" s="113" customFormat="1" ht="24.2" customHeight="1">
      <c r="A113" s="110"/>
      <c r="B113" s="111"/>
      <c r="C113" s="180" t="s">
        <v>275</v>
      </c>
      <c r="D113" s="180" t="s">
        <v>158</v>
      </c>
      <c r="E113" s="181" t="s">
        <v>275</v>
      </c>
      <c r="F113" s="182" t="s">
        <v>1518</v>
      </c>
      <c r="G113" s="183" t="s">
        <v>762</v>
      </c>
      <c r="H113" s="184">
        <v>1</v>
      </c>
      <c r="I113" s="5"/>
      <c r="J113" s="185">
        <f t="shared" si="10"/>
        <v>0</v>
      </c>
      <c r="K113" s="186"/>
      <c r="L113" s="111"/>
      <c r="M113" s="187" t="s">
        <v>3</v>
      </c>
      <c r="N113" s="188" t="s">
        <v>41</v>
      </c>
      <c r="O113" s="189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211</v>
      </c>
      <c r="AT113" s="192" t="s">
        <v>158</v>
      </c>
      <c r="AU113" s="192" t="s">
        <v>77</v>
      </c>
      <c r="AY113" s="101" t="s">
        <v>157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01" t="s">
        <v>163</v>
      </c>
      <c r="BK113" s="193">
        <f t="shared" si="19"/>
        <v>0</v>
      </c>
      <c r="BL113" s="101" t="s">
        <v>211</v>
      </c>
      <c r="BM113" s="192" t="s">
        <v>278</v>
      </c>
    </row>
    <row r="114" spans="1:65" s="113" customFormat="1" ht="24.2" customHeight="1">
      <c r="A114" s="110"/>
      <c r="B114" s="111"/>
      <c r="C114" s="180" t="s">
        <v>221</v>
      </c>
      <c r="D114" s="180" t="s">
        <v>158</v>
      </c>
      <c r="E114" s="181" t="s">
        <v>221</v>
      </c>
      <c r="F114" s="182" t="s">
        <v>1519</v>
      </c>
      <c r="G114" s="183" t="s">
        <v>762</v>
      </c>
      <c r="H114" s="184">
        <v>2</v>
      </c>
      <c r="I114" s="5"/>
      <c r="J114" s="185">
        <f t="shared" si="10"/>
        <v>0</v>
      </c>
      <c r="K114" s="186"/>
      <c r="L114" s="111"/>
      <c r="M114" s="187" t="s">
        <v>3</v>
      </c>
      <c r="N114" s="188" t="s">
        <v>41</v>
      </c>
      <c r="O114" s="189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R114" s="192" t="s">
        <v>211</v>
      </c>
      <c r="AT114" s="192" t="s">
        <v>158</v>
      </c>
      <c r="AU114" s="192" t="s">
        <v>77</v>
      </c>
      <c r="AY114" s="101" t="s">
        <v>157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01" t="s">
        <v>163</v>
      </c>
      <c r="BK114" s="193">
        <f t="shared" si="19"/>
        <v>0</v>
      </c>
      <c r="BL114" s="101" t="s">
        <v>211</v>
      </c>
      <c r="BM114" s="192" t="s">
        <v>289</v>
      </c>
    </row>
    <row r="115" spans="1:65" s="113" customFormat="1" ht="37.9" customHeight="1">
      <c r="A115" s="110"/>
      <c r="B115" s="111"/>
      <c r="C115" s="180" t="s">
        <v>8</v>
      </c>
      <c r="D115" s="180" t="s">
        <v>158</v>
      </c>
      <c r="E115" s="181" t="s">
        <v>8</v>
      </c>
      <c r="F115" s="182" t="s">
        <v>1520</v>
      </c>
      <c r="G115" s="183" t="s">
        <v>762</v>
      </c>
      <c r="H115" s="184">
        <v>1</v>
      </c>
      <c r="I115" s="5"/>
      <c r="J115" s="185">
        <f t="shared" si="10"/>
        <v>0</v>
      </c>
      <c r="K115" s="186"/>
      <c r="L115" s="111"/>
      <c r="M115" s="187" t="s">
        <v>3</v>
      </c>
      <c r="N115" s="188" t="s">
        <v>41</v>
      </c>
      <c r="O115" s="189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211</v>
      </c>
      <c r="AT115" s="192" t="s">
        <v>158</v>
      </c>
      <c r="AU115" s="192" t="s">
        <v>77</v>
      </c>
      <c r="AY115" s="101" t="s">
        <v>157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01" t="s">
        <v>163</v>
      </c>
      <c r="BK115" s="193">
        <f t="shared" si="19"/>
        <v>0</v>
      </c>
      <c r="BL115" s="101" t="s">
        <v>211</v>
      </c>
      <c r="BM115" s="192" t="s">
        <v>315</v>
      </c>
    </row>
    <row r="116" spans="1:65" s="113" customFormat="1" ht="16.5" customHeight="1">
      <c r="A116" s="110"/>
      <c r="B116" s="111"/>
      <c r="C116" s="180" t="s">
        <v>225</v>
      </c>
      <c r="D116" s="180" t="s">
        <v>158</v>
      </c>
      <c r="E116" s="181" t="s">
        <v>225</v>
      </c>
      <c r="F116" s="182" t="s">
        <v>1521</v>
      </c>
      <c r="G116" s="183" t="s">
        <v>762</v>
      </c>
      <c r="H116" s="184">
        <v>2</v>
      </c>
      <c r="I116" s="5"/>
      <c r="J116" s="185">
        <f t="shared" si="10"/>
        <v>0</v>
      </c>
      <c r="K116" s="186"/>
      <c r="L116" s="111"/>
      <c r="M116" s="187" t="s">
        <v>3</v>
      </c>
      <c r="N116" s="188" t="s">
        <v>41</v>
      </c>
      <c r="O116" s="18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211</v>
      </c>
      <c r="AT116" s="192" t="s">
        <v>158</v>
      </c>
      <c r="AU116" s="192" t="s">
        <v>77</v>
      </c>
      <c r="AY116" s="101" t="s">
        <v>157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01" t="s">
        <v>163</v>
      </c>
      <c r="BK116" s="193">
        <f t="shared" si="19"/>
        <v>0</v>
      </c>
      <c r="BL116" s="101" t="s">
        <v>211</v>
      </c>
      <c r="BM116" s="192" t="s">
        <v>318</v>
      </c>
    </row>
    <row r="117" spans="1:65" s="113" customFormat="1" ht="21.75" customHeight="1">
      <c r="A117" s="110"/>
      <c r="B117" s="111"/>
      <c r="C117" s="180" t="s">
        <v>319</v>
      </c>
      <c r="D117" s="180" t="s">
        <v>158</v>
      </c>
      <c r="E117" s="181" t="s">
        <v>319</v>
      </c>
      <c r="F117" s="182" t="s">
        <v>1522</v>
      </c>
      <c r="G117" s="183" t="s">
        <v>762</v>
      </c>
      <c r="H117" s="184">
        <v>1</v>
      </c>
      <c r="I117" s="5"/>
      <c r="J117" s="185">
        <f t="shared" si="10"/>
        <v>0</v>
      </c>
      <c r="K117" s="186"/>
      <c r="L117" s="111"/>
      <c r="M117" s="187" t="s">
        <v>3</v>
      </c>
      <c r="N117" s="188" t="s">
        <v>41</v>
      </c>
      <c r="O117" s="18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211</v>
      </c>
      <c r="AT117" s="192" t="s">
        <v>158</v>
      </c>
      <c r="AU117" s="192" t="s">
        <v>77</v>
      </c>
      <c r="AY117" s="101" t="s">
        <v>157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01" t="s">
        <v>163</v>
      </c>
      <c r="BK117" s="193">
        <f t="shared" si="19"/>
        <v>0</v>
      </c>
      <c r="BL117" s="101" t="s">
        <v>211</v>
      </c>
      <c r="BM117" s="192" t="s">
        <v>322</v>
      </c>
    </row>
    <row r="118" spans="1:65" s="113" customFormat="1" ht="21.75" customHeight="1">
      <c r="A118" s="110"/>
      <c r="B118" s="111"/>
      <c r="C118" s="180" t="s">
        <v>228</v>
      </c>
      <c r="D118" s="180" t="s">
        <v>158</v>
      </c>
      <c r="E118" s="181" t="s">
        <v>228</v>
      </c>
      <c r="F118" s="182" t="s">
        <v>1523</v>
      </c>
      <c r="G118" s="183" t="s">
        <v>762</v>
      </c>
      <c r="H118" s="184">
        <v>2</v>
      </c>
      <c r="I118" s="5"/>
      <c r="J118" s="185">
        <f t="shared" si="10"/>
        <v>0</v>
      </c>
      <c r="K118" s="186"/>
      <c r="L118" s="111"/>
      <c r="M118" s="187" t="s">
        <v>3</v>
      </c>
      <c r="N118" s="188" t="s">
        <v>41</v>
      </c>
      <c r="O118" s="18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R118" s="192" t="s">
        <v>211</v>
      </c>
      <c r="AT118" s="192" t="s">
        <v>158</v>
      </c>
      <c r="AU118" s="192" t="s">
        <v>77</v>
      </c>
      <c r="AY118" s="101" t="s">
        <v>157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01" t="s">
        <v>163</v>
      </c>
      <c r="BK118" s="193">
        <f t="shared" si="19"/>
        <v>0</v>
      </c>
      <c r="BL118" s="101" t="s">
        <v>211</v>
      </c>
      <c r="BM118" s="192" t="s">
        <v>325</v>
      </c>
    </row>
    <row r="119" spans="1:65" s="113" customFormat="1" ht="21.75" customHeight="1">
      <c r="A119" s="110"/>
      <c r="B119" s="111"/>
      <c r="C119" s="180" t="s">
        <v>327</v>
      </c>
      <c r="D119" s="180" t="s">
        <v>158</v>
      </c>
      <c r="E119" s="181" t="s">
        <v>327</v>
      </c>
      <c r="F119" s="182" t="s">
        <v>1524</v>
      </c>
      <c r="G119" s="183" t="s">
        <v>762</v>
      </c>
      <c r="H119" s="184">
        <v>6</v>
      </c>
      <c r="I119" s="5"/>
      <c r="J119" s="185">
        <f t="shared" si="10"/>
        <v>0</v>
      </c>
      <c r="K119" s="186"/>
      <c r="L119" s="111"/>
      <c r="M119" s="187" t="s">
        <v>3</v>
      </c>
      <c r="N119" s="188" t="s">
        <v>41</v>
      </c>
      <c r="O119" s="18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211</v>
      </c>
      <c r="AT119" s="192" t="s">
        <v>158</v>
      </c>
      <c r="AU119" s="192" t="s">
        <v>77</v>
      </c>
      <c r="AY119" s="101" t="s">
        <v>157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01" t="s">
        <v>163</v>
      </c>
      <c r="BK119" s="193">
        <f t="shared" si="19"/>
        <v>0</v>
      </c>
      <c r="BL119" s="101" t="s">
        <v>211</v>
      </c>
      <c r="BM119" s="192" t="s">
        <v>330</v>
      </c>
    </row>
    <row r="120" spans="1:65" s="113" customFormat="1" ht="16.5" customHeight="1">
      <c r="A120" s="110"/>
      <c r="B120" s="111"/>
      <c r="C120" s="180" t="s">
        <v>232</v>
      </c>
      <c r="D120" s="180" t="s">
        <v>158</v>
      </c>
      <c r="E120" s="181" t="s">
        <v>232</v>
      </c>
      <c r="F120" s="182" t="s">
        <v>1525</v>
      </c>
      <c r="G120" s="183" t="s">
        <v>762</v>
      </c>
      <c r="H120" s="184">
        <v>4</v>
      </c>
      <c r="I120" s="5"/>
      <c r="J120" s="185">
        <f t="shared" si="10"/>
        <v>0</v>
      </c>
      <c r="K120" s="186"/>
      <c r="L120" s="111"/>
      <c r="M120" s="187" t="s">
        <v>3</v>
      </c>
      <c r="N120" s="188" t="s">
        <v>41</v>
      </c>
      <c r="O120" s="189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R120" s="192" t="s">
        <v>211</v>
      </c>
      <c r="AT120" s="192" t="s">
        <v>158</v>
      </c>
      <c r="AU120" s="192" t="s">
        <v>77</v>
      </c>
      <c r="AY120" s="101" t="s">
        <v>157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01" t="s">
        <v>163</v>
      </c>
      <c r="BK120" s="193">
        <f t="shared" si="19"/>
        <v>0</v>
      </c>
      <c r="BL120" s="101" t="s">
        <v>211</v>
      </c>
      <c r="BM120" s="192" t="s">
        <v>334</v>
      </c>
    </row>
    <row r="121" spans="1:65" s="113" customFormat="1" ht="16.5" customHeight="1">
      <c r="A121" s="110"/>
      <c r="B121" s="111"/>
      <c r="C121" s="180" t="s">
        <v>337</v>
      </c>
      <c r="D121" s="180" t="s">
        <v>158</v>
      </c>
      <c r="E121" s="181" t="s">
        <v>337</v>
      </c>
      <c r="F121" s="182" t="s">
        <v>1526</v>
      </c>
      <c r="G121" s="183" t="s">
        <v>762</v>
      </c>
      <c r="H121" s="184">
        <v>8</v>
      </c>
      <c r="I121" s="5"/>
      <c r="J121" s="185">
        <f t="shared" si="10"/>
        <v>0</v>
      </c>
      <c r="K121" s="186"/>
      <c r="L121" s="111"/>
      <c r="M121" s="187" t="s">
        <v>3</v>
      </c>
      <c r="N121" s="188" t="s">
        <v>41</v>
      </c>
      <c r="O121" s="189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R121" s="192" t="s">
        <v>211</v>
      </c>
      <c r="AT121" s="192" t="s">
        <v>158</v>
      </c>
      <c r="AU121" s="192" t="s">
        <v>77</v>
      </c>
      <c r="AY121" s="101" t="s">
        <v>157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01" t="s">
        <v>163</v>
      </c>
      <c r="BK121" s="193">
        <f t="shared" si="19"/>
        <v>0</v>
      </c>
      <c r="BL121" s="101" t="s">
        <v>211</v>
      </c>
      <c r="BM121" s="192" t="s">
        <v>340</v>
      </c>
    </row>
    <row r="122" spans="1:65" s="113" customFormat="1" ht="16.5" customHeight="1">
      <c r="A122" s="110"/>
      <c r="B122" s="111"/>
      <c r="C122" s="180" t="s">
        <v>238</v>
      </c>
      <c r="D122" s="180" t="s">
        <v>158</v>
      </c>
      <c r="E122" s="181" t="s">
        <v>238</v>
      </c>
      <c r="F122" s="182" t="s">
        <v>1527</v>
      </c>
      <c r="G122" s="183" t="s">
        <v>762</v>
      </c>
      <c r="H122" s="184">
        <v>4</v>
      </c>
      <c r="I122" s="5"/>
      <c r="J122" s="185">
        <f t="shared" si="10"/>
        <v>0</v>
      </c>
      <c r="K122" s="186"/>
      <c r="L122" s="111"/>
      <c r="M122" s="187" t="s">
        <v>3</v>
      </c>
      <c r="N122" s="188" t="s">
        <v>41</v>
      </c>
      <c r="O122" s="189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211</v>
      </c>
      <c r="AT122" s="192" t="s">
        <v>158</v>
      </c>
      <c r="AU122" s="192" t="s">
        <v>77</v>
      </c>
      <c r="AY122" s="101" t="s">
        <v>157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01" t="s">
        <v>163</v>
      </c>
      <c r="BK122" s="193">
        <f t="shared" si="19"/>
        <v>0</v>
      </c>
      <c r="BL122" s="101" t="s">
        <v>211</v>
      </c>
      <c r="BM122" s="192" t="s">
        <v>344</v>
      </c>
    </row>
    <row r="123" spans="1:65" s="113" customFormat="1" ht="55.5" customHeight="1">
      <c r="A123" s="110"/>
      <c r="B123" s="111"/>
      <c r="C123" s="180" t="s">
        <v>345</v>
      </c>
      <c r="D123" s="180" t="s">
        <v>158</v>
      </c>
      <c r="E123" s="181" t="s">
        <v>345</v>
      </c>
      <c r="F123" s="182" t="s">
        <v>1528</v>
      </c>
      <c r="G123" s="183" t="s">
        <v>762</v>
      </c>
      <c r="H123" s="184">
        <v>1</v>
      </c>
      <c r="I123" s="5"/>
      <c r="J123" s="185">
        <f t="shared" si="10"/>
        <v>0</v>
      </c>
      <c r="K123" s="186"/>
      <c r="L123" s="111"/>
      <c r="M123" s="187" t="s">
        <v>3</v>
      </c>
      <c r="N123" s="188" t="s">
        <v>41</v>
      </c>
      <c r="O123" s="189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R123" s="192" t="s">
        <v>211</v>
      </c>
      <c r="AT123" s="192" t="s">
        <v>158</v>
      </c>
      <c r="AU123" s="192" t="s">
        <v>77</v>
      </c>
      <c r="AY123" s="101" t="s">
        <v>157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01" t="s">
        <v>163</v>
      </c>
      <c r="BK123" s="193">
        <f t="shared" si="19"/>
        <v>0</v>
      </c>
      <c r="BL123" s="101" t="s">
        <v>211</v>
      </c>
      <c r="BM123" s="192" t="s">
        <v>348</v>
      </c>
    </row>
    <row r="124" spans="1:47" s="113" customFormat="1" ht="19.5">
      <c r="A124" s="110"/>
      <c r="B124" s="111"/>
      <c r="C124" s="110"/>
      <c r="D124" s="194" t="s">
        <v>1395</v>
      </c>
      <c r="E124" s="110"/>
      <c r="F124" s="195" t="s">
        <v>1529</v>
      </c>
      <c r="G124" s="110"/>
      <c r="H124" s="110"/>
      <c r="I124" s="110"/>
      <c r="J124" s="110"/>
      <c r="K124" s="110"/>
      <c r="L124" s="111"/>
      <c r="M124" s="196"/>
      <c r="N124" s="197"/>
      <c r="O124" s="189"/>
      <c r="P124" s="189"/>
      <c r="Q124" s="189"/>
      <c r="R124" s="189"/>
      <c r="S124" s="189"/>
      <c r="T124" s="198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T124" s="101" t="s">
        <v>1395</v>
      </c>
      <c r="AU124" s="101" t="s">
        <v>77</v>
      </c>
    </row>
    <row r="125" spans="1:65" s="113" customFormat="1" ht="24.2" customHeight="1">
      <c r="A125" s="110"/>
      <c r="B125" s="111"/>
      <c r="C125" s="180" t="s">
        <v>243</v>
      </c>
      <c r="D125" s="180" t="s">
        <v>158</v>
      </c>
      <c r="E125" s="181" t="s">
        <v>243</v>
      </c>
      <c r="F125" s="182" t="s">
        <v>1530</v>
      </c>
      <c r="G125" s="183" t="s">
        <v>727</v>
      </c>
      <c r="H125" s="184">
        <v>1</v>
      </c>
      <c r="I125" s="5"/>
      <c r="J125" s="185">
        <f>ROUND(I125*H125,2)</f>
        <v>0</v>
      </c>
      <c r="K125" s="186"/>
      <c r="L125" s="111"/>
      <c r="M125" s="187" t="s">
        <v>3</v>
      </c>
      <c r="N125" s="188" t="s">
        <v>41</v>
      </c>
      <c r="O125" s="189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211</v>
      </c>
      <c r="AT125" s="192" t="s">
        <v>158</v>
      </c>
      <c r="AU125" s="192" t="s">
        <v>77</v>
      </c>
      <c r="AY125" s="101" t="s">
        <v>157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01" t="s">
        <v>163</v>
      </c>
      <c r="BK125" s="193">
        <f>ROUND(I125*H125,2)</f>
        <v>0</v>
      </c>
      <c r="BL125" s="101" t="s">
        <v>211</v>
      </c>
      <c r="BM125" s="192" t="s">
        <v>352</v>
      </c>
    </row>
    <row r="126" spans="2:63" s="169" customFormat="1" ht="25.9" customHeight="1">
      <c r="B126" s="170"/>
      <c r="D126" s="171" t="s">
        <v>68</v>
      </c>
      <c r="E126" s="172" t="s">
        <v>1531</v>
      </c>
      <c r="F126" s="172" t="s">
        <v>1532</v>
      </c>
      <c r="J126" s="173">
        <f>BK126</f>
        <v>0</v>
      </c>
      <c r="L126" s="170"/>
      <c r="M126" s="174"/>
      <c r="N126" s="175"/>
      <c r="O126" s="175"/>
      <c r="P126" s="176">
        <f>SUM(P127:P133)</f>
        <v>0</v>
      </c>
      <c r="Q126" s="175"/>
      <c r="R126" s="176">
        <f>SUM(R127:R133)</f>
        <v>0</v>
      </c>
      <c r="S126" s="175"/>
      <c r="T126" s="177">
        <f>SUM(T127:T133)</f>
        <v>0</v>
      </c>
      <c r="AR126" s="171" t="s">
        <v>77</v>
      </c>
      <c r="AT126" s="178" t="s">
        <v>68</v>
      </c>
      <c r="AU126" s="178" t="s">
        <v>69</v>
      </c>
      <c r="AY126" s="171" t="s">
        <v>157</v>
      </c>
      <c r="BK126" s="179">
        <f>SUM(BK127:BK133)</f>
        <v>0</v>
      </c>
    </row>
    <row r="127" spans="1:65" s="113" customFormat="1" ht="44.25" customHeight="1">
      <c r="A127" s="110"/>
      <c r="B127" s="111"/>
      <c r="C127" s="180" t="s">
        <v>386</v>
      </c>
      <c r="D127" s="180" t="s">
        <v>158</v>
      </c>
      <c r="E127" s="181" t="s">
        <v>386</v>
      </c>
      <c r="F127" s="182" t="s">
        <v>1533</v>
      </c>
      <c r="G127" s="183" t="s">
        <v>183</v>
      </c>
      <c r="H127" s="184">
        <v>9</v>
      </c>
      <c r="I127" s="5"/>
      <c r="J127" s="185">
        <f aca="true" t="shared" si="20" ref="J127:J133">ROUND(I127*H127,2)</f>
        <v>0</v>
      </c>
      <c r="K127" s="186"/>
      <c r="L127" s="111"/>
      <c r="M127" s="187" t="s">
        <v>3</v>
      </c>
      <c r="N127" s="188" t="s">
        <v>41</v>
      </c>
      <c r="O127" s="189"/>
      <c r="P127" s="190">
        <f aca="true" t="shared" si="21" ref="P127:P133">O127*H127</f>
        <v>0</v>
      </c>
      <c r="Q127" s="190">
        <v>0</v>
      </c>
      <c r="R127" s="190">
        <f aca="true" t="shared" si="22" ref="R127:R133">Q127*H127</f>
        <v>0</v>
      </c>
      <c r="S127" s="190">
        <v>0</v>
      </c>
      <c r="T127" s="191">
        <f aca="true" t="shared" si="23" ref="T127:T133">S127*H127</f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162</v>
      </c>
      <c r="AT127" s="192" t="s">
        <v>158</v>
      </c>
      <c r="AU127" s="192" t="s">
        <v>77</v>
      </c>
      <c r="AY127" s="101" t="s">
        <v>157</v>
      </c>
      <c r="BE127" s="193">
        <f aca="true" t="shared" si="24" ref="BE127:BE133">IF(N127="základní",J127,0)</f>
        <v>0</v>
      </c>
      <c r="BF127" s="193">
        <f aca="true" t="shared" si="25" ref="BF127:BF133">IF(N127="snížená",J127,0)</f>
        <v>0</v>
      </c>
      <c r="BG127" s="193">
        <f aca="true" t="shared" si="26" ref="BG127:BG133">IF(N127="zákl. přenesená",J127,0)</f>
        <v>0</v>
      </c>
      <c r="BH127" s="193">
        <f aca="true" t="shared" si="27" ref="BH127:BH133">IF(N127="sníž. přenesená",J127,0)</f>
        <v>0</v>
      </c>
      <c r="BI127" s="193">
        <f aca="true" t="shared" si="28" ref="BI127:BI133">IF(N127="nulová",J127,0)</f>
        <v>0</v>
      </c>
      <c r="BJ127" s="101" t="s">
        <v>163</v>
      </c>
      <c r="BK127" s="193">
        <f aca="true" t="shared" si="29" ref="BK127:BK133">ROUND(I127*H127,2)</f>
        <v>0</v>
      </c>
      <c r="BL127" s="101" t="s">
        <v>162</v>
      </c>
      <c r="BM127" s="192" t="s">
        <v>390</v>
      </c>
    </row>
    <row r="128" spans="1:65" s="113" customFormat="1" ht="33" customHeight="1">
      <c r="A128" s="110"/>
      <c r="B128" s="111"/>
      <c r="C128" s="180" t="s">
        <v>248</v>
      </c>
      <c r="D128" s="180" t="s">
        <v>158</v>
      </c>
      <c r="E128" s="181" t="s">
        <v>248</v>
      </c>
      <c r="F128" s="182" t="s">
        <v>1534</v>
      </c>
      <c r="G128" s="183" t="s">
        <v>183</v>
      </c>
      <c r="H128" s="184">
        <v>18</v>
      </c>
      <c r="I128" s="5"/>
      <c r="J128" s="185">
        <f t="shared" si="2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162</v>
      </c>
      <c r="AT128" s="192" t="s">
        <v>158</v>
      </c>
      <c r="AU128" s="192" t="s">
        <v>77</v>
      </c>
      <c r="AY128" s="101" t="s">
        <v>157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01" t="s">
        <v>163</v>
      </c>
      <c r="BK128" s="193">
        <f t="shared" si="29"/>
        <v>0</v>
      </c>
      <c r="BL128" s="101" t="s">
        <v>162</v>
      </c>
      <c r="BM128" s="192" t="s">
        <v>393</v>
      </c>
    </row>
    <row r="129" spans="1:65" s="113" customFormat="1" ht="33" customHeight="1">
      <c r="A129" s="110"/>
      <c r="B129" s="111"/>
      <c r="C129" s="180" t="s">
        <v>394</v>
      </c>
      <c r="D129" s="180" t="s">
        <v>158</v>
      </c>
      <c r="E129" s="181" t="s">
        <v>394</v>
      </c>
      <c r="F129" s="182" t="s">
        <v>1535</v>
      </c>
      <c r="G129" s="183" t="s">
        <v>183</v>
      </c>
      <c r="H129" s="184">
        <v>83</v>
      </c>
      <c r="I129" s="5"/>
      <c r="J129" s="185">
        <f t="shared" si="20"/>
        <v>0</v>
      </c>
      <c r="K129" s="186"/>
      <c r="L129" s="111"/>
      <c r="M129" s="187" t="s">
        <v>3</v>
      </c>
      <c r="N129" s="188" t="s">
        <v>41</v>
      </c>
      <c r="O129" s="189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192" t="s">
        <v>162</v>
      </c>
      <c r="AT129" s="192" t="s">
        <v>158</v>
      </c>
      <c r="AU129" s="192" t="s">
        <v>77</v>
      </c>
      <c r="AY129" s="101" t="s">
        <v>157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01" t="s">
        <v>163</v>
      </c>
      <c r="BK129" s="193">
        <f t="shared" si="29"/>
        <v>0</v>
      </c>
      <c r="BL129" s="101" t="s">
        <v>162</v>
      </c>
      <c r="BM129" s="192" t="s">
        <v>397</v>
      </c>
    </row>
    <row r="130" spans="1:65" s="113" customFormat="1" ht="33" customHeight="1">
      <c r="A130" s="110"/>
      <c r="B130" s="111"/>
      <c r="C130" s="180" t="s">
        <v>254</v>
      </c>
      <c r="D130" s="180" t="s">
        <v>158</v>
      </c>
      <c r="E130" s="181" t="s">
        <v>254</v>
      </c>
      <c r="F130" s="182" t="s">
        <v>1536</v>
      </c>
      <c r="G130" s="183" t="s">
        <v>183</v>
      </c>
      <c r="H130" s="184">
        <v>2.5</v>
      </c>
      <c r="I130" s="5"/>
      <c r="J130" s="185">
        <f t="shared" si="20"/>
        <v>0</v>
      </c>
      <c r="K130" s="186"/>
      <c r="L130" s="111"/>
      <c r="M130" s="187" t="s">
        <v>3</v>
      </c>
      <c r="N130" s="188" t="s">
        <v>41</v>
      </c>
      <c r="O130" s="189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162</v>
      </c>
      <c r="AT130" s="192" t="s">
        <v>158</v>
      </c>
      <c r="AU130" s="192" t="s">
        <v>77</v>
      </c>
      <c r="AY130" s="101" t="s">
        <v>157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01" t="s">
        <v>163</v>
      </c>
      <c r="BK130" s="193">
        <f t="shared" si="29"/>
        <v>0</v>
      </c>
      <c r="BL130" s="101" t="s">
        <v>162</v>
      </c>
      <c r="BM130" s="192" t="s">
        <v>408</v>
      </c>
    </row>
    <row r="131" spans="1:65" s="113" customFormat="1" ht="33" customHeight="1">
      <c r="A131" s="110"/>
      <c r="B131" s="111"/>
      <c r="C131" s="180" t="s">
        <v>410</v>
      </c>
      <c r="D131" s="180" t="s">
        <v>158</v>
      </c>
      <c r="E131" s="181" t="s">
        <v>410</v>
      </c>
      <c r="F131" s="182" t="s">
        <v>1537</v>
      </c>
      <c r="G131" s="183" t="s">
        <v>183</v>
      </c>
      <c r="H131" s="184">
        <v>2</v>
      </c>
      <c r="I131" s="5"/>
      <c r="J131" s="185">
        <f t="shared" si="20"/>
        <v>0</v>
      </c>
      <c r="K131" s="186"/>
      <c r="L131" s="111"/>
      <c r="M131" s="187" t="s">
        <v>3</v>
      </c>
      <c r="N131" s="188" t="s">
        <v>41</v>
      </c>
      <c r="O131" s="189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R131" s="192" t="s">
        <v>162</v>
      </c>
      <c r="AT131" s="192" t="s">
        <v>158</v>
      </c>
      <c r="AU131" s="192" t="s">
        <v>77</v>
      </c>
      <c r="AY131" s="101" t="s">
        <v>157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101" t="s">
        <v>163</v>
      </c>
      <c r="BK131" s="193">
        <f t="shared" si="29"/>
        <v>0</v>
      </c>
      <c r="BL131" s="101" t="s">
        <v>162</v>
      </c>
      <c r="BM131" s="192" t="s">
        <v>413</v>
      </c>
    </row>
    <row r="132" spans="1:65" s="113" customFormat="1" ht="37.9" customHeight="1">
      <c r="A132" s="110"/>
      <c r="B132" s="111"/>
      <c r="C132" s="180" t="s">
        <v>258</v>
      </c>
      <c r="D132" s="180" t="s">
        <v>158</v>
      </c>
      <c r="E132" s="181" t="s">
        <v>258</v>
      </c>
      <c r="F132" s="182" t="s">
        <v>1538</v>
      </c>
      <c r="G132" s="183" t="s">
        <v>762</v>
      </c>
      <c r="H132" s="184">
        <v>2</v>
      </c>
      <c r="I132" s="5"/>
      <c r="J132" s="185">
        <f t="shared" si="20"/>
        <v>0</v>
      </c>
      <c r="K132" s="186"/>
      <c r="L132" s="111"/>
      <c r="M132" s="187" t="s">
        <v>3</v>
      </c>
      <c r="N132" s="188" t="s">
        <v>41</v>
      </c>
      <c r="O132" s="189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101" t="s">
        <v>163</v>
      </c>
      <c r="BK132" s="193">
        <f t="shared" si="29"/>
        <v>0</v>
      </c>
      <c r="BL132" s="101" t="s">
        <v>162</v>
      </c>
      <c r="BM132" s="192" t="s">
        <v>418</v>
      </c>
    </row>
    <row r="133" spans="1:65" s="113" customFormat="1" ht="24.2" customHeight="1">
      <c r="A133" s="110"/>
      <c r="B133" s="111"/>
      <c r="C133" s="180" t="s">
        <v>423</v>
      </c>
      <c r="D133" s="180" t="s">
        <v>158</v>
      </c>
      <c r="E133" s="181" t="s">
        <v>423</v>
      </c>
      <c r="F133" s="182" t="s">
        <v>1539</v>
      </c>
      <c r="G133" s="183" t="s">
        <v>183</v>
      </c>
      <c r="H133" s="184">
        <v>2</v>
      </c>
      <c r="I133" s="5"/>
      <c r="J133" s="185">
        <f t="shared" si="20"/>
        <v>0</v>
      </c>
      <c r="K133" s="186"/>
      <c r="L133" s="111"/>
      <c r="M133" s="187" t="s">
        <v>3</v>
      </c>
      <c r="N133" s="188" t="s">
        <v>41</v>
      </c>
      <c r="O133" s="189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R133" s="192" t="s">
        <v>162</v>
      </c>
      <c r="AT133" s="192" t="s">
        <v>158</v>
      </c>
      <c r="AU133" s="192" t="s">
        <v>77</v>
      </c>
      <c r="AY133" s="101" t="s">
        <v>157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101" t="s">
        <v>163</v>
      </c>
      <c r="BK133" s="193">
        <f t="shared" si="29"/>
        <v>0</v>
      </c>
      <c r="BL133" s="101" t="s">
        <v>162</v>
      </c>
      <c r="BM133" s="192" t="s">
        <v>426</v>
      </c>
    </row>
    <row r="134" spans="2:63" s="169" customFormat="1" ht="25.9" customHeight="1">
      <c r="B134" s="170"/>
      <c r="D134" s="171" t="s">
        <v>68</v>
      </c>
      <c r="E134" s="172" t="s">
        <v>1540</v>
      </c>
      <c r="F134" s="172" t="s">
        <v>1541</v>
      </c>
      <c r="J134" s="173">
        <f>BK134</f>
        <v>0</v>
      </c>
      <c r="L134" s="170"/>
      <c r="M134" s="174"/>
      <c r="N134" s="175"/>
      <c r="O134" s="175"/>
      <c r="P134" s="176">
        <f>SUM(P135:P138)</f>
        <v>0</v>
      </c>
      <c r="Q134" s="175"/>
      <c r="R134" s="176">
        <f>SUM(R135:R138)</f>
        <v>0</v>
      </c>
      <c r="S134" s="175"/>
      <c r="T134" s="177">
        <f>SUM(T135:T138)</f>
        <v>0</v>
      </c>
      <c r="AR134" s="171" t="s">
        <v>77</v>
      </c>
      <c r="AT134" s="178" t="s">
        <v>68</v>
      </c>
      <c r="AU134" s="178" t="s">
        <v>69</v>
      </c>
      <c r="AY134" s="171" t="s">
        <v>157</v>
      </c>
      <c r="BK134" s="179">
        <f>SUM(BK135:BK138)</f>
        <v>0</v>
      </c>
    </row>
    <row r="135" spans="1:65" s="113" customFormat="1" ht="24.2" customHeight="1">
      <c r="A135" s="110"/>
      <c r="B135" s="111"/>
      <c r="C135" s="180" t="s">
        <v>278</v>
      </c>
      <c r="D135" s="180" t="s">
        <v>158</v>
      </c>
      <c r="E135" s="181" t="s">
        <v>278</v>
      </c>
      <c r="F135" s="182" t="s">
        <v>1542</v>
      </c>
      <c r="G135" s="183" t="s">
        <v>183</v>
      </c>
      <c r="H135" s="184">
        <v>18</v>
      </c>
      <c r="I135" s="5"/>
      <c r="J135" s="185">
        <f>ROUND(I135*H135,2)</f>
        <v>0</v>
      </c>
      <c r="K135" s="186"/>
      <c r="L135" s="111"/>
      <c r="M135" s="187" t="s">
        <v>3</v>
      </c>
      <c r="N135" s="188" t="s">
        <v>41</v>
      </c>
      <c r="O135" s="18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01" t="s">
        <v>163</v>
      </c>
      <c r="BK135" s="193">
        <f>ROUND(I135*H135,2)</f>
        <v>0</v>
      </c>
      <c r="BL135" s="101" t="s">
        <v>162</v>
      </c>
      <c r="BM135" s="192" t="s">
        <v>434</v>
      </c>
    </row>
    <row r="136" spans="1:65" s="113" customFormat="1" ht="16.5" customHeight="1">
      <c r="A136" s="110"/>
      <c r="B136" s="111"/>
      <c r="C136" s="180" t="s">
        <v>439</v>
      </c>
      <c r="D136" s="180" t="s">
        <v>158</v>
      </c>
      <c r="E136" s="181" t="s">
        <v>439</v>
      </c>
      <c r="F136" s="182" t="s">
        <v>1543</v>
      </c>
      <c r="G136" s="183" t="s">
        <v>183</v>
      </c>
      <c r="H136" s="184">
        <v>83</v>
      </c>
      <c r="I136" s="5"/>
      <c r="J136" s="185">
        <f>ROUND(I136*H136,2)</f>
        <v>0</v>
      </c>
      <c r="K136" s="186"/>
      <c r="L136" s="111"/>
      <c r="M136" s="187" t="s">
        <v>3</v>
      </c>
      <c r="N136" s="188" t="s">
        <v>41</v>
      </c>
      <c r="O136" s="18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01" t="s">
        <v>163</v>
      </c>
      <c r="BK136" s="193">
        <f>ROUND(I136*H136,2)</f>
        <v>0</v>
      </c>
      <c r="BL136" s="101" t="s">
        <v>162</v>
      </c>
      <c r="BM136" s="192" t="s">
        <v>442</v>
      </c>
    </row>
    <row r="137" spans="1:65" s="113" customFormat="1" ht="16.5" customHeight="1">
      <c r="A137" s="110"/>
      <c r="B137" s="111"/>
      <c r="C137" s="180" t="s">
        <v>289</v>
      </c>
      <c r="D137" s="180" t="s">
        <v>158</v>
      </c>
      <c r="E137" s="181" t="s">
        <v>289</v>
      </c>
      <c r="F137" s="182" t="s">
        <v>1544</v>
      </c>
      <c r="G137" s="183" t="s">
        <v>183</v>
      </c>
      <c r="H137" s="184">
        <v>2.5</v>
      </c>
      <c r="I137" s="5"/>
      <c r="J137" s="185">
        <f>ROUND(I137*H137,2)</f>
        <v>0</v>
      </c>
      <c r="K137" s="186"/>
      <c r="L137" s="111"/>
      <c r="M137" s="187" t="s">
        <v>3</v>
      </c>
      <c r="N137" s="188" t="s">
        <v>41</v>
      </c>
      <c r="O137" s="189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R137" s="192" t="s">
        <v>162</v>
      </c>
      <c r="AT137" s="192" t="s">
        <v>158</v>
      </c>
      <c r="AU137" s="192" t="s">
        <v>77</v>
      </c>
      <c r="AY137" s="101" t="s">
        <v>157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01" t="s">
        <v>163</v>
      </c>
      <c r="BK137" s="193">
        <f>ROUND(I137*H137,2)</f>
        <v>0</v>
      </c>
      <c r="BL137" s="101" t="s">
        <v>162</v>
      </c>
      <c r="BM137" s="192" t="s">
        <v>449</v>
      </c>
    </row>
    <row r="138" spans="1:65" s="113" customFormat="1" ht="16.5" customHeight="1">
      <c r="A138" s="110"/>
      <c r="B138" s="111"/>
      <c r="C138" s="180" t="s">
        <v>458</v>
      </c>
      <c r="D138" s="180" t="s">
        <v>158</v>
      </c>
      <c r="E138" s="181" t="s">
        <v>458</v>
      </c>
      <c r="F138" s="182" t="s">
        <v>1545</v>
      </c>
      <c r="G138" s="183" t="s">
        <v>183</v>
      </c>
      <c r="H138" s="184">
        <v>2</v>
      </c>
      <c r="I138" s="5"/>
      <c r="J138" s="185">
        <f>ROUND(I138*H138,2)</f>
        <v>0</v>
      </c>
      <c r="K138" s="186"/>
      <c r="L138" s="111"/>
      <c r="M138" s="187" t="s">
        <v>3</v>
      </c>
      <c r="N138" s="188" t="s">
        <v>41</v>
      </c>
      <c r="O138" s="189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R138" s="192" t="s">
        <v>162</v>
      </c>
      <c r="AT138" s="192" t="s">
        <v>158</v>
      </c>
      <c r="AU138" s="192" t="s">
        <v>77</v>
      </c>
      <c r="AY138" s="101" t="s">
        <v>157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01" t="s">
        <v>163</v>
      </c>
      <c r="BK138" s="193">
        <f>ROUND(I138*H138,2)</f>
        <v>0</v>
      </c>
      <c r="BL138" s="101" t="s">
        <v>162</v>
      </c>
      <c r="BM138" s="192" t="s">
        <v>461</v>
      </c>
    </row>
    <row r="139" spans="2:63" s="169" customFormat="1" ht="25.9" customHeight="1">
      <c r="B139" s="170"/>
      <c r="D139" s="171" t="s">
        <v>68</v>
      </c>
      <c r="E139" s="172" t="s">
        <v>1546</v>
      </c>
      <c r="F139" s="172" t="s">
        <v>1547</v>
      </c>
      <c r="J139" s="173">
        <f>BK139</f>
        <v>0</v>
      </c>
      <c r="L139" s="170"/>
      <c r="M139" s="174"/>
      <c r="N139" s="175"/>
      <c r="O139" s="175"/>
      <c r="P139" s="176">
        <f>SUM(P140:P150)</f>
        <v>0</v>
      </c>
      <c r="Q139" s="175"/>
      <c r="R139" s="176">
        <f>SUM(R140:R150)</f>
        <v>0</v>
      </c>
      <c r="S139" s="175"/>
      <c r="T139" s="177">
        <f>SUM(T140:T150)</f>
        <v>0</v>
      </c>
      <c r="AR139" s="171" t="s">
        <v>77</v>
      </c>
      <c r="AT139" s="178" t="s">
        <v>68</v>
      </c>
      <c r="AU139" s="178" t="s">
        <v>69</v>
      </c>
      <c r="AY139" s="171" t="s">
        <v>157</v>
      </c>
      <c r="BK139" s="179">
        <f>SUM(BK140:BK150)</f>
        <v>0</v>
      </c>
    </row>
    <row r="140" spans="1:65" s="113" customFormat="1" ht="49.15" customHeight="1">
      <c r="A140" s="110"/>
      <c r="B140" s="111"/>
      <c r="C140" s="180" t="s">
        <v>315</v>
      </c>
      <c r="D140" s="180" t="s">
        <v>158</v>
      </c>
      <c r="E140" s="181" t="s">
        <v>315</v>
      </c>
      <c r="F140" s="182" t="s">
        <v>1548</v>
      </c>
      <c r="G140" s="183" t="s">
        <v>183</v>
      </c>
      <c r="H140" s="184">
        <v>4</v>
      </c>
      <c r="I140" s="5"/>
      <c r="J140" s="185">
        <f aca="true" t="shared" si="30" ref="J140:J150">ROUND(I140*H140,2)</f>
        <v>0</v>
      </c>
      <c r="K140" s="186"/>
      <c r="L140" s="111"/>
      <c r="M140" s="187" t="s">
        <v>3</v>
      </c>
      <c r="N140" s="188" t="s">
        <v>41</v>
      </c>
      <c r="O140" s="189"/>
      <c r="P140" s="190">
        <f aca="true" t="shared" si="31" ref="P140:P150">O140*H140</f>
        <v>0</v>
      </c>
      <c r="Q140" s="190">
        <v>0</v>
      </c>
      <c r="R140" s="190">
        <f aca="true" t="shared" si="32" ref="R140:R150">Q140*H140</f>
        <v>0</v>
      </c>
      <c r="S140" s="190">
        <v>0</v>
      </c>
      <c r="T140" s="191">
        <f aca="true" t="shared" si="33" ref="T140:T150">S140*H140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R140" s="192" t="s">
        <v>162</v>
      </c>
      <c r="AT140" s="192" t="s">
        <v>158</v>
      </c>
      <c r="AU140" s="192" t="s">
        <v>77</v>
      </c>
      <c r="AY140" s="101" t="s">
        <v>157</v>
      </c>
      <c r="BE140" s="193">
        <f aca="true" t="shared" si="34" ref="BE140:BE150">IF(N140="základní",J140,0)</f>
        <v>0</v>
      </c>
      <c r="BF140" s="193">
        <f aca="true" t="shared" si="35" ref="BF140:BF150">IF(N140="snížená",J140,0)</f>
        <v>0</v>
      </c>
      <c r="BG140" s="193">
        <f aca="true" t="shared" si="36" ref="BG140:BG150">IF(N140="zákl. přenesená",J140,0)</f>
        <v>0</v>
      </c>
      <c r="BH140" s="193">
        <f aca="true" t="shared" si="37" ref="BH140:BH150">IF(N140="sníž. přenesená",J140,0)</f>
        <v>0</v>
      </c>
      <c r="BI140" s="193">
        <f aca="true" t="shared" si="38" ref="BI140:BI150">IF(N140="nulová",J140,0)</f>
        <v>0</v>
      </c>
      <c r="BJ140" s="101" t="s">
        <v>163</v>
      </c>
      <c r="BK140" s="193">
        <f aca="true" t="shared" si="39" ref="BK140:BK150">ROUND(I140*H140,2)</f>
        <v>0</v>
      </c>
      <c r="BL140" s="101" t="s">
        <v>162</v>
      </c>
      <c r="BM140" s="192" t="s">
        <v>469</v>
      </c>
    </row>
    <row r="141" spans="1:65" s="113" customFormat="1" ht="24.2" customHeight="1">
      <c r="A141" s="110"/>
      <c r="B141" s="111"/>
      <c r="C141" s="180" t="s">
        <v>474</v>
      </c>
      <c r="D141" s="180" t="s">
        <v>158</v>
      </c>
      <c r="E141" s="181" t="s">
        <v>474</v>
      </c>
      <c r="F141" s="182" t="s">
        <v>1549</v>
      </c>
      <c r="G141" s="183" t="s">
        <v>183</v>
      </c>
      <c r="H141" s="184">
        <v>10</v>
      </c>
      <c r="I141" s="5"/>
      <c r="J141" s="185">
        <f t="shared" si="30"/>
        <v>0</v>
      </c>
      <c r="K141" s="186"/>
      <c r="L141" s="111"/>
      <c r="M141" s="187" t="s">
        <v>3</v>
      </c>
      <c r="N141" s="188" t="s">
        <v>41</v>
      </c>
      <c r="O141" s="189"/>
      <c r="P141" s="190">
        <f t="shared" si="31"/>
        <v>0</v>
      </c>
      <c r="Q141" s="190">
        <v>0</v>
      </c>
      <c r="R141" s="190">
        <f t="shared" si="32"/>
        <v>0</v>
      </c>
      <c r="S141" s="190">
        <v>0</v>
      </c>
      <c r="T141" s="191">
        <f t="shared" si="33"/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R141" s="192" t="s">
        <v>162</v>
      </c>
      <c r="AT141" s="192" t="s">
        <v>158</v>
      </c>
      <c r="AU141" s="192" t="s">
        <v>77</v>
      </c>
      <c r="AY141" s="101" t="s">
        <v>157</v>
      </c>
      <c r="BE141" s="193">
        <f t="shared" si="34"/>
        <v>0</v>
      </c>
      <c r="BF141" s="193">
        <f t="shared" si="35"/>
        <v>0</v>
      </c>
      <c r="BG141" s="193">
        <f t="shared" si="36"/>
        <v>0</v>
      </c>
      <c r="BH141" s="193">
        <f t="shared" si="37"/>
        <v>0</v>
      </c>
      <c r="BI141" s="193">
        <f t="shared" si="38"/>
        <v>0</v>
      </c>
      <c r="BJ141" s="101" t="s">
        <v>163</v>
      </c>
      <c r="BK141" s="193">
        <f t="shared" si="39"/>
        <v>0</v>
      </c>
      <c r="BL141" s="101" t="s">
        <v>162</v>
      </c>
      <c r="BM141" s="192" t="s">
        <v>477</v>
      </c>
    </row>
    <row r="142" spans="1:65" s="113" customFormat="1" ht="49.15" customHeight="1">
      <c r="A142" s="110"/>
      <c r="B142" s="111"/>
      <c r="C142" s="180" t="s">
        <v>318</v>
      </c>
      <c r="D142" s="180" t="s">
        <v>158</v>
      </c>
      <c r="E142" s="181" t="s">
        <v>318</v>
      </c>
      <c r="F142" s="182" t="s">
        <v>1550</v>
      </c>
      <c r="G142" s="183" t="s">
        <v>762</v>
      </c>
      <c r="H142" s="184">
        <v>1</v>
      </c>
      <c r="I142" s="5"/>
      <c r="J142" s="185">
        <f t="shared" si="30"/>
        <v>0</v>
      </c>
      <c r="K142" s="186"/>
      <c r="L142" s="111"/>
      <c r="M142" s="187" t="s">
        <v>3</v>
      </c>
      <c r="N142" s="188" t="s">
        <v>41</v>
      </c>
      <c r="O142" s="189"/>
      <c r="P142" s="190">
        <f t="shared" si="31"/>
        <v>0</v>
      </c>
      <c r="Q142" s="190">
        <v>0</v>
      </c>
      <c r="R142" s="190">
        <f t="shared" si="32"/>
        <v>0</v>
      </c>
      <c r="S142" s="190">
        <v>0</v>
      </c>
      <c r="T142" s="191">
        <f t="shared" si="33"/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 t="shared" si="34"/>
        <v>0</v>
      </c>
      <c r="BF142" s="193">
        <f t="shared" si="35"/>
        <v>0</v>
      </c>
      <c r="BG142" s="193">
        <f t="shared" si="36"/>
        <v>0</v>
      </c>
      <c r="BH142" s="193">
        <f t="shared" si="37"/>
        <v>0</v>
      </c>
      <c r="BI142" s="193">
        <f t="shared" si="38"/>
        <v>0</v>
      </c>
      <c r="BJ142" s="101" t="s">
        <v>163</v>
      </c>
      <c r="BK142" s="193">
        <f t="shared" si="39"/>
        <v>0</v>
      </c>
      <c r="BL142" s="101" t="s">
        <v>162</v>
      </c>
      <c r="BM142" s="192" t="s">
        <v>457</v>
      </c>
    </row>
    <row r="143" spans="1:65" s="113" customFormat="1" ht="49.15" customHeight="1">
      <c r="A143" s="110"/>
      <c r="B143" s="111"/>
      <c r="C143" s="180" t="s">
        <v>505</v>
      </c>
      <c r="D143" s="180" t="s">
        <v>158</v>
      </c>
      <c r="E143" s="181" t="s">
        <v>505</v>
      </c>
      <c r="F143" s="182" t="s">
        <v>1551</v>
      </c>
      <c r="G143" s="183" t="s">
        <v>183</v>
      </c>
      <c r="H143" s="184">
        <v>1</v>
      </c>
      <c r="I143" s="5"/>
      <c r="J143" s="185">
        <f t="shared" si="30"/>
        <v>0</v>
      </c>
      <c r="K143" s="186"/>
      <c r="L143" s="111"/>
      <c r="M143" s="187" t="s">
        <v>3</v>
      </c>
      <c r="N143" s="188" t="s">
        <v>41</v>
      </c>
      <c r="O143" s="189"/>
      <c r="P143" s="190">
        <f t="shared" si="31"/>
        <v>0</v>
      </c>
      <c r="Q143" s="190">
        <v>0</v>
      </c>
      <c r="R143" s="190">
        <f t="shared" si="32"/>
        <v>0</v>
      </c>
      <c r="S143" s="190">
        <v>0</v>
      </c>
      <c r="T143" s="191">
        <f t="shared" si="33"/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R143" s="192" t="s">
        <v>162</v>
      </c>
      <c r="AT143" s="192" t="s">
        <v>158</v>
      </c>
      <c r="AU143" s="192" t="s">
        <v>77</v>
      </c>
      <c r="AY143" s="101" t="s">
        <v>157</v>
      </c>
      <c r="BE143" s="193">
        <f t="shared" si="34"/>
        <v>0</v>
      </c>
      <c r="BF143" s="193">
        <f t="shared" si="35"/>
        <v>0</v>
      </c>
      <c r="BG143" s="193">
        <f t="shared" si="36"/>
        <v>0</v>
      </c>
      <c r="BH143" s="193">
        <f t="shared" si="37"/>
        <v>0</v>
      </c>
      <c r="BI143" s="193">
        <f t="shared" si="38"/>
        <v>0</v>
      </c>
      <c r="BJ143" s="101" t="s">
        <v>163</v>
      </c>
      <c r="BK143" s="193">
        <f t="shared" si="39"/>
        <v>0</v>
      </c>
      <c r="BL143" s="101" t="s">
        <v>162</v>
      </c>
      <c r="BM143" s="192" t="s">
        <v>508</v>
      </c>
    </row>
    <row r="144" spans="1:65" s="113" customFormat="1" ht="37.9" customHeight="1">
      <c r="A144" s="110"/>
      <c r="B144" s="111"/>
      <c r="C144" s="180" t="s">
        <v>322</v>
      </c>
      <c r="D144" s="180" t="s">
        <v>158</v>
      </c>
      <c r="E144" s="181" t="s">
        <v>322</v>
      </c>
      <c r="F144" s="182" t="s">
        <v>1552</v>
      </c>
      <c r="G144" s="183" t="s">
        <v>183</v>
      </c>
      <c r="H144" s="184">
        <v>3</v>
      </c>
      <c r="I144" s="5"/>
      <c r="J144" s="185">
        <f t="shared" si="30"/>
        <v>0</v>
      </c>
      <c r="K144" s="186"/>
      <c r="L144" s="111"/>
      <c r="M144" s="187" t="s">
        <v>3</v>
      </c>
      <c r="N144" s="188" t="s">
        <v>41</v>
      </c>
      <c r="O144" s="189"/>
      <c r="P144" s="190">
        <f t="shared" si="31"/>
        <v>0</v>
      </c>
      <c r="Q144" s="190">
        <v>0</v>
      </c>
      <c r="R144" s="190">
        <f t="shared" si="32"/>
        <v>0</v>
      </c>
      <c r="S144" s="190">
        <v>0</v>
      </c>
      <c r="T144" s="191">
        <f t="shared" si="33"/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R144" s="192" t="s">
        <v>162</v>
      </c>
      <c r="AT144" s="192" t="s">
        <v>158</v>
      </c>
      <c r="AU144" s="192" t="s">
        <v>77</v>
      </c>
      <c r="AY144" s="101" t="s">
        <v>157</v>
      </c>
      <c r="BE144" s="193">
        <f t="shared" si="34"/>
        <v>0</v>
      </c>
      <c r="BF144" s="193">
        <f t="shared" si="35"/>
        <v>0</v>
      </c>
      <c r="BG144" s="193">
        <f t="shared" si="36"/>
        <v>0</v>
      </c>
      <c r="BH144" s="193">
        <f t="shared" si="37"/>
        <v>0</v>
      </c>
      <c r="BI144" s="193">
        <f t="shared" si="38"/>
        <v>0</v>
      </c>
      <c r="BJ144" s="101" t="s">
        <v>163</v>
      </c>
      <c r="BK144" s="193">
        <f t="shared" si="39"/>
        <v>0</v>
      </c>
      <c r="BL144" s="101" t="s">
        <v>162</v>
      </c>
      <c r="BM144" s="192" t="s">
        <v>514</v>
      </c>
    </row>
    <row r="145" spans="1:65" s="113" customFormat="1" ht="16.5" customHeight="1">
      <c r="A145" s="110"/>
      <c r="B145" s="111"/>
      <c r="C145" s="180" t="s">
        <v>524</v>
      </c>
      <c r="D145" s="180" t="s">
        <v>158</v>
      </c>
      <c r="E145" s="181" t="s">
        <v>524</v>
      </c>
      <c r="F145" s="182" t="s">
        <v>1553</v>
      </c>
      <c r="G145" s="183" t="s">
        <v>762</v>
      </c>
      <c r="H145" s="184">
        <v>1</v>
      </c>
      <c r="I145" s="5"/>
      <c r="J145" s="185">
        <f t="shared" si="30"/>
        <v>0</v>
      </c>
      <c r="K145" s="186"/>
      <c r="L145" s="111"/>
      <c r="M145" s="187" t="s">
        <v>3</v>
      </c>
      <c r="N145" s="188" t="s">
        <v>41</v>
      </c>
      <c r="O145" s="189"/>
      <c r="P145" s="190">
        <f t="shared" si="31"/>
        <v>0</v>
      </c>
      <c r="Q145" s="190">
        <v>0</v>
      </c>
      <c r="R145" s="190">
        <f t="shared" si="32"/>
        <v>0</v>
      </c>
      <c r="S145" s="190">
        <v>0</v>
      </c>
      <c r="T145" s="191">
        <f t="shared" si="33"/>
        <v>0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R145" s="192" t="s">
        <v>162</v>
      </c>
      <c r="AT145" s="192" t="s">
        <v>158</v>
      </c>
      <c r="AU145" s="192" t="s">
        <v>77</v>
      </c>
      <c r="AY145" s="101" t="s">
        <v>157</v>
      </c>
      <c r="BE145" s="193">
        <f t="shared" si="34"/>
        <v>0</v>
      </c>
      <c r="BF145" s="193">
        <f t="shared" si="35"/>
        <v>0</v>
      </c>
      <c r="BG145" s="193">
        <f t="shared" si="36"/>
        <v>0</v>
      </c>
      <c r="BH145" s="193">
        <f t="shared" si="37"/>
        <v>0</v>
      </c>
      <c r="BI145" s="193">
        <f t="shared" si="38"/>
        <v>0</v>
      </c>
      <c r="BJ145" s="101" t="s">
        <v>163</v>
      </c>
      <c r="BK145" s="193">
        <f t="shared" si="39"/>
        <v>0</v>
      </c>
      <c r="BL145" s="101" t="s">
        <v>162</v>
      </c>
      <c r="BM145" s="192" t="s">
        <v>527</v>
      </c>
    </row>
    <row r="146" spans="1:65" s="113" customFormat="1" ht="16.5" customHeight="1">
      <c r="A146" s="110"/>
      <c r="B146" s="111"/>
      <c r="C146" s="180" t="s">
        <v>325</v>
      </c>
      <c r="D146" s="180" t="s">
        <v>158</v>
      </c>
      <c r="E146" s="181" t="s">
        <v>325</v>
      </c>
      <c r="F146" s="182" t="s">
        <v>1554</v>
      </c>
      <c r="G146" s="183" t="s">
        <v>762</v>
      </c>
      <c r="H146" s="184">
        <v>1</v>
      </c>
      <c r="I146" s="5"/>
      <c r="J146" s="185">
        <f t="shared" si="30"/>
        <v>0</v>
      </c>
      <c r="K146" s="186"/>
      <c r="L146" s="111"/>
      <c r="M146" s="187" t="s">
        <v>3</v>
      </c>
      <c r="N146" s="188" t="s">
        <v>41</v>
      </c>
      <c r="O146" s="189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R146" s="192" t="s">
        <v>162</v>
      </c>
      <c r="AT146" s="192" t="s">
        <v>158</v>
      </c>
      <c r="AU146" s="192" t="s">
        <v>77</v>
      </c>
      <c r="AY146" s="101" t="s">
        <v>157</v>
      </c>
      <c r="BE146" s="193">
        <f t="shared" si="34"/>
        <v>0</v>
      </c>
      <c r="BF146" s="193">
        <f t="shared" si="35"/>
        <v>0</v>
      </c>
      <c r="BG146" s="193">
        <f t="shared" si="36"/>
        <v>0</v>
      </c>
      <c r="BH146" s="193">
        <f t="shared" si="37"/>
        <v>0</v>
      </c>
      <c r="BI146" s="193">
        <f t="shared" si="38"/>
        <v>0</v>
      </c>
      <c r="BJ146" s="101" t="s">
        <v>163</v>
      </c>
      <c r="BK146" s="193">
        <f t="shared" si="39"/>
        <v>0</v>
      </c>
      <c r="BL146" s="101" t="s">
        <v>162</v>
      </c>
      <c r="BM146" s="192" t="s">
        <v>539</v>
      </c>
    </row>
    <row r="147" spans="1:65" s="113" customFormat="1" ht="24.2" customHeight="1">
      <c r="A147" s="110"/>
      <c r="B147" s="111"/>
      <c r="C147" s="180" t="s">
        <v>541</v>
      </c>
      <c r="D147" s="180" t="s">
        <v>158</v>
      </c>
      <c r="E147" s="181" t="s">
        <v>541</v>
      </c>
      <c r="F147" s="182" t="s">
        <v>1555</v>
      </c>
      <c r="G147" s="183" t="s">
        <v>762</v>
      </c>
      <c r="H147" s="184">
        <v>1</v>
      </c>
      <c r="I147" s="5"/>
      <c r="J147" s="185">
        <f t="shared" si="30"/>
        <v>0</v>
      </c>
      <c r="K147" s="186"/>
      <c r="L147" s="111"/>
      <c r="M147" s="187" t="s">
        <v>3</v>
      </c>
      <c r="N147" s="188" t="s">
        <v>41</v>
      </c>
      <c r="O147" s="189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R147" s="192" t="s">
        <v>162</v>
      </c>
      <c r="AT147" s="192" t="s">
        <v>158</v>
      </c>
      <c r="AU147" s="192" t="s">
        <v>77</v>
      </c>
      <c r="AY147" s="101" t="s">
        <v>157</v>
      </c>
      <c r="BE147" s="193">
        <f t="shared" si="34"/>
        <v>0</v>
      </c>
      <c r="BF147" s="193">
        <f t="shared" si="35"/>
        <v>0</v>
      </c>
      <c r="BG147" s="193">
        <f t="shared" si="36"/>
        <v>0</v>
      </c>
      <c r="BH147" s="193">
        <f t="shared" si="37"/>
        <v>0</v>
      </c>
      <c r="BI147" s="193">
        <f t="shared" si="38"/>
        <v>0</v>
      </c>
      <c r="BJ147" s="101" t="s">
        <v>163</v>
      </c>
      <c r="BK147" s="193">
        <f t="shared" si="39"/>
        <v>0</v>
      </c>
      <c r="BL147" s="101" t="s">
        <v>162</v>
      </c>
      <c r="BM147" s="192" t="s">
        <v>544</v>
      </c>
    </row>
    <row r="148" spans="1:65" s="113" customFormat="1" ht="24.2" customHeight="1">
      <c r="A148" s="110"/>
      <c r="B148" s="111"/>
      <c r="C148" s="180" t="s">
        <v>330</v>
      </c>
      <c r="D148" s="180" t="s">
        <v>158</v>
      </c>
      <c r="E148" s="181" t="s">
        <v>330</v>
      </c>
      <c r="F148" s="182" t="s">
        <v>1556</v>
      </c>
      <c r="G148" s="183" t="s">
        <v>727</v>
      </c>
      <c r="H148" s="184">
        <v>1</v>
      </c>
      <c r="I148" s="5"/>
      <c r="J148" s="185">
        <f t="shared" si="30"/>
        <v>0</v>
      </c>
      <c r="K148" s="186"/>
      <c r="L148" s="111"/>
      <c r="M148" s="187" t="s">
        <v>3</v>
      </c>
      <c r="N148" s="188" t="s">
        <v>41</v>
      </c>
      <c r="O148" s="189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R148" s="192" t="s">
        <v>162</v>
      </c>
      <c r="AT148" s="192" t="s">
        <v>158</v>
      </c>
      <c r="AU148" s="192" t="s">
        <v>77</v>
      </c>
      <c r="AY148" s="101" t="s">
        <v>157</v>
      </c>
      <c r="BE148" s="193">
        <f t="shared" si="34"/>
        <v>0</v>
      </c>
      <c r="BF148" s="193">
        <f t="shared" si="35"/>
        <v>0</v>
      </c>
      <c r="BG148" s="193">
        <f t="shared" si="36"/>
        <v>0</v>
      </c>
      <c r="BH148" s="193">
        <f t="shared" si="37"/>
        <v>0</v>
      </c>
      <c r="BI148" s="193">
        <f t="shared" si="38"/>
        <v>0</v>
      </c>
      <c r="BJ148" s="101" t="s">
        <v>163</v>
      </c>
      <c r="BK148" s="193">
        <f t="shared" si="39"/>
        <v>0</v>
      </c>
      <c r="BL148" s="101" t="s">
        <v>162</v>
      </c>
      <c r="BM148" s="192" t="s">
        <v>550</v>
      </c>
    </row>
    <row r="149" spans="1:65" s="113" customFormat="1" ht="16.5" customHeight="1">
      <c r="A149" s="110"/>
      <c r="B149" s="111"/>
      <c r="C149" s="180" t="s">
        <v>446</v>
      </c>
      <c r="D149" s="180" t="s">
        <v>158</v>
      </c>
      <c r="E149" s="181" t="s">
        <v>446</v>
      </c>
      <c r="F149" s="182" t="s">
        <v>1557</v>
      </c>
      <c r="G149" s="183" t="s">
        <v>727</v>
      </c>
      <c r="H149" s="184">
        <v>1</v>
      </c>
      <c r="I149" s="5"/>
      <c r="J149" s="185">
        <f t="shared" si="30"/>
        <v>0</v>
      </c>
      <c r="K149" s="186"/>
      <c r="L149" s="111"/>
      <c r="M149" s="187" t="s">
        <v>3</v>
      </c>
      <c r="N149" s="188" t="s">
        <v>41</v>
      </c>
      <c r="O149" s="189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R149" s="192" t="s">
        <v>162</v>
      </c>
      <c r="AT149" s="192" t="s">
        <v>158</v>
      </c>
      <c r="AU149" s="192" t="s">
        <v>77</v>
      </c>
      <c r="AY149" s="101" t="s">
        <v>157</v>
      </c>
      <c r="BE149" s="193">
        <f t="shared" si="34"/>
        <v>0</v>
      </c>
      <c r="BF149" s="193">
        <f t="shared" si="35"/>
        <v>0</v>
      </c>
      <c r="BG149" s="193">
        <f t="shared" si="36"/>
        <v>0</v>
      </c>
      <c r="BH149" s="193">
        <f t="shared" si="37"/>
        <v>0</v>
      </c>
      <c r="BI149" s="193">
        <f t="shared" si="38"/>
        <v>0</v>
      </c>
      <c r="BJ149" s="101" t="s">
        <v>163</v>
      </c>
      <c r="BK149" s="193">
        <f t="shared" si="39"/>
        <v>0</v>
      </c>
      <c r="BL149" s="101" t="s">
        <v>162</v>
      </c>
      <c r="BM149" s="192" t="s">
        <v>553</v>
      </c>
    </row>
    <row r="150" spans="1:65" s="113" customFormat="1" ht="16.5" customHeight="1">
      <c r="A150" s="110"/>
      <c r="B150" s="111"/>
      <c r="C150" s="180" t="s">
        <v>334</v>
      </c>
      <c r="D150" s="180" t="s">
        <v>158</v>
      </c>
      <c r="E150" s="181" t="s">
        <v>334</v>
      </c>
      <c r="F150" s="182" t="s">
        <v>1558</v>
      </c>
      <c r="G150" s="183" t="s">
        <v>727</v>
      </c>
      <c r="H150" s="184">
        <v>1</v>
      </c>
      <c r="I150" s="5"/>
      <c r="J150" s="185">
        <f t="shared" si="30"/>
        <v>0</v>
      </c>
      <c r="K150" s="186"/>
      <c r="L150" s="111"/>
      <c r="M150" s="187" t="s">
        <v>3</v>
      </c>
      <c r="N150" s="188" t="s">
        <v>41</v>
      </c>
      <c r="O150" s="189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R150" s="192" t="s">
        <v>162</v>
      </c>
      <c r="AT150" s="192" t="s">
        <v>158</v>
      </c>
      <c r="AU150" s="192" t="s">
        <v>77</v>
      </c>
      <c r="AY150" s="101" t="s">
        <v>157</v>
      </c>
      <c r="BE150" s="193">
        <f t="shared" si="34"/>
        <v>0</v>
      </c>
      <c r="BF150" s="193">
        <f t="shared" si="35"/>
        <v>0</v>
      </c>
      <c r="BG150" s="193">
        <f t="shared" si="36"/>
        <v>0</v>
      </c>
      <c r="BH150" s="193">
        <f t="shared" si="37"/>
        <v>0</v>
      </c>
      <c r="BI150" s="193">
        <f t="shared" si="38"/>
        <v>0</v>
      </c>
      <c r="BJ150" s="101" t="s">
        <v>163</v>
      </c>
      <c r="BK150" s="193">
        <f t="shared" si="39"/>
        <v>0</v>
      </c>
      <c r="BL150" s="101" t="s">
        <v>162</v>
      </c>
      <c r="BM150" s="192" t="s">
        <v>559</v>
      </c>
    </row>
    <row r="151" spans="2:63" s="169" customFormat="1" ht="25.9" customHeight="1">
      <c r="B151" s="170"/>
      <c r="D151" s="171" t="s">
        <v>68</v>
      </c>
      <c r="E151" s="172" t="s">
        <v>1559</v>
      </c>
      <c r="F151" s="172" t="s">
        <v>1560</v>
      </c>
      <c r="J151" s="173">
        <f>BK151</f>
        <v>0</v>
      </c>
      <c r="L151" s="170"/>
      <c r="M151" s="174"/>
      <c r="N151" s="175"/>
      <c r="O151" s="175"/>
      <c r="P151" s="176">
        <f>SUM(P152:P157)</f>
        <v>0</v>
      </c>
      <c r="Q151" s="175"/>
      <c r="R151" s="176">
        <f>SUM(R152:R157)</f>
        <v>0</v>
      </c>
      <c r="S151" s="175"/>
      <c r="T151" s="177">
        <f>SUM(T152:T157)</f>
        <v>0</v>
      </c>
      <c r="AR151" s="171" t="s">
        <v>77</v>
      </c>
      <c r="AT151" s="178" t="s">
        <v>68</v>
      </c>
      <c r="AU151" s="178" t="s">
        <v>69</v>
      </c>
      <c r="AY151" s="171" t="s">
        <v>157</v>
      </c>
      <c r="BK151" s="179">
        <f>SUM(BK152:BK157)</f>
        <v>0</v>
      </c>
    </row>
    <row r="152" spans="1:65" s="113" customFormat="1" ht="33" customHeight="1">
      <c r="A152" s="110"/>
      <c r="B152" s="111"/>
      <c r="C152" s="180" t="s">
        <v>561</v>
      </c>
      <c r="D152" s="180" t="s">
        <v>158</v>
      </c>
      <c r="E152" s="181" t="s">
        <v>561</v>
      </c>
      <c r="F152" s="182" t="s">
        <v>1561</v>
      </c>
      <c r="G152" s="183" t="s">
        <v>762</v>
      </c>
      <c r="H152" s="184">
        <v>2</v>
      </c>
      <c r="I152" s="5"/>
      <c r="J152" s="185">
        <f aca="true" t="shared" si="40" ref="J152:J157">ROUND(I152*H152,2)</f>
        <v>0</v>
      </c>
      <c r="K152" s="186"/>
      <c r="L152" s="111"/>
      <c r="M152" s="187" t="s">
        <v>3</v>
      </c>
      <c r="N152" s="188" t="s">
        <v>41</v>
      </c>
      <c r="O152" s="189"/>
      <c r="P152" s="190">
        <f aca="true" t="shared" si="41" ref="P152:P157">O152*H152</f>
        <v>0</v>
      </c>
      <c r="Q152" s="190">
        <v>0</v>
      </c>
      <c r="R152" s="190">
        <f aca="true" t="shared" si="42" ref="R152:R157">Q152*H152</f>
        <v>0</v>
      </c>
      <c r="S152" s="190">
        <v>0</v>
      </c>
      <c r="T152" s="191">
        <f aca="true" t="shared" si="43" ref="T152:T157">S152*H152</f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R152" s="192" t="s">
        <v>162</v>
      </c>
      <c r="AT152" s="192" t="s">
        <v>158</v>
      </c>
      <c r="AU152" s="192" t="s">
        <v>77</v>
      </c>
      <c r="AY152" s="101" t="s">
        <v>157</v>
      </c>
      <c r="BE152" s="193">
        <f aca="true" t="shared" si="44" ref="BE152:BE157">IF(N152="základní",J152,0)</f>
        <v>0</v>
      </c>
      <c r="BF152" s="193">
        <f aca="true" t="shared" si="45" ref="BF152:BF157">IF(N152="snížená",J152,0)</f>
        <v>0</v>
      </c>
      <c r="BG152" s="193">
        <f aca="true" t="shared" si="46" ref="BG152:BG157">IF(N152="zákl. přenesená",J152,0)</f>
        <v>0</v>
      </c>
      <c r="BH152" s="193">
        <f aca="true" t="shared" si="47" ref="BH152:BH157">IF(N152="sníž. přenesená",J152,0)</f>
        <v>0</v>
      </c>
      <c r="BI152" s="193">
        <f aca="true" t="shared" si="48" ref="BI152:BI157">IF(N152="nulová",J152,0)</f>
        <v>0</v>
      </c>
      <c r="BJ152" s="101" t="s">
        <v>163</v>
      </c>
      <c r="BK152" s="193">
        <f aca="true" t="shared" si="49" ref="BK152:BK157">ROUND(I152*H152,2)</f>
        <v>0</v>
      </c>
      <c r="BL152" s="101" t="s">
        <v>162</v>
      </c>
      <c r="BM152" s="192" t="s">
        <v>564</v>
      </c>
    </row>
    <row r="153" spans="1:65" s="113" customFormat="1" ht="24.2" customHeight="1">
      <c r="A153" s="110"/>
      <c r="B153" s="111"/>
      <c r="C153" s="180" t="s">
        <v>340</v>
      </c>
      <c r="D153" s="180" t="s">
        <v>158</v>
      </c>
      <c r="E153" s="181" t="s">
        <v>340</v>
      </c>
      <c r="F153" s="182" t="s">
        <v>1562</v>
      </c>
      <c r="G153" s="183" t="s">
        <v>762</v>
      </c>
      <c r="H153" s="184">
        <v>1</v>
      </c>
      <c r="I153" s="5"/>
      <c r="J153" s="185">
        <f t="shared" si="40"/>
        <v>0</v>
      </c>
      <c r="K153" s="186"/>
      <c r="L153" s="111"/>
      <c r="M153" s="187" t="s">
        <v>3</v>
      </c>
      <c r="N153" s="188" t="s">
        <v>41</v>
      </c>
      <c r="O153" s="189"/>
      <c r="P153" s="190">
        <f t="shared" si="41"/>
        <v>0</v>
      </c>
      <c r="Q153" s="190">
        <v>0</v>
      </c>
      <c r="R153" s="190">
        <f t="shared" si="42"/>
        <v>0</v>
      </c>
      <c r="S153" s="190">
        <v>0</v>
      </c>
      <c r="T153" s="191">
        <f t="shared" si="43"/>
        <v>0</v>
      </c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R153" s="192" t="s">
        <v>162</v>
      </c>
      <c r="AT153" s="192" t="s">
        <v>158</v>
      </c>
      <c r="AU153" s="192" t="s">
        <v>77</v>
      </c>
      <c r="AY153" s="101" t="s">
        <v>157</v>
      </c>
      <c r="BE153" s="193">
        <f t="shared" si="44"/>
        <v>0</v>
      </c>
      <c r="BF153" s="193">
        <f t="shared" si="45"/>
        <v>0</v>
      </c>
      <c r="BG153" s="193">
        <f t="shared" si="46"/>
        <v>0</v>
      </c>
      <c r="BH153" s="193">
        <f t="shared" si="47"/>
        <v>0</v>
      </c>
      <c r="BI153" s="193">
        <f t="shared" si="48"/>
        <v>0</v>
      </c>
      <c r="BJ153" s="101" t="s">
        <v>163</v>
      </c>
      <c r="BK153" s="193">
        <f t="shared" si="49"/>
        <v>0</v>
      </c>
      <c r="BL153" s="101" t="s">
        <v>162</v>
      </c>
      <c r="BM153" s="192" t="s">
        <v>569</v>
      </c>
    </row>
    <row r="154" spans="1:65" s="113" customFormat="1" ht="37.9" customHeight="1">
      <c r="A154" s="110"/>
      <c r="B154" s="111"/>
      <c r="C154" s="180" t="s">
        <v>570</v>
      </c>
      <c r="D154" s="180" t="s">
        <v>158</v>
      </c>
      <c r="E154" s="181" t="s">
        <v>570</v>
      </c>
      <c r="F154" s="182" t="s">
        <v>1563</v>
      </c>
      <c r="G154" s="183" t="s">
        <v>727</v>
      </c>
      <c r="H154" s="184">
        <v>1</v>
      </c>
      <c r="I154" s="5"/>
      <c r="J154" s="185">
        <f t="shared" si="40"/>
        <v>0</v>
      </c>
      <c r="K154" s="186"/>
      <c r="L154" s="111"/>
      <c r="M154" s="187" t="s">
        <v>3</v>
      </c>
      <c r="N154" s="188" t="s">
        <v>41</v>
      </c>
      <c r="O154" s="189"/>
      <c r="P154" s="190">
        <f t="shared" si="41"/>
        <v>0</v>
      </c>
      <c r="Q154" s="190">
        <v>0</v>
      </c>
      <c r="R154" s="190">
        <f t="shared" si="42"/>
        <v>0</v>
      </c>
      <c r="S154" s="190">
        <v>0</v>
      </c>
      <c r="T154" s="191">
        <f t="shared" si="43"/>
        <v>0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R154" s="192" t="s">
        <v>162</v>
      </c>
      <c r="AT154" s="192" t="s">
        <v>158</v>
      </c>
      <c r="AU154" s="192" t="s">
        <v>77</v>
      </c>
      <c r="AY154" s="101" t="s">
        <v>157</v>
      </c>
      <c r="BE154" s="193">
        <f t="shared" si="44"/>
        <v>0</v>
      </c>
      <c r="BF154" s="193">
        <f t="shared" si="45"/>
        <v>0</v>
      </c>
      <c r="BG154" s="193">
        <f t="shared" si="46"/>
        <v>0</v>
      </c>
      <c r="BH154" s="193">
        <f t="shared" si="47"/>
        <v>0</v>
      </c>
      <c r="BI154" s="193">
        <f t="shared" si="48"/>
        <v>0</v>
      </c>
      <c r="BJ154" s="101" t="s">
        <v>163</v>
      </c>
      <c r="BK154" s="193">
        <f t="shared" si="49"/>
        <v>0</v>
      </c>
      <c r="BL154" s="101" t="s">
        <v>162</v>
      </c>
      <c r="BM154" s="192" t="s">
        <v>573</v>
      </c>
    </row>
    <row r="155" spans="1:65" s="113" customFormat="1" ht="24.2" customHeight="1">
      <c r="A155" s="110"/>
      <c r="B155" s="111"/>
      <c r="C155" s="180" t="s">
        <v>344</v>
      </c>
      <c r="D155" s="180" t="s">
        <v>158</v>
      </c>
      <c r="E155" s="181" t="s">
        <v>344</v>
      </c>
      <c r="F155" s="182" t="s">
        <v>1564</v>
      </c>
      <c r="G155" s="183" t="s">
        <v>727</v>
      </c>
      <c r="H155" s="184">
        <v>1</v>
      </c>
      <c r="I155" s="5"/>
      <c r="J155" s="185">
        <f t="shared" si="40"/>
        <v>0</v>
      </c>
      <c r="K155" s="186"/>
      <c r="L155" s="111"/>
      <c r="M155" s="187" t="s">
        <v>3</v>
      </c>
      <c r="N155" s="188" t="s">
        <v>41</v>
      </c>
      <c r="O155" s="189"/>
      <c r="P155" s="190">
        <f t="shared" si="41"/>
        <v>0</v>
      </c>
      <c r="Q155" s="190">
        <v>0</v>
      </c>
      <c r="R155" s="190">
        <f t="shared" si="42"/>
        <v>0</v>
      </c>
      <c r="S155" s="190">
        <v>0</v>
      </c>
      <c r="T155" s="191">
        <f t="shared" si="43"/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R155" s="192" t="s">
        <v>162</v>
      </c>
      <c r="AT155" s="192" t="s">
        <v>158</v>
      </c>
      <c r="AU155" s="192" t="s">
        <v>77</v>
      </c>
      <c r="AY155" s="101" t="s">
        <v>157</v>
      </c>
      <c r="BE155" s="193">
        <f t="shared" si="44"/>
        <v>0</v>
      </c>
      <c r="BF155" s="193">
        <f t="shared" si="45"/>
        <v>0</v>
      </c>
      <c r="BG155" s="193">
        <f t="shared" si="46"/>
        <v>0</v>
      </c>
      <c r="BH155" s="193">
        <f t="shared" si="47"/>
        <v>0</v>
      </c>
      <c r="BI155" s="193">
        <f t="shared" si="48"/>
        <v>0</v>
      </c>
      <c r="BJ155" s="101" t="s">
        <v>163</v>
      </c>
      <c r="BK155" s="193">
        <f t="shared" si="49"/>
        <v>0</v>
      </c>
      <c r="BL155" s="101" t="s">
        <v>162</v>
      </c>
      <c r="BM155" s="192" t="s">
        <v>576</v>
      </c>
    </row>
    <row r="156" spans="1:65" s="113" customFormat="1" ht="33" customHeight="1">
      <c r="A156" s="110"/>
      <c r="B156" s="111"/>
      <c r="C156" s="180" t="s">
        <v>466</v>
      </c>
      <c r="D156" s="180" t="s">
        <v>158</v>
      </c>
      <c r="E156" s="181" t="s">
        <v>466</v>
      </c>
      <c r="F156" s="182" t="s">
        <v>1565</v>
      </c>
      <c r="G156" s="183" t="s">
        <v>183</v>
      </c>
      <c r="H156" s="184">
        <v>20</v>
      </c>
      <c r="I156" s="5"/>
      <c r="J156" s="185">
        <f t="shared" si="40"/>
        <v>0</v>
      </c>
      <c r="K156" s="186"/>
      <c r="L156" s="111"/>
      <c r="M156" s="187" t="s">
        <v>3</v>
      </c>
      <c r="N156" s="188" t="s">
        <v>41</v>
      </c>
      <c r="O156" s="189"/>
      <c r="P156" s="190">
        <f t="shared" si="41"/>
        <v>0</v>
      </c>
      <c r="Q156" s="190">
        <v>0</v>
      </c>
      <c r="R156" s="190">
        <f t="shared" si="42"/>
        <v>0</v>
      </c>
      <c r="S156" s="190">
        <v>0</v>
      </c>
      <c r="T156" s="191">
        <f t="shared" si="43"/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R156" s="192" t="s">
        <v>162</v>
      </c>
      <c r="AT156" s="192" t="s">
        <v>158</v>
      </c>
      <c r="AU156" s="192" t="s">
        <v>77</v>
      </c>
      <c r="AY156" s="101" t="s">
        <v>157</v>
      </c>
      <c r="BE156" s="193">
        <f t="shared" si="44"/>
        <v>0</v>
      </c>
      <c r="BF156" s="193">
        <f t="shared" si="45"/>
        <v>0</v>
      </c>
      <c r="BG156" s="193">
        <f t="shared" si="46"/>
        <v>0</v>
      </c>
      <c r="BH156" s="193">
        <f t="shared" si="47"/>
        <v>0</v>
      </c>
      <c r="BI156" s="193">
        <f t="shared" si="48"/>
        <v>0</v>
      </c>
      <c r="BJ156" s="101" t="s">
        <v>163</v>
      </c>
      <c r="BK156" s="193">
        <f t="shared" si="49"/>
        <v>0</v>
      </c>
      <c r="BL156" s="101" t="s">
        <v>162</v>
      </c>
      <c r="BM156" s="192" t="s">
        <v>581</v>
      </c>
    </row>
    <row r="157" spans="1:65" s="113" customFormat="1" ht="16.5" customHeight="1">
      <c r="A157" s="110"/>
      <c r="B157" s="111"/>
      <c r="C157" s="180" t="s">
        <v>348</v>
      </c>
      <c r="D157" s="180" t="s">
        <v>158</v>
      </c>
      <c r="E157" s="181" t="s">
        <v>348</v>
      </c>
      <c r="F157" s="182" t="s">
        <v>1566</v>
      </c>
      <c r="G157" s="183" t="s">
        <v>727</v>
      </c>
      <c r="H157" s="184">
        <v>1</v>
      </c>
      <c r="I157" s="5"/>
      <c r="J157" s="185">
        <f t="shared" si="40"/>
        <v>0</v>
      </c>
      <c r="K157" s="186"/>
      <c r="L157" s="111"/>
      <c r="M157" s="187" t="s">
        <v>3</v>
      </c>
      <c r="N157" s="188" t="s">
        <v>41</v>
      </c>
      <c r="O157" s="189"/>
      <c r="P157" s="190">
        <f t="shared" si="41"/>
        <v>0</v>
      </c>
      <c r="Q157" s="190">
        <v>0</v>
      </c>
      <c r="R157" s="190">
        <f t="shared" si="42"/>
        <v>0</v>
      </c>
      <c r="S157" s="190">
        <v>0</v>
      </c>
      <c r="T157" s="191">
        <f t="shared" si="43"/>
        <v>0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R157" s="192" t="s">
        <v>162</v>
      </c>
      <c r="AT157" s="192" t="s">
        <v>158</v>
      </c>
      <c r="AU157" s="192" t="s">
        <v>77</v>
      </c>
      <c r="AY157" s="101" t="s">
        <v>157</v>
      </c>
      <c r="BE157" s="193">
        <f t="shared" si="44"/>
        <v>0</v>
      </c>
      <c r="BF157" s="193">
        <f t="shared" si="45"/>
        <v>0</v>
      </c>
      <c r="BG157" s="193">
        <f t="shared" si="46"/>
        <v>0</v>
      </c>
      <c r="BH157" s="193">
        <f t="shared" si="47"/>
        <v>0</v>
      </c>
      <c r="BI157" s="193">
        <f t="shared" si="48"/>
        <v>0</v>
      </c>
      <c r="BJ157" s="101" t="s">
        <v>163</v>
      </c>
      <c r="BK157" s="193">
        <f t="shared" si="49"/>
        <v>0</v>
      </c>
      <c r="BL157" s="101" t="s">
        <v>162</v>
      </c>
      <c r="BM157" s="192" t="s">
        <v>587</v>
      </c>
    </row>
    <row r="158" spans="2:63" s="169" customFormat="1" ht="25.9" customHeight="1">
      <c r="B158" s="170"/>
      <c r="D158" s="171" t="s">
        <v>68</v>
      </c>
      <c r="E158" s="172" t="s">
        <v>1567</v>
      </c>
      <c r="F158" s="172" t="s">
        <v>1568</v>
      </c>
      <c r="J158" s="173">
        <f>BK158</f>
        <v>0</v>
      </c>
      <c r="L158" s="170"/>
      <c r="M158" s="174"/>
      <c r="N158" s="175"/>
      <c r="O158" s="175"/>
      <c r="P158" s="176">
        <f>SUM(P159:P177)</f>
        <v>0</v>
      </c>
      <c r="Q158" s="175"/>
      <c r="R158" s="176">
        <f>SUM(R159:R177)</f>
        <v>0</v>
      </c>
      <c r="S158" s="175"/>
      <c r="T158" s="177">
        <f>SUM(T159:T177)</f>
        <v>0</v>
      </c>
      <c r="AR158" s="171" t="s">
        <v>77</v>
      </c>
      <c r="AT158" s="178" t="s">
        <v>68</v>
      </c>
      <c r="AU158" s="178" t="s">
        <v>69</v>
      </c>
      <c r="AY158" s="171" t="s">
        <v>157</v>
      </c>
      <c r="BK158" s="179">
        <f>SUM(BK159:BK177)</f>
        <v>0</v>
      </c>
    </row>
    <row r="159" spans="1:65" s="113" customFormat="1" ht="33" customHeight="1">
      <c r="A159" s="110"/>
      <c r="B159" s="111"/>
      <c r="C159" s="180" t="s">
        <v>603</v>
      </c>
      <c r="D159" s="180" t="s">
        <v>158</v>
      </c>
      <c r="E159" s="181" t="s">
        <v>603</v>
      </c>
      <c r="F159" s="182" t="s">
        <v>1569</v>
      </c>
      <c r="G159" s="183" t="s">
        <v>762</v>
      </c>
      <c r="H159" s="184">
        <v>2</v>
      </c>
      <c r="I159" s="5"/>
      <c r="J159" s="185">
        <f aca="true" t="shared" si="50" ref="J159:J177">ROUND(I159*H159,2)</f>
        <v>0</v>
      </c>
      <c r="K159" s="186"/>
      <c r="L159" s="111"/>
      <c r="M159" s="187" t="s">
        <v>3</v>
      </c>
      <c r="N159" s="188" t="s">
        <v>41</v>
      </c>
      <c r="O159" s="189"/>
      <c r="P159" s="190">
        <f aca="true" t="shared" si="51" ref="P159:P177">O159*H159</f>
        <v>0</v>
      </c>
      <c r="Q159" s="190">
        <v>0</v>
      </c>
      <c r="R159" s="190">
        <f aca="true" t="shared" si="52" ref="R159:R177">Q159*H159</f>
        <v>0</v>
      </c>
      <c r="S159" s="190">
        <v>0</v>
      </c>
      <c r="T159" s="191">
        <f aca="true" t="shared" si="53" ref="T159:T177">S159*H159</f>
        <v>0</v>
      </c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R159" s="192" t="s">
        <v>162</v>
      </c>
      <c r="AT159" s="192" t="s">
        <v>158</v>
      </c>
      <c r="AU159" s="192" t="s">
        <v>77</v>
      </c>
      <c r="AY159" s="101" t="s">
        <v>157</v>
      </c>
      <c r="BE159" s="193">
        <f aca="true" t="shared" si="54" ref="BE159:BE177">IF(N159="základní",J159,0)</f>
        <v>0</v>
      </c>
      <c r="BF159" s="193">
        <f aca="true" t="shared" si="55" ref="BF159:BF177">IF(N159="snížená",J159,0)</f>
        <v>0</v>
      </c>
      <c r="BG159" s="193">
        <f aca="true" t="shared" si="56" ref="BG159:BG177">IF(N159="zákl. přenesená",J159,0)</f>
        <v>0</v>
      </c>
      <c r="BH159" s="193">
        <f aca="true" t="shared" si="57" ref="BH159:BH177">IF(N159="sníž. přenesená",J159,0)</f>
        <v>0</v>
      </c>
      <c r="BI159" s="193">
        <f aca="true" t="shared" si="58" ref="BI159:BI177">IF(N159="nulová",J159,0)</f>
        <v>0</v>
      </c>
      <c r="BJ159" s="101" t="s">
        <v>163</v>
      </c>
      <c r="BK159" s="193">
        <f aca="true" t="shared" si="59" ref="BK159:BK177">ROUND(I159*H159,2)</f>
        <v>0</v>
      </c>
      <c r="BL159" s="101" t="s">
        <v>162</v>
      </c>
      <c r="BM159" s="192" t="s">
        <v>606</v>
      </c>
    </row>
    <row r="160" spans="1:65" s="113" customFormat="1" ht="24.2" customHeight="1">
      <c r="A160" s="110"/>
      <c r="B160" s="111"/>
      <c r="C160" s="180" t="s">
        <v>352</v>
      </c>
      <c r="D160" s="180" t="s">
        <v>158</v>
      </c>
      <c r="E160" s="181" t="s">
        <v>352</v>
      </c>
      <c r="F160" s="182" t="s">
        <v>1570</v>
      </c>
      <c r="G160" s="183" t="s">
        <v>161</v>
      </c>
      <c r="H160" s="184">
        <v>1.2</v>
      </c>
      <c r="I160" s="5"/>
      <c r="J160" s="185">
        <f t="shared" si="50"/>
        <v>0</v>
      </c>
      <c r="K160" s="186"/>
      <c r="L160" s="111"/>
      <c r="M160" s="187" t="s">
        <v>3</v>
      </c>
      <c r="N160" s="188" t="s">
        <v>41</v>
      </c>
      <c r="O160" s="189"/>
      <c r="P160" s="190">
        <f t="shared" si="51"/>
        <v>0</v>
      </c>
      <c r="Q160" s="190">
        <v>0</v>
      </c>
      <c r="R160" s="190">
        <f t="shared" si="52"/>
        <v>0</v>
      </c>
      <c r="S160" s="190">
        <v>0</v>
      </c>
      <c r="T160" s="191">
        <f t="shared" si="53"/>
        <v>0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R160" s="192" t="s">
        <v>162</v>
      </c>
      <c r="AT160" s="192" t="s">
        <v>158</v>
      </c>
      <c r="AU160" s="192" t="s">
        <v>77</v>
      </c>
      <c r="AY160" s="101" t="s">
        <v>157</v>
      </c>
      <c r="BE160" s="193">
        <f t="shared" si="54"/>
        <v>0</v>
      </c>
      <c r="BF160" s="193">
        <f t="shared" si="55"/>
        <v>0</v>
      </c>
      <c r="BG160" s="193">
        <f t="shared" si="56"/>
        <v>0</v>
      </c>
      <c r="BH160" s="193">
        <f t="shared" si="57"/>
        <v>0</v>
      </c>
      <c r="BI160" s="193">
        <f t="shared" si="58"/>
        <v>0</v>
      </c>
      <c r="BJ160" s="101" t="s">
        <v>163</v>
      </c>
      <c r="BK160" s="193">
        <f t="shared" si="59"/>
        <v>0</v>
      </c>
      <c r="BL160" s="101" t="s">
        <v>162</v>
      </c>
      <c r="BM160" s="192" t="s">
        <v>611</v>
      </c>
    </row>
    <row r="161" spans="1:65" s="113" customFormat="1" ht="21.75" customHeight="1">
      <c r="A161" s="110"/>
      <c r="B161" s="111"/>
      <c r="C161" s="180" t="s">
        <v>335</v>
      </c>
      <c r="D161" s="180" t="s">
        <v>158</v>
      </c>
      <c r="E161" s="181" t="s">
        <v>335</v>
      </c>
      <c r="F161" s="182" t="s">
        <v>1571</v>
      </c>
      <c r="G161" s="183" t="s">
        <v>161</v>
      </c>
      <c r="H161" s="184">
        <v>2.5</v>
      </c>
      <c r="I161" s="5"/>
      <c r="J161" s="185">
        <f t="shared" si="50"/>
        <v>0</v>
      </c>
      <c r="K161" s="186"/>
      <c r="L161" s="111"/>
      <c r="M161" s="187" t="s">
        <v>3</v>
      </c>
      <c r="N161" s="188" t="s">
        <v>41</v>
      </c>
      <c r="O161" s="189"/>
      <c r="P161" s="190">
        <f t="shared" si="51"/>
        <v>0</v>
      </c>
      <c r="Q161" s="190">
        <v>0</v>
      </c>
      <c r="R161" s="190">
        <f t="shared" si="52"/>
        <v>0</v>
      </c>
      <c r="S161" s="190">
        <v>0</v>
      </c>
      <c r="T161" s="191">
        <f t="shared" si="53"/>
        <v>0</v>
      </c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R161" s="192" t="s">
        <v>162</v>
      </c>
      <c r="AT161" s="192" t="s">
        <v>158</v>
      </c>
      <c r="AU161" s="192" t="s">
        <v>77</v>
      </c>
      <c r="AY161" s="101" t="s">
        <v>157</v>
      </c>
      <c r="BE161" s="193">
        <f t="shared" si="54"/>
        <v>0</v>
      </c>
      <c r="BF161" s="193">
        <f t="shared" si="55"/>
        <v>0</v>
      </c>
      <c r="BG161" s="193">
        <f t="shared" si="56"/>
        <v>0</v>
      </c>
      <c r="BH161" s="193">
        <f t="shared" si="57"/>
        <v>0</v>
      </c>
      <c r="BI161" s="193">
        <f t="shared" si="58"/>
        <v>0</v>
      </c>
      <c r="BJ161" s="101" t="s">
        <v>163</v>
      </c>
      <c r="BK161" s="193">
        <f t="shared" si="59"/>
        <v>0</v>
      </c>
      <c r="BL161" s="101" t="s">
        <v>162</v>
      </c>
      <c r="BM161" s="192" t="s">
        <v>616</v>
      </c>
    </row>
    <row r="162" spans="1:65" s="113" customFormat="1" ht="24.2" customHeight="1">
      <c r="A162" s="110"/>
      <c r="B162" s="111"/>
      <c r="C162" s="180" t="s">
        <v>390</v>
      </c>
      <c r="D162" s="180" t="s">
        <v>158</v>
      </c>
      <c r="E162" s="181" t="s">
        <v>390</v>
      </c>
      <c r="F162" s="182" t="s">
        <v>1572</v>
      </c>
      <c r="G162" s="183" t="s">
        <v>161</v>
      </c>
      <c r="H162" s="184">
        <v>2.5</v>
      </c>
      <c r="I162" s="5"/>
      <c r="J162" s="185">
        <f t="shared" si="50"/>
        <v>0</v>
      </c>
      <c r="K162" s="186"/>
      <c r="L162" s="111"/>
      <c r="M162" s="187" t="s">
        <v>3</v>
      </c>
      <c r="N162" s="188" t="s">
        <v>41</v>
      </c>
      <c r="O162" s="189"/>
      <c r="P162" s="190">
        <f t="shared" si="51"/>
        <v>0</v>
      </c>
      <c r="Q162" s="190">
        <v>0</v>
      </c>
      <c r="R162" s="190">
        <f t="shared" si="52"/>
        <v>0</v>
      </c>
      <c r="S162" s="190">
        <v>0</v>
      </c>
      <c r="T162" s="191">
        <f t="shared" si="53"/>
        <v>0</v>
      </c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R162" s="192" t="s">
        <v>162</v>
      </c>
      <c r="AT162" s="192" t="s">
        <v>158</v>
      </c>
      <c r="AU162" s="192" t="s">
        <v>77</v>
      </c>
      <c r="AY162" s="101" t="s">
        <v>157</v>
      </c>
      <c r="BE162" s="193">
        <f t="shared" si="54"/>
        <v>0</v>
      </c>
      <c r="BF162" s="193">
        <f t="shared" si="55"/>
        <v>0</v>
      </c>
      <c r="BG162" s="193">
        <f t="shared" si="56"/>
        <v>0</v>
      </c>
      <c r="BH162" s="193">
        <f t="shared" si="57"/>
        <v>0</v>
      </c>
      <c r="BI162" s="193">
        <f t="shared" si="58"/>
        <v>0</v>
      </c>
      <c r="BJ162" s="101" t="s">
        <v>163</v>
      </c>
      <c r="BK162" s="193">
        <f t="shared" si="59"/>
        <v>0</v>
      </c>
      <c r="BL162" s="101" t="s">
        <v>162</v>
      </c>
      <c r="BM162" s="192" t="s">
        <v>620</v>
      </c>
    </row>
    <row r="163" spans="1:65" s="113" customFormat="1" ht="24.2" customHeight="1">
      <c r="A163" s="110"/>
      <c r="B163" s="111"/>
      <c r="C163" s="180" t="s">
        <v>577</v>
      </c>
      <c r="D163" s="180" t="s">
        <v>158</v>
      </c>
      <c r="E163" s="181" t="s">
        <v>577</v>
      </c>
      <c r="F163" s="182" t="s">
        <v>1573</v>
      </c>
      <c r="G163" s="183" t="s">
        <v>161</v>
      </c>
      <c r="H163" s="184">
        <v>4.8</v>
      </c>
      <c r="I163" s="5"/>
      <c r="J163" s="185">
        <f t="shared" si="50"/>
        <v>0</v>
      </c>
      <c r="K163" s="186"/>
      <c r="L163" s="111"/>
      <c r="M163" s="187" t="s">
        <v>3</v>
      </c>
      <c r="N163" s="188" t="s">
        <v>41</v>
      </c>
      <c r="O163" s="189"/>
      <c r="P163" s="190">
        <f t="shared" si="51"/>
        <v>0</v>
      </c>
      <c r="Q163" s="190">
        <v>0</v>
      </c>
      <c r="R163" s="190">
        <f t="shared" si="52"/>
        <v>0</v>
      </c>
      <c r="S163" s="190">
        <v>0</v>
      </c>
      <c r="T163" s="191">
        <f t="shared" si="53"/>
        <v>0</v>
      </c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R163" s="192" t="s">
        <v>162</v>
      </c>
      <c r="AT163" s="192" t="s">
        <v>158</v>
      </c>
      <c r="AU163" s="192" t="s">
        <v>77</v>
      </c>
      <c r="AY163" s="101" t="s">
        <v>157</v>
      </c>
      <c r="BE163" s="193">
        <f t="shared" si="54"/>
        <v>0</v>
      </c>
      <c r="BF163" s="193">
        <f t="shared" si="55"/>
        <v>0</v>
      </c>
      <c r="BG163" s="193">
        <f t="shared" si="56"/>
        <v>0</v>
      </c>
      <c r="BH163" s="193">
        <f t="shared" si="57"/>
        <v>0</v>
      </c>
      <c r="BI163" s="193">
        <f t="shared" si="58"/>
        <v>0</v>
      </c>
      <c r="BJ163" s="101" t="s">
        <v>163</v>
      </c>
      <c r="BK163" s="193">
        <f t="shared" si="59"/>
        <v>0</v>
      </c>
      <c r="BL163" s="101" t="s">
        <v>162</v>
      </c>
      <c r="BM163" s="192" t="s">
        <v>624</v>
      </c>
    </row>
    <row r="164" spans="1:65" s="113" customFormat="1" ht="24.2" customHeight="1">
      <c r="A164" s="110"/>
      <c r="B164" s="111"/>
      <c r="C164" s="180" t="s">
        <v>393</v>
      </c>
      <c r="D164" s="180" t="s">
        <v>158</v>
      </c>
      <c r="E164" s="181" t="s">
        <v>393</v>
      </c>
      <c r="F164" s="182" t="s">
        <v>1574</v>
      </c>
      <c r="G164" s="183" t="s">
        <v>193</v>
      </c>
      <c r="H164" s="184">
        <v>2.8</v>
      </c>
      <c r="I164" s="5"/>
      <c r="J164" s="185">
        <f t="shared" si="50"/>
        <v>0</v>
      </c>
      <c r="K164" s="186"/>
      <c r="L164" s="111"/>
      <c r="M164" s="187" t="s">
        <v>3</v>
      </c>
      <c r="N164" s="188" t="s">
        <v>41</v>
      </c>
      <c r="O164" s="189"/>
      <c r="P164" s="190">
        <f t="shared" si="51"/>
        <v>0</v>
      </c>
      <c r="Q164" s="190">
        <v>0</v>
      </c>
      <c r="R164" s="190">
        <f t="shared" si="52"/>
        <v>0</v>
      </c>
      <c r="S164" s="190">
        <v>0</v>
      </c>
      <c r="T164" s="191">
        <f t="shared" si="53"/>
        <v>0</v>
      </c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R164" s="192" t="s">
        <v>162</v>
      </c>
      <c r="AT164" s="192" t="s">
        <v>158</v>
      </c>
      <c r="AU164" s="192" t="s">
        <v>77</v>
      </c>
      <c r="AY164" s="101" t="s">
        <v>157</v>
      </c>
      <c r="BE164" s="193">
        <f t="shared" si="54"/>
        <v>0</v>
      </c>
      <c r="BF164" s="193">
        <f t="shared" si="55"/>
        <v>0</v>
      </c>
      <c r="BG164" s="193">
        <f t="shared" si="56"/>
        <v>0</v>
      </c>
      <c r="BH164" s="193">
        <f t="shared" si="57"/>
        <v>0</v>
      </c>
      <c r="BI164" s="193">
        <f t="shared" si="58"/>
        <v>0</v>
      </c>
      <c r="BJ164" s="101" t="s">
        <v>163</v>
      </c>
      <c r="BK164" s="193">
        <f t="shared" si="59"/>
        <v>0</v>
      </c>
      <c r="BL164" s="101" t="s">
        <v>162</v>
      </c>
      <c r="BM164" s="192" t="s">
        <v>632</v>
      </c>
    </row>
    <row r="165" spans="1:65" s="113" customFormat="1" ht="33" customHeight="1">
      <c r="A165" s="110"/>
      <c r="B165" s="111"/>
      <c r="C165" s="180" t="s">
        <v>635</v>
      </c>
      <c r="D165" s="180" t="s">
        <v>158</v>
      </c>
      <c r="E165" s="181" t="s">
        <v>635</v>
      </c>
      <c r="F165" s="182" t="s">
        <v>1575</v>
      </c>
      <c r="G165" s="183" t="s">
        <v>193</v>
      </c>
      <c r="H165" s="184">
        <v>1.8</v>
      </c>
      <c r="I165" s="5"/>
      <c r="J165" s="185">
        <f t="shared" si="50"/>
        <v>0</v>
      </c>
      <c r="K165" s="186"/>
      <c r="L165" s="111"/>
      <c r="M165" s="187" t="s">
        <v>3</v>
      </c>
      <c r="N165" s="188" t="s">
        <v>41</v>
      </c>
      <c r="O165" s="189"/>
      <c r="P165" s="190">
        <f t="shared" si="51"/>
        <v>0</v>
      </c>
      <c r="Q165" s="190">
        <v>0</v>
      </c>
      <c r="R165" s="190">
        <f t="shared" si="52"/>
        <v>0</v>
      </c>
      <c r="S165" s="190">
        <v>0</v>
      </c>
      <c r="T165" s="191">
        <f t="shared" si="53"/>
        <v>0</v>
      </c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R165" s="192" t="s">
        <v>162</v>
      </c>
      <c r="AT165" s="192" t="s">
        <v>158</v>
      </c>
      <c r="AU165" s="192" t="s">
        <v>77</v>
      </c>
      <c r="AY165" s="101" t="s">
        <v>157</v>
      </c>
      <c r="BE165" s="193">
        <f t="shared" si="54"/>
        <v>0</v>
      </c>
      <c r="BF165" s="193">
        <f t="shared" si="55"/>
        <v>0</v>
      </c>
      <c r="BG165" s="193">
        <f t="shared" si="56"/>
        <v>0</v>
      </c>
      <c r="BH165" s="193">
        <f t="shared" si="57"/>
        <v>0</v>
      </c>
      <c r="BI165" s="193">
        <f t="shared" si="58"/>
        <v>0</v>
      </c>
      <c r="BJ165" s="101" t="s">
        <v>163</v>
      </c>
      <c r="BK165" s="193">
        <f t="shared" si="59"/>
        <v>0</v>
      </c>
      <c r="BL165" s="101" t="s">
        <v>162</v>
      </c>
      <c r="BM165" s="192" t="s">
        <v>639</v>
      </c>
    </row>
    <row r="166" spans="1:65" s="113" customFormat="1" ht="24.2" customHeight="1">
      <c r="A166" s="110"/>
      <c r="B166" s="111"/>
      <c r="C166" s="180" t="s">
        <v>397</v>
      </c>
      <c r="D166" s="180" t="s">
        <v>158</v>
      </c>
      <c r="E166" s="181" t="s">
        <v>397</v>
      </c>
      <c r="F166" s="182" t="s">
        <v>1576</v>
      </c>
      <c r="G166" s="183" t="s">
        <v>161</v>
      </c>
      <c r="H166" s="184">
        <v>4.8</v>
      </c>
      <c r="I166" s="5"/>
      <c r="J166" s="185">
        <f t="shared" si="50"/>
        <v>0</v>
      </c>
      <c r="K166" s="186"/>
      <c r="L166" s="111"/>
      <c r="M166" s="187" t="s">
        <v>3</v>
      </c>
      <c r="N166" s="188" t="s">
        <v>41</v>
      </c>
      <c r="O166" s="189"/>
      <c r="P166" s="190">
        <f t="shared" si="51"/>
        <v>0</v>
      </c>
      <c r="Q166" s="190">
        <v>0</v>
      </c>
      <c r="R166" s="190">
        <f t="shared" si="52"/>
        <v>0</v>
      </c>
      <c r="S166" s="190">
        <v>0</v>
      </c>
      <c r="T166" s="191">
        <f t="shared" si="53"/>
        <v>0</v>
      </c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R166" s="192" t="s">
        <v>162</v>
      </c>
      <c r="AT166" s="192" t="s">
        <v>158</v>
      </c>
      <c r="AU166" s="192" t="s">
        <v>77</v>
      </c>
      <c r="AY166" s="101" t="s">
        <v>157</v>
      </c>
      <c r="BE166" s="193">
        <f t="shared" si="54"/>
        <v>0</v>
      </c>
      <c r="BF166" s="193">
        <f t="shared" si="55"/>
        <v>0</v>
      </c>
      <c r="BG166" s="193">
        <f t="shared" si="56"/>
        <v>0</v>
      </c>
      <c r="BH166" s="193">
        <f t="shared" si="57"/>
        <v>0</v>
      </c>
      <c r="BI166" s="193">
        <f t="shared" si="58"/>
        <v>0</v>
      </c>
      <c r="BJ166" s="101" t="s">
        <v>163</v>
      </c>
      <c r="BK166" s="193">
        <f t="shared" si="59"/>
        <v>0</v>
      </c>
      <c r="BL166" s="101" t="s">
        <v>162</v>
      </c>
      <c r="BM166" s="192" t="s">
        <v>644</v>
      </c>
    </row>
    <row r="167" spans="1:65" s="113" customFormat="1" ht="16.5" customHeight="1">
      <c r="A167" s="110"/>
      <c r="B167" s="111"/>
      <c r="C167" s="180" t="s">
        <v>645</v>
      </c>
      <c r="D167" s="180" t="s">
        <v>158</v>
      </c>
      <c r="E167" s="181" t="s">
        <v>645</v>
      </c>
      <c r="F167" s="182" t="s">
        <v>1577</v>
      </c>
      <c r="G167" s="183" t="s">
        <v>161</v>
      </c>
      <c r="H167" s="184">
        <v>2</v>
      </c>
      <c r="I167" s="5"/>
      <c r="J167" s="185">
        <f t="shared" si="50"/>
        <v>0</v>
      </c>
      <c r="K167" s="186"/>
      <c r="L167" s="111"/>
      <c r="M167" s="187" t="s">
        <v>3</v>
      </c>
      <c r="N167" s="188" t="s">
        <v>41</v>
      </c>
      <c r="O167" s="189"/>
      <c r="P167" s="190">
        <f t="shared" si="51"/>
        <v>0</v>
      </c>
      <c r="Q167" s="190">
        <v>0</v>
      </c>
      <c r="R167" s="190">
        <f t="shared" si="52"/>
        <v>0</v>
      </c>
      <c r="S167" s="190">
        <v>0</v>
      </c>
      <c r="T167" s="191">
        <f t="shared" si="53"/>
        <v>0</v>
      </c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R167" s="192" t="s">
        <v>162</v>
      </c>
      <c r="AT167" s="192" t="s">
        <v>158</v>
      </c>
      <c r="AU167" s="192" t="s">
        <v>77</v>
      </c>
      <c r="AY167" s="101" t="s">
        <v>157</v>
      </c>
      <c r="BE167" s="193">
        <f t="shared" si="54"/>
        <v>0</v>
      </c>
      <c r="BF167" s="193">
        <f t="shared" si="55"/>
        <v>0</v>
      </c>
      <c r="BG167" s="193">
        <f t="shared" si="56"/>
        <v>0</v>
      </c>
      <c r="BH167" s="193">
        <f t="shared" si="57"/>
        <v>0</v>
      </c>
      <c r="BI167" s="193">
        <f t="shared" si="58"/>
        <v>0</v>
      </c>
      <c r="BJ167" s="101" t="s">
        <v>163</v>
      </c>
      <c r="BK167" s="193">
        <f t="shared" si="59"/>
        <v>0</v>
      </c>
      <c r="BL167" s="101" t="s">
        <v>162</v>
      </c>
      <c r="BM167" s="192" t="s">
        <v>648</v>
      </c>
    </row>
    <row r="168" spans="1:65" s="113" customFormat="1" ht="16.5" customHeight="1">
      <c r="A168" s="110"/>
      <c r="B168" s="111"/>
      <c r="C168" s="180" t="s">
        <v>408</v>
      </c>
      <c r="D168" s="180" t="s">
        <v>158</v>
      </c>
      <c r="E168" s="181" t="s">
        <v>408</v>
      </c>
      <c r="F168" s="182" t="s">
        <v>1578</v>
      </c>
      <c r="G168" s="183" t="s">
        <v>762</v>
      </c>
      <c r="H168" s="184">
        <v>10</v>
      </c>
      <c r="I168" s="5"/>
      <c r="J168" s="185">
        <f t="shared" si="50"/>
        <v>0</v>
      </c>
      <c r="K168" s="186"/>
      <c r="L168" s="111"/>
      <c r="M168" s="187" t="s">
        <v>3</v>
      </c>
      <c r="N168" s="188" t="s">
        <v>41</v>
      </c>
      <c r="O168" s="189"/>
      <c r="P168" s="190">
        <f t="shared" si="51"/>
        <v>0</v>
      </c>
      <c r="Q168" s="190">
        <v>0</v>
      </c>
      <c r="R168" s="190">
        <f t="shared" si="52"/>
        <v>0</v>
      </c>
      <c r="S168" s="190">
        <v>0</v>
      </c>
      <c r="T168" s="191">
        <f t="shared" si="53"/>
        <v>0</v>
      </c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R168" s="192" t="s">
        <v>162</v>
      </c>
      <c r="AT168" s="192" t="s">
        <v>158</v>
      </c>
      <c r="AU168" s="192" t="s">
        <v>77</v>
      </c>
      <c r="AY168" s="101" t="s">
        <v>157</v>
      </c>
      <c r="BE168" s="193">
        <f t="shared" si="54"/>
        <v>0</v>
      </c>
      <c r="BF168" s="193">
        <f t="shared" si="55"/>
        <v>0</v>
      </c>
      <c r="BG168" s="193">
        <f t="shared" si="56"/>
        <v>0</v>
      </c>
      <c r="BH168" s="193">
        <f t="shared" si="57"/>
        <v>0</v>
      </c>
      <c r="BI168" s="193">
        <f t="shared" si="58"/>
        <v>0</v>
      </c>
      <c r="BJ168" s="101" t="s">
        <v>163</v>
      </c>
      <c r="BK168" s="193">
        <f t="shared" si="59"/>
        <v>0</v>
      </c>
      <c r="BL168" s="101" t="s">
        <v>162</v>
      </c>
      <c r="BM168" s="192" t="s">
        <v>651</v>
      </c>
    </row>
    <row r="169" spans="1:65" s="113" customFormat="1" ht="16.5" customHeight="1">
      <c r="A169" s="110"/>
      <c r="B169" s="111"/>
      <c r="C169" s="180" t="s">
        <v>652</v>
      </c>
      <c r="D169" s="180" t="s">
        <v>158</v>
      </c>
      <c r="E169" s="181" t="s">
        <v>652</v>
      </c>
      <c r="F169" s="182" t="s">
        <v>1579</v>
      </c>
      <c r="G169" s="183" t="s">
        <v>762</v>
      </c>
      <c r="H169" s="184">
        <v>10</v>
      </c>
      <c r="I169" s="5"/>
      <c r="J169" s="185">
        <f t="shared" si="50"/>
        <v>0</v>
      </c>
      <c r="K169" s="186"/>
      <c r="L169" s="111"/>
      <c r="M169" s="187" t="s">
        <v>3</v>
      </c>
      <c r="N169" s="188" t="s">
        <v>41</v>
      </c>
      <c r="O169" s="189"/>
      <c r="P169" s="190">
        <f t="shared" si="51"/>
        <v>0</v>
      </c>
      <c r="Q169" s="190">
        <v>0</v>
      </c>
      <c r="R169" s="190">
        <f t="shared" si="52"/>
        <v>0</v>
      </c>
      <c r="S169" s="190">
        <v>0</v>
      </c>
      <c r="T169" s="191">
        <f t="shared" si="53"/>
        <v>0</v>
      </c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R169" s="192" t="s">
        <v>162</v>
      </c>
      <c r="AT169" s="192" t="s">
        <v>158</v>
      </c>
      <c r="AU169" s="192" t="s">
        <v>77</v>
      </c>
      <c r="AY169" s="101" t="s">
        <v>157</v>
      </c>
      <c r="BE169" s="193">
        <f t="shared" si="54"/>
        <v>0</v>
      </c>
      <c r="BF169" s="193">
        <f t="shared" si="55"/>
        <v>0</v>
      </c>
      <c r="BG169" s="193">
        <f t="shared" si="56"/>
        <v>0</v>
      </c>
      <c r="BH169" s="193">
        <f t="shared" si="57"/>
        <v>0</v>
      </c>
      <c r="BI169" s="193">
        <f t="shared" si="58"/>
        <v>0</v>
      </c>
      <c r="BJ169" s="101" t="s">
        <v>163</v>
      </c>
      <c r="BK169" s="193">
        <f t="shared" si="59"/>
        <v>0</v>
      </c>
      <c r="BL169" s="101" t="s">
        <v>162</v>
      </c>
      <c r="BM169" s="192" t="s">
        <v>655</v>
      </c>
    </row>
    <row r="170" spans="1:65" s="113" customFormat="1" ht="24.2" customHeight="1">
      <c r="A170" s="110"/>
      <c r="B170" s="111"/>
      <c r="C170" s="180" t="s">
        <v>413</v>
      </c>
      <c r="D170" s="180" t="s">
        <v>158</v>
      </c>
      <c r="E170" s="181" t="s">
        <v>413</v>
      </c>
      <c r="F170" s="182" t="s">
        <v>1580</v>
      </c>
      <c r="G170" s="183" t="s">
        <v>762</v>
      </c>
      <c r="H170" s="184">
        <v>10</v>
      </c>
      <c r="I170" s="5"/>
      <c r="J170" s="185">
        <f t="shared" si="50"/>
        <v>0</v>
      </c>
      <c r="K170" s="186"/>
      <c r="L170" s="111"/>
      <c r="M170" s="187" t="s">
        <v>3</v>
      </c>
      <c r="N170" s="188" t="s">
        <v>41</v>
      </c>
      <c r="O170" s="189"/>
      <c r="P170" s="190">
        <f t="shared" si="51"/>
        <v>0</v>
      </c>
      <c r="Q170" s="190">
        <v>0</v>
      </c>
      <c r="R170" s="190">
        <f t="shared" si="52"/>
        <v>0</v>
      </c>
      <c r="S170" s="190">
        <v>0</v>
      </c>
      <c r="T170" s="191">
        <f t="shared" si="53"/>
        <v>0</v>
      </c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R170" s="192" t="s">
        <v>162</v>
      </c>
      <c r="AT170" s="192" t="s">
        <v>158</v>
      </c>
      <c r="AU170" s="192" t="s">
        <v>77</v>
      </c>
      <c r="AY170" s="101" t="s">
        <v>157</v>
      </c>
      <c r="BE170" s="193">
        <f t="shared" si="54"/>
        <v>0</v>
      </c>
      <c r="BF170" s="193">
        <f t="shared" si="55"/>
        <v>0</v>
      </c>
      <c r="BG170" s="193">
        <f t="shared" si="56"/>
        <v>0</v>
      </c>
      <c r="BH170" s="193">
        <f t="shared" si="57"/>
        <v>0</v>
      </c>
      <c r="BI170" s="193">
        <f t="shared" si="58"/>
        <v>0</v>
      </c>
      <c r="BJ170" s="101" t="s">
        <v>163</v>
      </c>
      <c r="BK170" s="193">
        <f t="shared" si="59"/>
        <v>0</v>
      </c>
      <c r="BL170" s="101" t="s">
        <v>162</v>
      </c>
      <c r="BM170" s="192" t="s">
        <v>658</v>
      </c>
    </row>
    <row r="171" spans="1:65" s="113" customFormat="1" ht="37.9" customHeight="1">
      <c r="A171" s="110"/>
      <c r="B171" s="111"/>
      <c r="C171" s="180" t="s">
        <v>659</v>
      </c>
      <c r="D171" s="180" t="s">
        <v>158</v>
      </c>
      <c r="E171" s="181" t="s">
        <v>659</v>
      </c>
      <c r="F171" s="182" t="s">
        <v>1581</v>
      </c>
      <c r="G171" s="183" t="s">
        <v>183</v>
      </c>
      <c r="H171" s="184">
        <v>17</v>
      </c>
      <c r="I171" s="5"/>
      <c r="J171" s="185">
        <f t="shared" si="50"/>
        <v>0</v>
      </c>
      <c r="K171" s="186"/>
      <c r="L171" s="111"/>
      <c r="M171" s="187" t="s">
        <v>3</v>
      </c>
      <c r="N171" s="188" t="s">
        <v>41</v>
      </c>
      <c r="O171" s="189"/>
      <c r="P171" s="190">
        <f t="shared" si="51"/>
        <v>0</v>
      </c>
      <c r="Q171" s="190">
        <v>0</v>
      </c>
      <c r="R171" s="190">
        <f t="shared" si="52"/>
        <v>0</v>
      </c>
      <c r="S171" s="190">
        <v>0</v>
      </c>
      <c r="T171" s="191">
        <f t="shared" si="53"/>
        <v>0</v>
      </c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R171" s="192" t="s">
        <v>162</v>
      </c>
      <c r="AT171" s="192" t="s">
        <v>158</v>
      </c>
      <c r="AU171" s="192" t="s">
        <v>77</v>
      </c>
      <c r="AY171" s="101" t="s">
        <v>157</v>
      </c>
      <c r="BE171" s="193">
        <f t="shared" si="54"/>
        <v>0</v>
      </c>
      <c r="BF171" s="193">
        <f t="shared" si="55"/>
        <v>0</v>
      </c>
      <c r="BG171" s="193">
        <f t="shared" si="56"/>
        <v>0</v>
      </c>
      <c r="BH171" s="193">
        <f t="shared" si="57"/>
        <v>0</v>
      </c>
      <c r="BI171" s="193">
        <f t="shared" si="58"/>
        <v>0</v>
      </c>
      <c r="BJ171" s="101" t="s">
        <v>163</v>
      </c>
      <c r="BK171" s="193">
        <f t="shared" si="59"/>
        <v>0</v>
      </c>
      <c r="BL171" s="101" t="s">
        <v>162</v>
      </c>
      <c r="BM171" s="192" t="s">
        <v>662</v>
      </c>
    </row>
    <row r="172" spans="1:65" s="113" customFormat="1" ht="44.25" customHeight="1">
      <c r="A172" s="110"/>
      <c r="B172" s="111"/>
      <c r="C172" s="180" t="s">
        <v>418</v>
      </c>
      <c r="D172" s="180" t="s">
        <v>158</v>
      </c>
      <c r="E172" s="181" t="s">
        <v>418</v>
      </c>
      <c r="F172" s="182" t="s">
        <v>1582</v>
      </c>
      <c r="G172" s="183" t="s">
        <v>762</v>
      </c>
      <c r="H172" s="184">
        <v>1</v>
      </c>
      <c r="I172" s="5"/>
      <c r="J172" s="185">
        <f t="shared" si="50"/>
        <v>0</v>
      </c>
      <c r="K172" s="186"/>
      <c r="L172" s="111"/>
      <c r="M172" s="187" t="s">
        <v>3</v>
      </c>
      <c r="N172" s="188" t="s">
        <v>41</v>
      </c>
      <c r="O172" s="189"/>
      <c r="P172" s="190">
        <f t="shared" si="51"/>
        <v>0</v>
      </c>
      <c r="Q172" s="190">
        <v>0</v>
      </c>
      <c r="R172" s="190">
        <f t="shared" si="52"/>
        <v>0</v>
      </c>
      <c r="S172" s="190">
        <v>0</v>
      </c>
      <c r="T172" s="191">
        <f t="shared" si="53"/>
        <v>0</v>
      </c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R172" s="192" t="s">
        <v>162</v>
      </c>
      <c r="AT172" s="192" t="s">
        <v>158</v>
      </c>
      <c r="AU172" s="192" t="s">
        <v>77</v>
      </c>
      <c r="AY172" s="101" t="s">
        <v>157</v>
      </c>
      <c r="BE172" s="193">
        <f t="shared" si="54"/>
        <v>0</v>
      </c>
      <c r="BF172" s="193">
        <f t="shared" si="55"/>
        <v>0</v>
      </c>
      <c r="BG172" s="193">
        <f t="shared" si="56"/>
        <v>0</v>
      </c>
      <c r="BH172" s="193">
        <f t="shared" si="57"/>
        <v>0</v>
      </c>
      <c r="BI172" s="193">
        <f t="shared" si="58"/>
        <v>0</v>
      </c>
      <c r="BJ172" s="101" t="s">
        <v>163</v>
      </c>
      <c r="BK172" s="193">
        <f t="shared" si="59"/>
        <v>0</v>
      </c>
      <c r="BL172" s="101" t="s">
        <v>162</v>
      </c>
      <c r="BM172" s="192" t="s">
        <v>667</v>
      </c>
    </row>
    <row r="173" spans="1:65" s="113" customFormat="1" ht="37.9" customHeight="1">
      <c r="A173" s="110"/>
      <c r="B173" s="111"/>
      <c r="C173" s="180" t="s">
        <v>668</v>
      </c>
      <c r="D173" s="180" t="s">
        <v>158</v>
      </c>
      <c r="E173" s="181" t="s">
        <v>668</v>
      </c>
      <c r="F173" s="182" t="s">
        <v>1583</v>
      </c>
      <c r="G173" s="183" t="s">
        <v>762</v>
      </c>
      <c r="H173" s="184">
        <v>1</v>
      </c>
      <c r="I173" s="5"/>
      <c r="J173" s="185">
        <f t="shared" si="50"/>
        <v>0</v>
      </c>
      <c r="K173" s="186"/>
      <c r="L173" s="111"/>
      <c r="M173" s="187" t="s">
        <v>3</v>
      </c>
      <c r="N173" s="188" t="s">
        <v>41</v>
      </c>
      <c r="O173" s="189"/>
      <c r="P173" s="190">
        <f t="shared" si="51"/>
        <v>0</v>
      </c>
      <c r="Q173" s="190">
        <v>0</v>
      </c>
      <c r="R173" s="190">
        <f t="shared" si="52"/>
        <v>0</v>
      </c>
      <c r="S173" s="190">
        <v>0</v>
      </c>
      <c r="T173" s="191">
        <f t="shared" si="53"/>
        <v>0</v>
      </c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R173" s="192" t="s">
        <v>162</v>
      </c>
      <c r="AT173" s="192" t="s">
        <v>158</v>
      </c>
      <c r="AU173" s="192" t="s">
        <v>77</v>
      </c>
      <c r="AY173" s="101" t="s">
        <v>157</v>
      </c>
      <c r="BE173" s="193">
        <f t="shared" si="54"/>
        <v>0</v>
      </c>
      <c r="BF173" s="193">
        <f t="shared" si="55"/>
        <v>0</v>
      </c>
      <c r="BG173" s="193">
        <f t="shared" si="56"/>
        <v>0</v>
      </c>
      <c r="BH173" s="193">
        <f t="shared" si="57"/>
        <v>0</v>
      </c>
      <c r="BI173" s="193">
        <f t="shared" si="58"/>
        <v>0</v>
      </c>
      <c r="BJ173" s="101" t="s">
        <v>163</v>
      </c>
      <c r="BK173" s="193">
        <f t="shared" si="59"/>
        <v>0</v>
      </c>
      <c r="BL173" s="101" t="s">
        <v>162</v>
      </c>
      <c r="BM173" s="192" t="s">
        <v>671</v>
      </c>
    </row>
    <row r="174" spans="1:65" s="113" customFormat="1" ht="44.25" customHeight="1">
      <c r="A174" s="110"/>
      <c r="B174" s="111"/>
      <c r="C174" s="180" t="s">
        <v>426</v>
      </c>
      <c r="D174" s="180" t="s">
        <v>158</v>
      </c>
      <c r="E174" s="181" t="s">
        <v>426</v>
      </c>
      <c r="F174" s="182" t="s">
        <v>1584</v>
      </c>
      <c r="G174" s="183" t="s">
        <v>762</v>
      </c>
      <c r="H174" s="184">
        <v>4</v>
      </c>
      <c r="I174" s="5"/>
      <c r="J174" s="185">
        <f t="shared" si="50"/>
        <v>0</v>
      </c>
      <c r="K174" s="186"/>
      <c r="L174" s="111"/>
      <c r="M174" s="187" t="s">
        <v>3</v>
      </c>
      <c r="N174" s="188" t="s">
        <v>41</v>
      </c>
      <c r="O174" s="189"/>
      <c r="P174" s="190">
        <f t="shared" si="51"/>
        <v>0</v>
      </c>
      <c r="Q174" s="190">
        <v>0</v>
      </c>
      <c r="R174" s="190">
        <f t="shared" si="52"/>
        <v>0</v>
      </c>
      <c r="S174" s="190">
        <v>0</v>
      </c>
      <c r="T174" s="191">
        <f t="shared" si="53"/>
        <v>0</v>
      </c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R174" s="192" t="s">
        <v>162</v>
      </c>
      <c r="AT174" s="192" t="s">
        <v>158</v>
      </c>
      <c r="AU174" s="192" t="s">
        <v>77</v>
      </c>
      <c r="AY174" s="101" t="s">
        <v>157</v>
      </c>
      <c r="BE174" s="193">
        <f t="shared" si="54"/>
        <v>0</v>
      </c>
      <c r="BF174" s="193">
        <f t="shared" si="55"/>
        <v>0</v>
      </c>
      <c r="BG174" s="193">
        <f t="shared" si="56"/>
        <v>0</v>
      </c>
      <c r="BH174" s="193">
        <f t="shared" si="57"/>
        <v>0</v>
      </c>
      <c r="BI174" s="193">
        <f t="shared" si="58"/>
        <v>0</v>
      </c>
      <c r="BJ174" s="101" t="s">
        <v>163</v>
      </c>
      <c r="BK174" s="193">
        <f t="shared" si="59"/>
        <v>0</v>
      </c>
      <c r="BL174" s="101" t="s">
        <v>162</v>
      </c>
      <c r="BM174" s="192" t="s">
        <v>678</v>
      </c>
    </row>
    <row r="175" spans="1:65" s="113" customFormat="1" ht="37.9" customHeight="1">
      <c r="A175" s="110"/>
      <c r="B175" s="111"/>
      <c r="C175" s="180" t="s">
        <v>681</v>
      </c>
      <c r="D175" s="180" t="s">
        <v>158</v>
      </c>
      <c r="E175" s="181" t="s">
        <v>681</v>
      </c>
      <c r="F175" s="182" t="s">
        <v>1585</v>
      </c>
      <c r="G175" s="183" t="s">
        <v>161</v>
      </c>
      <c r="H175" s="184">
        <v>8</v>
      </c>
      <c r="I175" s="5"/>
      <c r="J175" s="185">
        <f t="shared" si="50"/>
        <v>0</v>
      </c>
      <c r="K175" s="186"/>
      <c r="L175" s="111"/>
      <c r="M175" s="187" t="s">
        <v>3</v>
      </c>
      <c r="N175" s="188" t="s">
        <v>41</v>
      </c>
      <c r="O175" s="189"/>
      <c r="P175" s="190">
        <f t="shared" si="51"/>
        <v>0</v>
      </c>
      <c r="Q175" s="190">
        <v>0</v>
      </c>
      <c r="R175" s="190">
        <f t="shared" si="52"/>
        <v>0</v>
      </c>
      <c r="S175" s="190">
        <v>0</v>
      </c>
      <c r="T175" s="191">
        <f t="shared" si="53"/>
        <v>0</v>
      </c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R175" s="192" t="s">
        <v>162</v>
      </c>
      <c r="AT175" s="192" t="s">
        <v>158</v>
      </c>
      <c r="AU175" s="192" t="s">
        <v>77</v>
      </c>
      <c r="AY175" s="101" t="s">
        <v>157</v>
      </c>
      <c r="BE175" s="193">
        <f t="shared" si="54"/>
        <v>0</v>
      </c>
      <c r="BF175" s="193">
        <f t="shared" si="55"/>
        <v>0</v>
      </c>
      <c r="BG175" s="193">
        <f t="shared" si="56"/>
        <v>0</v>
      </c>
      <c r="BH175" s="193">
        <f t="shared" si="57"/>
        <v>0</v>
      </c>
      <c r="BI175" s="193">
        <f t="shared" si="58"/>
        <v>0</v>
      </c>
      <c r="BJ175" s="101" t="s">
        <v>163</v>
      </c>
      <c r="BK175" s="193">
        <f t="shared" si="59"/>
        <v>0</v>
      </c>
      <c r="BL175" s="101" t="s">
        <v>162</v>
      </c>
      <c r="BM175" s="192" t="s">
        <v>684</v>
      </c>
    </row>
    <row r="176" spans="1:65" s="113" customFormat="1" ht="21.75" customHeight="1">
      <c r="A176" s="110"/>
      <c r="B176" s="111"/>
      <c r="C176" s="180" t="s">
        <v>434</v>
      </c>
      <c r="D176" s="180" t="s">
        <v>158</v>
      </c>
      <c r="E176" s="181" t="s">
        <v>434</v>
      </c>
      <c r="F176" s="182" t="s">
        <v>1586</v>
      </c>
      <c r="G176" s="183" t="s">
        <v>161</v>
      </c>
      <c r="H176" s="184">
        <v>21.7</v>
      </c>
      <c r="I176" s="5"/>
      <c r="J176" s="185">
        <f t="shared" si="50"/>
        <v>0</v>
      </c>
      <c r="K176" s="186"/>
      <c r="L176" s="111"/>
      <c r="M176" s="187" t="s">
        <v>3</v>
      </c>
      <c r="N176" s="188" t="s">
        <v>41</v>
      </c>
      <c r="O176" s="189"/>
      <c r="P176" s="190">
        <f t="shared" si="51"/>
        <v>0</v>
      </c>
      <c r="Q176" s="190">
        <v>0</v>
      </c>
      <c r="R176" s="190">
        <f t="shared" si="52"/>
        <v>0</v>
      </c>
      <c r="S176" s="190">
        <v>0</v>
      </c>
      <c r="T176" s="191">
        <f t="shared" si="53"/>
        <v>0</v>
      </c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R176" s="192" t="s">
        <v>162</v>
      </c>
      <c r="AT176" s="192" t="s">
        <v>158</v>
      </c>
      <c r="AU176" s="192" t="s">
        <v>77</v>
      </c>
      <c r="AY176" s="101" t="s">
        <v>157</v>
      </c>
      <c r="BE176" s="193">
        <f t="shared" si="54"/>
        <v>0</v>
      </c>
      <c r="BF176" s="193">
        <f t="shared" si="55"/>
        <v>0</v>
      </c>
      <c r="BG176" s="193">
        <f t="shared" si="56"/>
        <v>0</v>
      </c>
      <c r="BH176" s="193">
        <f t="shared" si="57"/>
        <v>0</v>
      </c>
      <c r="BI176" s="193">
        <f t="shared" si="58"/>
        <v>0</v>
      </c>
      <c r="BJ176" s="101" t="s">
        <v>163</v>
      </c>
      <c r="BK176" s="193">
        <f t="shared" si="59"/>
        <v>0</v>
      </c>
      <c r="BL176" s="101" t="s">
        <v>162</v>
      </c>
      <c r="BM176" s="192" t="s">
        <v>690</v>
      </c>
    </row>
    <row r="177" spans="1:65" s="113" customFormat="1" ht="24.2" customHeight="1">
      <c r="A177" s="110"/>
      <c r="B177" s="111"/>
      <c r="C177" s="180" t="s">
        <v>691</v>
      </c>
      <c r="D177" s="180" t="s">
        <v>158</v>
      </c>
      <c r="E177" s="181" t="s">
        <v>691</v>
      </c>
      <c r="F177" s="182" t="s">
        <v>1587</v>
      </c>
      <c r="G177" s="183" t="s">
        <v>161</v>
      </c>
      <c r="H177" s="184">
        <v>4.72</v>
      </c>
      <c r="I177" s="5"/>
      <c r="J177" s="185">
        <f t="shared" si="50"/>
        <v>0</v>
      </c>
      <c r="K177" s="186"/>
      <c r="L177" s="111"/>
      <c r="M177" s="187" t="s">
        <v>3</v>
      </c>
      <c r="N177" s="188" t="s">
        <v>41</v>
      </c>
      <c r="O177" s="189"/>
      <c r="P177" s="190">
        <f t="shared" si="51"/>
        <v>0</v>
      </c>
      <c r="Q177" s="190">
        <v>0</v>
      </c>
      <c r="R177" s="190">
        <f t="shared" si="52"/>
        <v>0</v>
      </c>
      <c r="S177" s="190">
        <v>0</v>
      </c>
      <c r="T177" s="191">
        <f t="shared" si="53"/>
        <v>0</v>
      </c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R177" s="192" t="s">
        <v>162</v>
      </c>
      <c r="AT177" s="192" t="s">
        <v>158</v>
      </c>
      <c r="AU177" s="192" t="s">
        <v>77</v>
      </c>
      <c r="AY177" s="101" t="s">
        <v>157</v>
      </c>
      <c r="BE177" s="193">
        <f t="shared" si="54"/>
        <v>0</v>
      </c>
      <c r="BF177" s="193">
        <f t="shared" si="55"/>
        <v>0</v>
      </c>
      <c r="BG177" s="193">
        <f t="shared" si="56"/>
        <v>0</v>
      </c>
      <c r="BH177" s="193">
        <f t="shared" si="57"/>
        <v>0</v>
      </c>
      <c r="BI177" s="193">
        <f t="shared" si="58"/>
        <v>0</v>
      </c>
      <c r="BJ177" s="101" t="s">
        <v>163</v>
      </c>
      <c r="BK177" s="193">
        <f t="shared" si="59"/>
        <v>0</v>
      </c>
      <c r="BL177" s="101" t="s">
        <v>162</v>
      </c>
      <c r="BM177" s="192" t="s">
        <v>694</v>
      </c>
    </row>
    <row r="178" spans="2:63" s="169" customFormat="1" ht="25.9" customHeight="1">
      <c r="B178" s="170"/>
      <c r="D178" s="171" t="s">
        <v>68</v>
      </c>
      <c r="E178" s="172" t="s">
        <v>1588</v>
      </c>
      <c r="F178" s="172" t="s">
        <v>1589</v>
      </c>
      <c r="J178" s="173">
        <f>BK178</f>
        <v>0</v>
      </c>
      <c r="L178" s="170"/>
      <c r="M178" s="174"/>
      <c r="N178" s="175"/>
      <c r="O178" s="175"/>
      <c r="P178" s="176">
        <f>SUM(P179:P188)</f>
        <v>0</v>
      </c>
      <c r="Q178" s="175"/>
      <c r="R178" s="176">
        <f>SUM(R179:R188)</f>
        <v>0</v>
      </c>
      <c r="S178" s="175"/>
      <c r="T178" s="177">
        <f>SUM(T179:T188)</f>
        <v>0</v>
      </c>
      <c r="AR178" s="171" t="s">
        <v>77</v>
      </c>
      <c r="AT178" s="178" t="s">
        <v>68</v>
      </c>
      <c r="AU178" s="178" t="s">
        <v>69</v>
      </c>
      <c r="AY178" s="171" t="s">
        <v>157</v>
      </c>
      <c r="BK178" s="179">
        <f>SUM(BK179:BK188)</f>
        <v>0</v>
      </c>
    </row>
    <row r="179" spans="1:65" s="113" customFormat="1" ht="37.9" customHeight="1">
      <c r="A179" s="110"/>
      <c r="B179" s="111"/>
      <c r="C179" s="180" t="s">
        <v>442</v>
      </c>
      <c r="D179" s="180" t="s">
        <v>158</v>
      </c>
      <c r="E179" s="181" t="s">
        <v>442</v>
      </c>
      <c r="F179" s="182" t="s">
        <v>1590</v>
      </c>
      <c r="G179" s="183" t="s">
        <v>762</v>
      </c>
      <c r="H179" s="184">
        <v>15</v>
      </c>
      <c r="I179" s="5"/>
      <c r="J179" s="185">
        <f aca="true" t="shared" si="60" ref="J179:J188">ROUND(I179*H179,2)</f>
        <v>0</v>
      </c>
      <c r="K179" s="186"/>
      <c r="L179" s="111"/>
      <c r="M179" s="187" t="s">
        <v>3</v>
      </c>
      <c r="N179" s="188" t="s">
        <v>41</v>
      </c>
      <c r="O179" s="189"/>
      <c r="P179" s="190">
        <f aca="true" t="shared" si="61" ref="P179:P188">O179*H179</f>
        <v>0</v>
      </c>
      <c r="Q179" s="190">
        <v>0</v>
      </c>
      <c r="R179" s="190">
        <f aca="true" t="shared" si="62" ref="R179:R188">Q179*H179</f>
        <v>0</v>
      </c>
      <c r="S179" s="190">
        <v>0</v>
      </c>
      <c r="T179" s="191">
        <f aca="true" t="shared" si="63" ref="T179:T188">S179*H179</f>
        <v>0</v>
      </c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R179" s="192" t="s">
        <v>162</v>
      </c>
      <c r="AT179" s="192" t="s">
        <v>158</v>
      </c>
      <c r="AU179" s="192" t="s">
        <v>77</v>
      </c>
      <c r="AY179" s="101" t="s">
        <v>157</v>
      </c>
      <c r="BE179" s="193">
        <f aca="true" t="shared" si="64" ref="BE179:BE188">IF(N179="základní",J179,0)</f>
        <v>0</v>
      </c>
      <c r="BF179" s="193">
        <f aca="true" t="shared" si="65" ref="BF179:BF188">IF(N179="snížená",J179,0)</f>
        <v>0</v>
      </c>
      <c r="BG179" s="193">
        <f aca="true" t="shared" si="66" ref="BG179:BG188">IF(N179="zákl. přenesená",J179,0)</f>
        <v>0</v>
      </c>
      <c r="BH179" s="193">
        <f aca="true" t="shared" si="67" ref="BH179:BH188">IF(N179="sníž. přenesená",J179,0)</f>
        <v>0</v>
      </c>
      <c r="BI179" s="193">
        <f aca="true" t="shared" si="68" ref="BI179:BI188">IF(N179="nulová",J179,0)</f>
        <v>0</v>
      </c>
      <c r="BJ179" s="101" t="s">
        <v>163</v>
      </c>
      <c r="BK179" s="193">
        <f aca="true" t="shared" si="69" ref="BK179:BK188">ROUND(I179*H179,2)</f>
        <v>0</v>
      </c>
      <c r="BL179" s="101" t="s">
        <v>162</v>
      </c>
      <c r="BM179" s="192" t="s">
        <v>698</v>
      </c>
    </row>
    <row r="180" spans="1:65" s="113" customFormat="1" ht="49.15" customHeight="1">
      <c r="A180" s="110"/>
      <c r="B180" s="111"/>
      <c r="C180" s="180" t="s">
        <v>702</v>
      </c>
      <c r="D180" s="180" t="s">
        <v>158</v>
      </c>
      <c r="E180" s="181" t="s">
        <v>702</v>
      </c>
      <c r="F180" s="182" t="s">
        <v>1591</v>
      </c>
      <c r="G180" s="183" t="s">
        <v>762</v>
      </c>
      <c r="H180" s="184">
        <v>1</v>
      </c>
      <c r="I180" s="5"/>
      <c r="J180" s="185">
        <f t="shared" si="60"/>
        <v>0</v>
      </c>
      <c r="K180" s="186"/>
      <c r="L180" s="111"/>
      <c r="M180" s="187" t="s">
        <v>3</v>
      </c>
      <c r="N180" s="188" t="s">
        <v>41</v>
      </c>
      <c r="O180" s="189"/>
      <c r="P180" s="190">
        <f t="shared" si="61"/>
        <v>0</v>
      </c>
      <c r="Q180" s="190">
        <v>0</v>
      </c>
      <c r="R180" s="190">
        <f t="shared" si="62"/>
        <v>0</v>
      </c>
      <c r="S180" s="190">
        <v>0</v>
      </c>
      <c r="T180" s="191">
        <f t="shared" si="63"/>
        <v>0</v>
      </c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R180" s="192" t="s">
        <v>162</v>
      </c>
      <c r="AT180" s="192" t="s">
        <v>158</v>
      </c>
      <c r="AU180" s="192" t="s">
        <v>77</v>
      </c>
      <c r="AY180" s="101" t="s">
        <v>157</v>
      </c>
      <c r="BE180" s="193">
        <f t="shared" si="64"/>
        <v>0</v>
      </c>
      <c r="BF180" s="193">
        <f t="shared" si="65"/>
        <v>0</v>
      </c>
      <c r="BG180" s="193">
        <f t="shared" si="66"/>
        <v>0</v>
      </c>
      <c r="BH180" s="193">
        <f t="shared" si="67"/>
        <v>0</v>
      </c>
      <c r="BI180" s="193">
        <f t="shared" si="68"/>
        <v>0</v>
      </c>
      <c r="BJ180" s="101" t="s">
        <v>163</v>
      </c>
      <c r="BK180" s="193">
        <f t="shared" si="69"/>
        <v>0</v>
      </c>
      <c r="BL180" s="101" t="s">
        <v>162</v>
      </c>
      <c r="BM180" s="192" t="s">
        <v>705</v>
      </c>
    </row>
    <row r="181" spans="1:65" s="113" customFormat="1" ht="16.5" customHeight="1">
      <c r="A181" s="110"/>
      <c r="B181" s="111"/>
      <c r="C181" s="180" t="s">
        <v>449</v>
      </c>
      <c r="D181" s="180" t="s">
        <v>158</v>
      </c>
      <c r="E181" s="181" t="s">
        <v>449</v>
      </c>
      <c r="F181" s="182" t="s">
        <v>1592</v>
      </c>
      <c r="G181" s="183" t="s">
        <v>762</v>
      </c>
      <c r="H181" s="184">
        <v>1</v>
      </c>
      <c r="I181" s="5"/>
      <c r="J181" s="185">
        <f t="shared" si="60"/>
        <v>0</v>
      </c>
      <c r="K181" s="186"/>
      <c r="L181" s="111"/>
      <c r="M181" s="187" t="s">
        <v>3</v>
      </c>
      <c r="N181" s="188" t="s">
        <v>41</v>
      </c>
      <c r="O181" s="189"/>
      <c r="P181" s="190">
        <f t="shared" si="61"/>
        <v>0</v>
      </c>
      <c r="Q181" s="190">
        <v>0</v>
      </c>
      <c r="R181" s="190">
        <f t="shared" si="62"/>
        <v>0</v>
      </c>
      <c r="S181" s="190">
        <v>0</v>
      </c>
      <c r="T181" s="191">
        <f t="shared" si="63"/>
        <v>0</v>
      </c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R181" s="192" t="s">
        <v>162</v>
      </c>
      <c r="AT181" s="192" t="s">
        <v>158</v>
      </c>
      <c r="AU181" s="192" t="s">
        <v>77</v>
      </c>
      <c r="AY181" s="101" t="s">
        <v>157</v>
      </c>
      <c r="BE181" s="193">
        <f t="shared" si="64"/>
        <v>0</v>
      </c>
      <c r="BF181" s="193">
        <f t="shared" si="65"/>
        <v>0</v>
      </c>
      <c r="BG181" s="193">
        <f t="shared" si="66"/>
        <v>0</v>
      </c>
      <c r="BH181" s="193">
        <f t="shared" si="67"/>
        <v>0</v>
      </c>
      <c r="BI181" s="193">
        <f t="shared" si="68"/>
        <v>0</v>
      </c>
      <c r="BJ181" s="101" t="s">
        <v>163</v>
      </c>
      <c r="BK181" s="193">
        <f t="shared" si="69"/>
        <v>0</v>
      </c>
      <c r="BL181" s="101" t="s">
        <v>162</v>
      </c>
      <c r="BM181" s="192" t="s">
        <v>710</v>
      </c>
    </row>
    <row r="182" spans="1:65" s="113" customFormat="1" ht="16.5" customHeight="1">
      <c r="A182" s="110"/>
      <c r="B182" s="111"/>
      <c r="C182" s="180" t="s">
        <v>714</v>
      </c>
      <c r="D182" s="180" t="s">
        <v>158</v>
      </c>
      <c r="E182" s="181" t="s">
        <v>714</v>
      </c>
      <c r="F182" s="182" t="s">
        <v>1593</v>
      </c>
      <c r="G182" s="183" t="s">
        <v>762</v>
      </c>
      <c r="H182" s="184">
        <v>6</v>
      </c>
      <c r="I182" s="5"/>
      <c r="J182" s="185">
        <f t="shared" si="60"/>
        <v>0</v>
      </c>
      <c r="K182" s="186"/>
      <c r="L182" s="111"/>
      <c r="M182" s="187" t="s">
        <v>3</v>
      </c>
      <c r="N182" s="188" t="s">
        <v>41</v>
      </c>
      <c r="O182" s="189"/>
      <c r="P182" s="190">
        <f t="shared" si="61"/>
        <v>0</v>
      </c>
      <c r="Q182" s="190">
        <v>0</v>
      </c>
      <c r="R182" s="190">
        <f t="shared" si="62"/>
        <v>0</v>
      </c>
      <c r="S182" s="190">
        <v>0</v>
      </c>
      <c r="T182" s="191">
        <f t="shared" si="63"/>
        <v>0</v>
      </c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R182" s="192" t="s">
        <v>162</v>
      </c>
      <c r="AT182" s="192" t="s">
        <v>158</v>
      </c>
      <c r="AU182" s="192" t="s">
        <v>77</v>
      </c>
      <c r="AY182" s="101" t="s">
        <v>157</v>
      </c>
      <c r="BE182" s="193">
        <f t="shared" si="64"/>
        <v>0</v>
      </c>
      <c r="BF182" s="193">
        <f t="shared" si="65"/>
        <v>0</v>
      </c>
      <c r="BG182" s="193">
        <f t="shared" si="66"/>
        <v>0</v>
      </c>
      <c r="BH182" s="193">
        <f t="shared" si="67"/>
        <v>0</v>
      </c>
      <c r="BI182" s="193">
        <f t="shared" si="68"/>
        <v>0</v>
      </c>
      <c r="BJ182" s="101" t="s">
        <v>163</v>
      </c>
      <c r="BK182" s="193">
        <f t="shared" si="69"/>
        <v>0</v>
      </c>
      <c r="BL182" s="101" t="s">
        <v>162</v>
      </c>
      <c r="BM182" s="192" t="s">
        <v>717</v>
      </c>
    </row>
    <row r="183" spans="1:65" s="113" customFormat="1" ht="16.5" customHeight="1">
      <c r="A183" s="110"/>
      <c r="B183" s="111"/>
      <c r="C183" s="180" t="s">
        <v>461</v>
      </c>
      <c r="D183" s="180" t="s">
        <v>158</v>
      </c>
      <c r="E183" s="181" t="s">
        <v>461</v>
      </c>
      <c r="F183" s="182" t="s">
        <v>1594</v>
      </c>
      <c r="G183" s="183" t="s">
        <v>762</v>
      </c>
      <c r="H183" s="184">
        <v>6</v>
      </c>
      <c r="I183" s="5"/>
      <c r="J183" s="185">
        <f t="shared" si="60"/>
        <v>0</v>
      </c>
      <c r="K183" s="186"/>
      <c r="L183" s="111"/>
      <c r="M183" s="187" t="s">
        <v>3</v>
      </c>
      <c r="N183" s="188" t="s">
        <v>41</v>
      </c>
      <c r="O183" s="189"/>
      <c r="P183" s="190">
        <f t="shared" si="61"/>
        <v>0</v>
      </c>
      <c r="Q183" s="190">
        <v>0</v>
      </c>
      <c r="R183" s="190">
        <f t="shared" si="62"/>
        <v>0</v>
      </c>
      <c r="S183" s="190">
        <v>0</v>
      </c>
      <c r="T183" s="191">
        <f t="shared" si="63"/>
        <v>0</v>
      </c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R183" s="192" t="s">
        <v>162</v>
      </c>
      <c r="AT183" s="192" t="s">
        <v>158</v>
      </c>
      <c r="AU183" s="192" t="s">
        <v>77</v>
      </c>
      <c r="AY183" s="101" t="s">
        <v>157</v>
      </c>
      <c r="BE183" s="193">
        <f t="shared" si="64"/>
        <v>0</v>
      </c>
      <c r="BF183" s="193">
        <f t="shared" si="65"/>
        <v>0</v>
      </c>
      <c r="BG183" s="193">
        <f t="shared" si="66"/>
        <v>0</v>
      </c>
      <c r="BH183" s="193">
        <f t="shared" si="67"/>
        <v>0</v>
      </c>
      <c r="BI183" s="193">
        <f t="shared" si="68"/>
        <v>0</v>
      </c>
      <c r="BJ183" s="101" t="s">
        <v>163</v>
      </c>
      <c r="BK183" s="193">
        <f t="shared" si="69"/>
        <v>0</v>
      </c>
      <c r="BL183" s="101" t="s">
        <v>162</v>
      </c>
      <c r="BM183" s="192" t="s">
        <v>720</v>
      </c>
    </row>
    <row r="184" spans="1:65" s="113" customFormat="1" ht="16.5" customHeight="1">
      <c r="A184" s="110"/>
      <c r="B184" s="111"/>
      <c r="C184" s="180" t="s">
        <v>724</v>
      </c>
      <c r="D184" s="180" t="s">
        <v>158</v>
      </c>
      <c r="E184" s="181" t="s">
        <v>724</v>
      </c>
      <c r="F184" s="182" t="s">
        <v>1595</v>
      </c>
      <c r="G184" s="183" t="s">
        <v>762</v>
      </c>
      <c r="H184" s="184">
        <v>1</v>
      </c>
      <c r="I184" s="5"/>
      <c r="J184" s="185">
        <f t="shared" si="60"/>
        <v>0</v>
      </c>
      <c r="K184" s="186"/>
      <c r="L184" s="111"/>
      <c r="M184" s="187" t="s">
        <v>3</v>
      </c>
      <c r="N184" s="188" t="s">
        <v>41</v>
      </c>
      <c r="O184" s="189"/>
      <c r="P184" s="190">
        <f t="shared" si="61"/>
        <v>0</v>
      </c>
      <c r="Q184" s="190">
        <v>0</v>
      </c>
      <c r="R184" s="190">
        <f t="shared" si="62"/>
        <v>0</v>
      </c>
      <c r="S184" s="190">
        <v>0</v>
      </c>
      <c r="T184" s="191">
        <f t="shared" si="63"/>
        <v>0</v>
      </c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R184" s="192" t="s">
        <v>162</v>
      </c>
      <c r="AT184" s="192" t="s">
        <v>158</v>
      </c>
      <c r="AU184" s="192" t="s">
        <v>77</v>
      </c>
      <c r="AY184" s="101" t="s">
        <v>157</v>
      </c>
      <c r="BE184" s="193">
        <f t="shared" si="64"/>
        <v>0</v>
      </c>
      <c r="BF184" s="193">
        <f t="shared" si="65"/>
        <v>0</v>
      </c>
      <c r="BG184" s="193">
        <f t="shared" si="66"/>
        <v>0</v>
      </c>
      <c r="BH184" s="193">
        <f t="shared" si="67"/>
        <v>0</v>
      </c>
      <c r="BI184" s="193">
        <f t="shared" si="68"/>
        <v>0</v>
      </c>
      <c r="BJ184" s="101" t="s">
        <v>163</v>
      </c>
      <c r="BK184" s="193">
        <f t="shared" si="69"/>
        <v>0</v>
      </c>
      <c r="BL184" s="101" t="s">
        <v>162</v>
      </c>
      <c r="BM184" s="192" t="s">
        <v>728</v>
      </c>
    </row>
    <row r="185" spans="1:65" s="113" customFormat="1" ht="33" customHeight="1">
      <c r="A185" s="110"/>
      <c r="B185" s="111"/>
      <c r="C185" s="180" t="s">
        <v>469</v>
      </c>
      <c r="D185" s="180" t="s">
        <v>158</v>
      </c>
      <c r="E185" s="181" t="s">
        <v>469</v>
      </c>
      <c r="F185" s="182" t="s">
        <v>1596</v>
      </c>
      <c r="G185" s="183" t="s">
        <v>762</v>
      </c>
      <c r="H185" s="184">
        <v>15</v>
      </c>
      <c r="I185" s="5"/>
      <c r="J185" s="185">
        <f t="shared" si="60"/>
        <v>0</v>
      </c>
      <c r="K185" s="186"/>
      <c r="L185" s="111"/>
      <c r="M185" s="187" t="s">
        <v>3</v>
      </c>
      <c r="N185" s="188" t="s">
        <v>41</v>
      </c>
      <c r="O185" s="189"/>
      <c r="P185" s="190">
        <f t="shared" si="61"/>
        <v>0</v>
      </c>
      <c r="Q185" s="190">
        <v>0</v>
      </c>
      <c r="R185" s="190">
        <f t="shared" si="62"/>
        <v>0</v>
      </c>
      <c r="S185" s="190">
        <v>0</v>
      </c>
      <c r="T185" s="191">
        <f t="shared" si="63"/>
        <v>0</v>
      </c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R185" s="192" t="s">
        <v>162</v>
      </c>
      <c r="AT185" s="192" t="s">
        <v>158</v>
      </c>
      <c r="AU185" s="192" t="s">
        <v>77</v>
      </c>
      <c r="AY185" s="101" t="s">
        <v>157</v>
      </c>
      <c r="BE185" s="193">
        <f t="shared" si="64"/>
        <v>0</v>
      </c>
      <c r="BF185" s="193">
        <f t="shared" si="65"/>
        <v>0</v>
      </c>
      <c r="BG185" s="193">
        <f t="shared" si="66"/>
        <v>0</v>
      </c>
      <c r="BH185" s="193">
        <f t="shared" si="67"/>
        <v>0</v>
      </c>
      <c r="BI185" s="193">
        <f t="shared" si="68"/>
        <v>0</v>
      </c>
      <c r="BJ185" s="101" t="s">
        <v>163</v>
      </c>
      <c r="BK185" s="193">
        <f t="shared" si="69"/>
        <v>0</v>
      </c>
      <c r="BL185" s="101" t="s">
        <v>162</v>
      </c>
      <c r="BM185" s="192" t="s">
        <v>732</v>
      </c>
    </row>
    <row r="186" spans="1:65" s="113" customFormat="1" ht="24.2" customHeight="1">
      <c r="A186" s="110"/>
      <c r="B186" s="111"/>
      <c r="C186" s="180" t="s">
        <v>734</v>
      </c>
      <c r="D186" s="180" t="s">
        <v>158</v>
      </c>
      <c r="E186" s="181" t="s">
        <v>734</v>
      </c>
      <c r="F186" s="182" t="s">
        <v>1597</v>
      </c>
      <c r="G186" s="183" t="s">
        <v>762</v>
      </c>
      <c r="H186" s="184">
        <v>15</v>
      </c>
      <c r="I186" s="5"/>
      <c r="J186" s="185">
        <f t="shared" si="60"/>
        <v>0</v>
      </c>
      <c r="K186" s="186"/>
      <c r="L186" s="111"/>
      <c r="M186" s="187" t="s">
        <v>3</v>
      </c>
      <c r="N186" s="188" t="s">
        <v>41</v>
      </c>
      <c r="O186" s="189"/>
      <c r="P186" s="190">
        <f t="shared" si="61"/>
        <v>0</v>
      </c>
      <c r="Q186" s="190">
        <v>0</v>
      </c>
      <c r="R186" s="190">
        <f t="shared" si="62"/>
        <v>0</v>
      </c>
      <c r="S186" s="190">
        <v>0</v>
      </c>
      <c r="T186" s="191">
        <f t="shared" si="63"/>
        <v>0</v>
      </c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R186" s="192" t="s">
        <v>162</v>
      </c>
      <c r="AT186" s="192" t="s">
        <v>158</v>
      </c>
      <c r="AU186" s="192" t="s">
        <v>77</v>
      </c>
      <c r="AY186" s="101" t="s">
        <v>157</v>
      </c>
      <c r="BE186" s="193">
        <f t="shared" si="64"/>
        <v>0</v>
      </c>
      <c r="BF186" s="193">
        <f t="shared" si="65"/>
        <v>0</v>
      </c>
      <c r="BG186" s="193">
        <f t="shared" si="66"/>
        <v>0</v>
      </c>
      <c r="BH186" s="193">
        <f t="shared" si="67"/>
        <v>0</v>
      </c>
      <c r="BI186" s="193">
        <f t="shared" si="68"/>
        <v>0</v>
      </c>
      <c r="BJ186" s="101" t="s">
        <v>163</v>
      </c>
      <c r="BK186" s="193">
        <f t="shared" si="69"/>
        <v>0</v>
      </c>
      <c r="BL186" s="101" t="s">
        <v>162</v>
      </c>
      <c r="BM186" s="192" t="s">
        <v>737</v>
      </c>
    </row>
    <row r="187" spans="1:65" s="113" customFormat="1" ht="24.2" customHeight="1">
      <c r="A187" s="110"/>
      <c r="B187" s="111"/>
      <c r="C187" s="180" t="s">
        <v>477</v>
      </c>
      <c r="D187" s="180" t="s">
        <v>158</v>
      </c>
      <c r="E187" s="181" t="s">
        <v>477</v>
      </c>
      <c r="F187" s="182" t="s">
        <v>1598</v>
      </c>
      <c r="G187" s="183" t="s">
        <v>762</v>
      </c>
      <c r="H187" s="184">
        <v>15</v>
      </c>
      <c r="I187" s="5"/>
      <c r="J187" s="185">
        <f t="shared" si="60"/>
        <v>0</v>
      </c>
      <c r="K187" s="186"/>
      <c r="L187" s="111"/>
      <c r="M187" s="187" t="s">
        <v>3</v>
      </c>
      <c r="N187" s="188" t="s">
        <v>41</v>
      </c>
      <c r="O187" s="189"/>
      <c r="P187" s="190">
        <f t="shared" si="61"/>
        <v>0</v>
      </c>
      <c r="Q187" s="190">
        <v>0</v>
      </c>
      <c r="R187" s="190">
        <f t="shared" si="62"/>
        <v>0</v>
      </c>
      <c r="S187" s="190">
        <v>0</v>
      </c>
      <c r="T187" s="191">
        <f t="shared" si="63"/>
        <v>0</v>
      </c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R187" s="192" t="s">
        <v>162</v>
      </c>
      <c r="AT187" s="192" t="s">
        <v>158</v>
      </c>
      <c r="AU187" s="192" t="s">
        <v>77</v>
      </c>
      <c r="AY187" s="101" t="s">
        <v>157</v>
      </c>
      <c r="BE187" s="193">
        <f t="shared" si="64"/>
        <v>0</v>
      </c>
      <c r="BF187" s="193">
        <f t="shared" si="65"/>
        <v>0</v>
      </c>
      <c r="BG187" s="193">
        <f t="shared" si="66"/>
        <v>0</v>
      </c>
      <c r="BH187" s="193">
        <f t="shared" si="67"/>
        <v>0</v>
      </c>
      <c r="BI187" s="193">
        <f t="shared" si="68"/>
        <v>0</v>
      </c>
      <c r="BJ187" s="101" t="s">
        <v>163</v>
      </c>
      <c r="BK187" s="193">
        <f t="shared" si="69"/>
        <v>0</v>
      </c>
      <c r="BL187" s="101" t="s">
        <v>162</v>
      </c>
      <c r="BM187" s="192" t="s">
        <v>741</v>
      </c>
    </row>
    <row r="188" spans="1:65" s="113" customFormat="1" ht="55.5" customHeight="1">
      <c r="A188" s="110"/>
      <c r="B188" s="111"/>
      <c r="C188" s="180" t="s">
        <v>743</v>
      </c>
      <c r="D188" s="180" t="s">
        <v>158</v>
      </c>
      <c r="E188" s="181" t="s">
        <v>743</v>
      </c>
      <c r="F188" s="182" t="s">
        <v>1599</v>
      </c>
      <c r="G188" s="183" t="s">
        <v>762</v>
      </c>
      <c r="H188" s="184">
        <v>30</v>
      </c>
      <c r="I188" s="5"/>
      <c r="J188" s="185">
        <f t="shared" si="60"/>
        <v>0</v>
      </c>
      <c r="K188" s="186"/>
      <c r="L188" s="111"/>
      <c r="M188" s="187" t="s">
        <v>3</v>
      </c>
      <c r="N188" s="188" t="s">
        <v>41</v>
      </c>
      <c r="O188" s="189"/>
      <c r="P188" s="190">
        <f t="shared" si="61"/>
        <v>0</v>
      </c>
      <c r="Q188" s="190">
        <v>0</v>
      </c>
      <c r="R188" s="190">
        <f t="shared" si="62"/>
        <v>0</v>
      </c>
      <c r="S188" s="190">
        <v>0</v>
      </c>
      <c r="T188" s="191">
        <f t="shared" si="63"/>
        <v>0</v>
      </c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R188" s="192" t="s">
        <v>162</v>
      </c>
      <c r="AT188" s="192" t="s">
        <v>158</v>
      </c>
      <c r="AU188" s="192" t="s">
        <v>77</v>
      </c>
      <c r="AY188" s="101" t="s">
        <v>157</v>
      </c>
      <c r="BE188" s="193">
        <f t="shared" si="64"/>
        <v>0</v>
      </c>
      <c r="BF188" s="193">
        <f t="shared" si="65"/>
        <v>0</v>
      </c>
      <c r="BG188" s="193">
        <f t="shared" si="66"/>
        <v>0</v>
      </c>
      <c r="BH188" s="193">
        <f t="shared" si="67"/>
        <v>0</v>
      </c>
      <c r="BI188" s="193">
        <f t="shared" si="68"/>
        <v>0</v>
      </c>
      <c r="BJ188" s="101" t="s">
        <v>163</v>
      </c>
      <c r="BK188" s="193">
        <f t="shared" si="69"/>
        <v>0</v>
      </c>
      <c r="BL188" s="101" t="s">
        <v>162</v>
      </c>
      <c r="BM188" s="192" t="s">
        <v>746</v>
      </c>
    </row>
    <row r="189" spans="2:63" s="169" customFormat="1" ht="25.9" customHeight="1">
      <c r="B189" s="170"/>
      <c r="D189" s="171" t="s">
        <v>68</v>
      </c>
      <c r="E189" s="172" t="s">
        <v>1600</v>
      </c>
      <c r="F189" s="172" t="s">
        <v>1601</v>
      </c>
      <c r="J189" s="173">
        <f>BK189</f>
        <v>0</v>
      </c>
      <c r="L189" s="170"/>
      <c r="M189" s="174"/>
      <c r="N189" s="175"/>
      <c r="O189" s="175"/>
      <c r="P189" s="176">
        <f>SUM(P190:P198)</f>
        <v>0</v>
      </c>
      <c r="Q189" s="175"/>
      <c r="R189" s="176">
        <f>SUM(R190:R198)</f>
        <v>0</v>
      </c>
      <c r="S189" s="175"/>
      <c r="T189" s="177">
        <f>SUM(T190:T198)</f>
        <v>0</v>
      </c>
      <c r="AR189" s="171" t="s">
        <v>77</v>
      </c>
      <c r="AT189" s="178" t="s">
        <v>68</v>
      </c>
      <c r="AU189" s="178" t="s">
        <v>69</v>
      </c>
      <c r="AY189" s="171" t="s">
        <v>157</v>
      </c>
      <c r="BK189" s="179">
        <f>SUM(BK190:BK198)</f>
        <v>0</v>
      </c>
    </row>
    <row r="190" spans="1:65" s="113" customFormat="1" ht="16.5" customHeight="1">
      <c r="A190" s="110"/>
      <c r="B190" s="111"/>
      <c r="C190" s="180" t="s">
        <v>457</v>
      </c>
      <c r="D190" s="180" t="s">
        <v>158</v>
      </c>
      <c r="E190" s="181" t="s">
        <v>457</v>
      </c>
      <c r="F190" s="182" t="s">
        <v>1602</v>
      </c>
      <c r="G190" s="183" t="s">
        <v>727</v>
      </c>
      <c r="H190" s="184">
        <v>1</v>
      </c>
      <c r="I190" s="5"/>
      <c r="J190" s="185">
        <f aca="true" t="shared" si="70" ref="J190:J198">ROUND(I190*H190,2)</f>
        <v>0</v>
      </c>
      <c r="K190" s="186"/>
      <c r="L190" s="111"/>
      <c r="M190" s="187" t="s">
        <v>3</v>
      </c>
      <c r="N190" s="188" t="s">
        <v>41</v>
      </c>
      <c r="O190" s="189"/>
      <c r="P190" s="190">
        <f aca="true" t="shared" si="71" ref="P190:P198">O190*H190</f>
        <v>0</v>
      </c>
      <c r="Q190" s="190">
        <v>0</v>
      </c>
      <c r="R190" s="190">
        <f aca="true" t="shared" si="72" ref="R190:R198">Q190*H190</f>
        <v>0</v>
      </c>
      <c r="S190" s="190">
        <v>0</v>
      </c>
      <c r="T190" s="191">
        <f aca="true" t="shared" si="73" ref="T190:T198">S190*H190</f>
        <v>0</v>
      </c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R190" s="192" t="s">
        <v>162</v>
      </c>
      <c r="AT190" s="192" t="s">
        <v>158</v>
      </c>
      <c r="AU190" s="192" t="s">
        <v>77</v>
      </c>
      <c r="AY190" s="101" t="s">
        <v>157</v>
      </c>
      <c r="BE190" s="193">
        <f aca="true" t="shared" si="74" ref="BE190:BE198">IF(N190="základní",J190,0)</f>
        <v>0</v>
      </c>
      <c r="BF190" s="193">
        <f aca="true" t="shared" si="75" ref="BF190:BF198">IF(N190="snížená",J190,0)</f>
        <v>0</v>
      </c>
      <c r="BG190" s="193">
        <f aca="true" t="shared" si="76" ref="BG190:BG198">IF(N190="zákl. přenesená",J190,0)</f>
        <v>0</v>
      </c>
      <c r="BH190" s="193">
        <f aca="true" t="shared" si="77" ref="BH190:BH198">IF(N190="sníž. přenesená",J190,0)</f>
        <v>0</v>
      </c>
      <c r="BI190" s="193">
        <f aca="true" t="shared" si="78" ref="BI190:BI198">IF(N190="nulová",J190,0)</f>
        <v>0</v>
      </c>
      <c r="BJ190" s="101" t="s">
        <v>163</v>
      </c>
      <c r="BK190" s="193">
        <f aca="true" t="shared" si="79" ref="BK190:BK198">ROUND(I190*H190,2)</f>
        <v>0</v>
      </c>
      <c r="BL190" s="101" t="s">
        <v>162</v>
      </c>
      <c r="BM190" s="192" t="s">
        <v>752</v>
      </c>
    </row>
    <row r="191" spans="1:65" s="113" customFormat="1" ht="16.5" customHeight="1">
      <c r="A191" s="110"/>
      <c r="B191" s="111"/>
      <c r="C191" s="180" t="s">
        <v>754</v>
      </c>
      <c r="D191" s="180" t="s">
        <v>158</v>
      </c>
      <c r="E191" s="181" t="s">
        <v>754</v>
      </c>
      <c r="F191" s="182" t="s">
        <v>1603</v>
      </c>
      <c r="G191" s="183" t="s">
        <v>727</v>
      </c>
      <c r="H191" s="184">
        <v>2</v>
      </c>
      <c r="I191" s="5"/>
      <c r="J191" s="185">
        <f t="shared" si="70"/>
        <v>0</v>
      </c>
      <c r="K191" s="186"/>
      <c r="L191" s="111"/>
      <c r="M191" s="187" t="s">
        <v>3</v>
      </c>
      <c r="N191" s="188" t="s">
        <v>41</v>
      </c>
      <c r="O191" s="189"/>
      <c r="P191" s="190">
        <f t="shared" si="71"/>
        <v>0</v>
      </c>
      <c r="Q191" s="190">
        <v>0</v>
      </c>
      <c r="R191" s="190">
        <f t="shared" si="72"/>
        <v>0</v>
      </c>
      <c r="S191" s="190">
        <v>0</v>
      </c>
      <c r="T191" s="191">
        <f t="shared" si="73"/>
        <v>0</v>
      </c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R191" s="192" t="s">
        <v>162</v>
      </c>
      <c r="AT191" s="192" t="s">
        <v>158</v>
      </c>
      <c r="AU191" s="192" t="s">
        <v>77</v>
      </c>
      <c r="AY191" s="101" t="s">
        <v>157</v>
      </c>
      <c r="BE191" s="193">
        <f t="shared" si="74"/>
        <v>0</v>
      </c>
      <c r="BF191" s="193">
        <f t="shared" si="75"/>
        <v>0</v>
      </c>
      <c r="BG191" s="193">
        <f t="shared" si="76"/>
        <v>0</v>
      </c>
      <c r="BH191" s="193">
        <f t="shared" si="77"/>
        <v>0</v>
      </c>
      <c r="BI191" s="193">
        <f t="shared" si="78"/>
        <v>0</v>
      </c>
      <c r="BJ191" s="101" t="s">
        <v>163</v>
      </c>
      <c r="BK191" s="193">
        <f t="shared" si="79"/>
        <v>0</v>
      </c>
      <c r="BL191" s="101" t="s">
        <v>162</v>
      </c>
      <c r="BM191" s="192" t="s">
        <v>758</v>
      </c>
    </row>
    <row r="192" spans="1:65" s="113" customFormat="1" ht="16.5" customHeight="1">
      <c r="A192" s="110"/>
      <c r="B192" s="111"/>
      <c r="C192" s="180" t="s">
        <v>508</v>
      </c>
      <c r="D192" s="180" t="s">
        <v>158</v>
      </c>
      <c r="E192" s="181" t="s">
        <v>508</v>
      </c>
      <c r="F192" s="182" t="s">
        <v>1604</v>
      </c>
      <c r="G192" s="183" t="s">
        <v>193</v>
      </c>
      <c r="H192" s="184">
        <v>1</v>
      </c>
      <c r="I192" s="5"/>
      <c r="J192" s="185">
        <f t="shared" si="70"/>
        <v>0</v>
      </c>
      <c r="K192" s="186"/>
      <c r="L192" s="111"/>
      <c r="M192" s="187" t="s">
        <v>3</v>
      </c>
      <c r="N192" s="188" t="s">
        <v>41</v>
      </c>
      <c r="O192" s="189"/>
      <c r="P192" s="190">
        <f t="shared" si="71"/>
        <v>0</v>
      </c>
      <c r="Q192" s="190">
        <v>0</v>
      </c>
      <c r="R192" s="190">
        <f t="shared" si="72"/>
        <v>0</v>
      </c>
      <c r="S192" s="190">
        <v>0</v>
      </c>
      <c r="T192" s="191">
        <f t="shared" si="73"/>
        <v>0</v>
      </c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R192" s="192" t="s">
        <v>162</v>
      </c>
      <c r="AT192" s="192" t="s">
        <v>158</v>
      </c>
      <c r="AU192" s="192" t="s">
        <v>77</v>
      </c>
      <c r="AY192" s="101" t="s">
        <v>157</v>
      </c>
      <c r="BE192" s="193">
        <f t="shared" si="74"/>
        <v>0</v>
      </c>
      <c r="BF192" s="193">
        <f t="shared" si="75"/>
        <v>0</v>
      </c>
      <c r="BG192" s="193">
        <f t="shared" si="76"/>
        <v>0</v>
      </c>
      <c r="BH192" s="193">
        <f t="shared" si="77"/>
        <v>0</v>
      </c>
      <c r="BI192" s="193">
        <f t="shared" si="78"/>
        <v>0</v>
      </c>
      <c r="BJ192" s="101" t="s">
        <v>163</v>
      </c>
      <c r="BK192" s="193">
        <f t="shared" si="79"/>
        <v>0</v>
      </c>
      <c r="BL192" s="101" t="s">
        <v>162</v>
      </c>
      <c r="BM192" s="192" t="s">
        <v>763</v>
      </c>
    </row>
    <row r="193" spans="1:65" s="113" customFormat="1" ht="24.2" customHeight="1">
      <c r="A193" s="110"/>
      <c r="B193" s="111"/>
      <c r="C193" s="180" t="s">
        <v>766</v>
      </c>
      <c r="D193" s="180" t="s">
        <v>158</v>
      </c>
      <c r="E193" s="181" t="s">
        <v>766</v>
      </c>
      <c r="F193" s="182" t="s">
        <v>1605</v>
      </c>
      <c r="G193" s="183" t="s">
        <v>193</v>
      </c>
      <c r="H193" s="184">
        <v>2</v>
      </c>
      <c r="I193" s="5"/>
      <c r="J193" s="185">
        <f t="shared" si="70"/>
        <v>0</v>
      </c>
      <c r="K193" s="186"/>
      <c r="L193" s="111"/>
      <c r="M193" s="187" t="s">
        <v>3</v>
      </c>
      <c r="N193" s="188" t="s">
        <v>41</v>
      </c>
      <c r="O193" s="189"/>
      <c r="P193" s="190">
        <f t="shared" si="71"/>
        <v>0</v>
      </c>
      <c r="Q193" s="190">
        <v>0</v>
      </c>
      <c r="R193" s="190">
        <f t="shared" si="72"/>
        <v>0</v>
      </c>
      <c r="S193" s="190">
        <v>0</v>
      </c>
      <c r="T193" s="191">
        <f t="shared" si="73"/>
        <v>0</v>
      </c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R193" s="192" t="s">
        <v>162</v>
      </c>
      <c r="AT193" s="192" t="s">
        <v>158</v>
      </c>
      <c r="AU193" s="192" t="s">
        <v>77</v>
      </c>
      <c r="AY193" s="101" t="s">
        <v>157</v>
      </c>
      <c r="BE193" s="193">
        <f t="shared" si="74"/>
        <v>0</v>
      </c>
      <c r="BF193" s="193">
        <f t="shared" si="75"/>
        <v>0</v>
      </c>
      <c r="BG193" s="193">
        <f t="shared" si="76"/>
        <v>0</v>
      </c>
      <c r="BH193" s="193">
        <f t="shared" si="77"/>
        <v>0</v>
      </c>
      <c r="BI193" s="193">
        <f t="shared" si="78"/>
        <v>0</v>
      </c>
      <c r="BJ193" s="101" t="s">
        <v>163</v>
      </c>
      <c r="BK193" s="193">
        <f t="shared" si="79"/>
        <v>0</v>
      </c>
      <c r="BL193" s="101" t="s">
        <v>162</v>
      </c>
      <c r="BM193" s="192" t="s">
        <v>769</v>
      </c>
    </row>
    <row r="194" spans="1:65" s="113" customFormat="1" ht="24.2" customHeight="1">
      <c r="A194" s="110"/>
      <c r="B194" s="111"/>
      <c r="C194" s="180" t="s">
        <v>514</v>
      </c>
      <c r="D194" s="180" t="s">
        <v>158</v>
      </c>
      <c r="E194" s="181" t="s">
        <v>514</v>
      </c>
      <c r="F194" s="182" t="s">
        <v>1606</v>
      </c>
      <c r="G194" s="183" t="s">
        <v>727</v>
      </c>
      <c r="H194" s="184">
        <v>1</v>
      </c>
      <c r="I194" s="5"/>
      <c r="J194" s="185">
        <f t="shared" si="70"/>
        <v>0</v>
      </c>
      <c r="K194" s="186"/>
      <c r="L194" s="111"/>
      <c r="M194" s="187" t="s">
        <v>3</v>
      </c>
      <c r="N194" s="188" t="s">
        <v>41</v>
      </c>
      <c r="O194" s="189"/>
      <c r="P194" s="190">
        <f t="shared" si="71"/>
        <v>0</v>
      </c>
      <c r="Q194" s="190">
        <v>0</v>
      </c>
      <c r="R194" s="190">
        <f t="shared" si="72"/>
        <v>0</v>
      </c>
      <c r="S194" s="190">
        <v>0</v>
      </c>
      <c r="T194" s="191">
        <f t="shared" si="73"/>
        <v>0</v>
      </c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R194" s="192" t="s">
        <v>162</v>
      </c>
      <c r="AT194" s="192" t="s">
        <v>158</v>
      </c>
      <c r="AU194" s="192" t="s">
        <v>77</v>
      </c>
      <c r="AY194" s="101" t="s">
        <v>157</v>
      </c>
      <c r="BE194" s="193">
        <f t="shared" si="74"/>
        <v>0</v>
      </c>
      <c r="BF194" s="193">
        <f t="shared" si="75"/>
        <v>0</v>
      </c>
      <c r="BG194" s="193">
        <f t="shared" si="76"/>
        <v>0</v>
      </c>
      <c r="BH194" s="193">
        <f t="shared" si="77"/>
        <v>0</v>
      </c>
      <c r="BI194" s="193">
        <f t="shared" si="78"/>
        <v>0</v>
      </c>
      <c r="BJ194" s="101" t="s">
        <v>163</v>
      </c>
      <c r="BK194" s="193">
        <f t="shared" si="79"/>
        <v>0</v>
      </c>
      <c r="BL194" s="101" t="s">
        <v>162</v>
      </c>
      <c r="BM194" s="192" t="s">
        <v>771</v>
      </c>
    </row>
    <row r="195" spans="1:65" s="113" customFormat="1" ht="16.5" customHeight="1">
      <c r="A195" s="110"/>
      <c r="B195" s="111"/>
      <c r="C195" s="180" t="s">
        <v>772</v>
      </c>
      <c r="D195" s="180" t="s">
        <v>158</v>
      </c>
      <c r="E195" s="181" t="s">
        <v>772</v>
      </c>
      <c r="F195" s="182" t="s">
        <v>1607</v>
      </c>
      <c r="G195" s="183" t="s">
        <v>727</v>
      </c>
      <c r="H195" s="184">
        <v>1</v>
      </c>
      <c r="I195" s="5"/>
      <c r="J195" s="185">
        <f t="shared" si="70"/>
        <v>0</v>
      </c>
      <c r="K195" s="186"/>
      <c r="L195" s="111"/>
      <c r="M195" s="187" t="s">
        <v>3</v>
      </c>
      <c r="N195" s="188" t="s">
        <v>41</v>
      </c>
      <c r="O195" s="189"/>
      <c r="P195" s="190">
        <f t="shared" si="71"/>
        <v>0</v>
      </c>
      <c r="Q195" s="190">
        <v>0</v>
      </c>
      <c r="R195" s="190">
        <f t="shared" si="72"/>
        <v>0</v>
      </c>
      <c r="S195" s="190">
        <v>0</v>
      </c>
      <c r="T195" s="191">
        <f t="shared" si="73"/>
        <v>0</v>
      </c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R195" s="192" t="s">
        <v>162</v>
      </c>
      <c r="AT195" s="192" t="s">
        <v>158</v>
      </c>
      <c r="AU195" s="192" t="s">
        <v>77</v>
      </c>
      <c r="AY195" s="101" t="s">
        <v>157</v>
      </c>
      <c r="BE195" s="193">
        <f t="shared" si="74"/>
        <v>0</v>
      </c>
      <c r="BF195" s="193">
        <f t="shared" si="75"/>
        <v>0</v>
      </c>
      <c r="BG195" s="193">
        <f t="shared" si="76"/>
        <v>0</v>
      </c>
      <c r="BH195" s="193">
        <f t="shared" si="77"/>
        <v>0</v>
      </c>
      <c r="BI195" s="193">
        <f t="shared" si="78"/>
        <v>0</v>
      </c>
      <c r="BJ195" s="101" t="s">
        <v>163</v>
      </c>
      <c r="BK195" s="193">
        <f t="shared" si="79"/>
        <v>0</v>
      </c>
      <c r="BL195" s="101" t="s">
        <v>162</v>
      </c>
      <c r="BM195" s="192" t="s">
        <v>774</v>
      </c>
    </row>
    <row r="196" spans="1:65" s="113" customFormat="1" ht="24.2" customHeight="1">
      <c r="A196" s="110"/>
      <c r="B196" s="111"/>
      <c r="C196" s="180" t="s">
        <v>527</v>
      </c>
      <c r="D196" s="180" t="s">
        <v>158</v>
      </c>
      <c r="E196" s="181" t="s">
        <v>527</v>
      </c>
      <c r="F196" s="182" t="s">
        <v>1608</v>
      </c>
      <c r="G196" s="183" t="s">
        <v>727</v>
      </c>
      <c r="H196" s="184">
        <v>1</v>
      </c>
      <c r="I196" s="5"/>
      <c r="J196" s="185">
        <f t="shared" si="70"/>
        <v>0</v>
      </c>
      <c r="K196" s="186"/>
      <c r="L196" s="111"/>
      <c r="M196" s="187" t="s">
        <v>3</v>
      </c>
      <c r="N196" s="188" t="s">
        <v>41</v>
      </c>
      <c r="O196" s="189"/>
      <c r="P196" s="190">
        <f t="shared" si="71"/>
        <v>0</v>
      </c>
      <c r="Q196" s="190">
        <v>0</v>
      </c>
      <c r="R196" s="190">
        <f t="shared" si="72"/>
        <v>0</v>
      </c>
      <c r="S196" s="190">
        <v>0</v>
      </c>
      <c r="T196" s="191">
        <f t="shared" si="73"/>
        <v>0</v>
      </c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R196" s="192" t="s">
        <v>162</v>
      </c>
      <c r="AT196" s="192" t="s">
        <v>158</v>
      </c>
      <c r="AU196" s="192" t="s">
        <v>77</v>
      </c>
      <c r="AY196" s="101" t="s">
        <v>157</v>
      </c>
      <c r="BE196" s="193">
        <f t="shared" si="74"/>
        <v>0</v>
      </c>
      <c r="BF196" s="193">
        <f t="shared" si="75"/>
        <v>0</v>
      </c>
      <c r="BG196" s="193">
        <f t="shared" si="76"/>
        <v>0</v>
      </c>
      <c r="BH196" s="193">
        <f t="shared" si="77"/>
        <v>0</v>
      </c>
      <c r="BI196" s="193">
        <f t="shared" si="78"/>
        <v>0</v>
      </c>
      <c r="BJ196" s="101" t="s">
        <v>163</v>
      </c>
      <c r="BK196" s="193">
        <f t="shared" si="79"/>
        <v>0</v>
      </c>
      <c r="BL196" s="101" t="s">
        <v>162</v>
      </c>
      <c r="BM196" s="192" t="s">
        <v>776</v>
      </c>
    </row>
    <row r="197" spans="1:65" s="113" customFormat="1" ht="16.5" customHeight="1">
      <c r="A197" s="110"/>
      <c r="B197" s="111"/>
      <c r="C197" s="180" t="s">
        <v>663</v>
      </c>
      <c r="D197" s="180" t="s">
        <v>158</v>
      </c>
      <c r="E197" s="181" t="s">
        <v>663</v>
      </c>
      <c r="F197" s="182" t="s">
        <v>1609</v>
      </c>
      <c r="G197" s="183" t="s">
        <v>762</v>
      </c>
      <c r="H197" s="184">
        <v>6</v>
      </c>
      <c r="I197" s="5"/>
      <c r="J197" s="185">
        <f t="shared" si="70"/>
        <v>0</v>
      </c>
      <c r="K197" s="186"/>
      <c r="L197" s="111"/>
      <c r="M197" s="187" t="s">
        <v>3</v>
      </c>
      <c r="N197" s="188" t="s">
        <v>41</v>
      </c>
      <c r="O197" s="189"/>
      <c r="P197" s="190">
        <f t="shared" si="71"/>
        <v>0</v>
      </c>
      <c r="Q197" s="190">
        <v>0</v>
      </c>
      <c r="R197" s="190">
        <f t="shared" si="72"/>
        <v>0</v>
      </c>
      <c r="S197" s="190">
        <v>0</v>
      </c>
      <c r="T197" s="191">
        <f t="shared" si="73"/>
        <v>0</v>
      </c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R197" s="192" t="s">
        <v>162</v>
      </c>
      <c r="AT197" s="192" t="s">
        <v>158</v>
      </c>
      <c r="AU197" s="192" t="s">
        <v>77</v>
      </c>
      <c r="AY197" s="101" t="s">
        <v>157</v>
      </c>
      <c r="BE197" s="193">
        <f t="shared" si="74"/>
        <v>0</v>
      </c>
      <c r="BF197" s="193">
        <f t="shared" si="75"/>
        <v>0</v>
      </c>
      <c r="BG197" s="193">
        <f t="shared" si="76"/>
        <v>0</v>
      </c>
      <c r="BH197" s="193">
        <f t="shared" si="77"/>
        <v>0</v>
      </c>
      <c r="BI197" s="193">
        <f t="shared" si="78"/>
        <v>0</v>
      </c>
      <c r="BJ197" s="101" t="s">
        <v>163</v>
      </c>
      <c r="BK197" s="193">
        <f t="shared" si="79"/>
        <v>0</v>
      </c>
      <c r="BL197" s="101" t="s">
        <v>162</v>
      </c>
      <c r="BM197" s="192" t="s">
        <v>778</v>
      </c>
    </row>
    <row r="198" spans="1:65" s="113" customFormat="1" ht="16.5" customHeight="1">
      <c r="A198" s="110"/>
      <c r="B198" s="111"/>
      <c r="C198" s="180" t="s">
        <v>539</v>
      </c>
      <c r="D198" s="180" t="s">
        <v>158</v>
      </c>
      <c r="E198" s="181" t="s">
        <v>539</v>
      </c>
      <c r="F198" s="182" t="s">
        <v>1610</v>
      </c>
      <c r="G198" s="183" t="s">
        <v>727</v>
      </c>
      <c r="H198" s="184">
        <v>1</v>
      </c>
      <c r="I198" s="5"/>
      <c r="J198" s="185">
        <f t="shared" si="70"/>
        <v>0</v>
      </c>
      <c r="K198" s="186"/>
      <c r="L198" s="111"/>
      <c r="M198" s="199" t="s">
        <v>3</v>
      </c>
      <c r="N198" s="200" t="s">
        <v>41</v>
      </c>
      <c r="O198" s="201"/>
      <c r="P198" s="202">
        <f t="shared" si="71"/>
        <v>0</v>
      </c>
      <c r="Q198" s="202">
        <v>0</v>
      </c>
      <c r="R198" s="202">
        <f t="shared" si="72"/>
        <v>0</v>
      </c>
      <c r="S198" s="202">
        <v>0</v>
      </c>
      <c r="T198" s="203">
        <f t="shared" si="73"/>
        <v>0</v>
      </c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R198" s="192" t="s">
        <v>162</v>
      </c>
      <c r="AT198" s="192" t="s">
        <v>158</v>
      </c>
      <c r="AU198" s="192" t="s">
        <v>77</v>
      </c>
      <c r="AY198" s="101" t="s">
        <v>157</v>
      </c>
      <c r="BE198" s="193">
        <f t="shared" si="74"/>
        <v>0</v>
      </c>
      <c r="BF198" s="193">
        <f t="shared" si="75"/>
        <v>0</v>
      </c>
      <c r="BG198" s="193">
        <f t="shared" si="76"/>
        <v>0</v>
      </c>
      <c r="BH198" s="193">
        <f t="shared" si="77"/>
        <v>0</v>
      </c>
      <c r="BI198" s="193">
        <f t="shared" si="78"/>
        <v>0</v>
      </c>
      <c r="BJ198" s="101" t="s">
        <v>163</v>
      </c>
      <c r="BK198" s="193">
        <f t="shared" si="79"/>
        <v>0</v>
      </c>
      <c r="BL198" s="101" t="s">
        <v>162</v>
      </c>
      <c r="BM198" s="192" t="s">
        <v>780</v>
      </c>
    </row>
    <row r="199" spans="1:31" s="113" customFormat="1" ht="6.95" customHeight="1">
      <c r="A199" s="110"/>
      <c r="B199" s="138"/>
      <c r="C199" s="139"/>
      <c r="D199" s="139"/>
      <c r="E199" s="139"/>
      <c r="F199" s="139"/>
      <c r="G199" s="139"/>
      <c r="H199" s="139"/>
      <c r="I199" s="139"/>
      <c r="J199" s="139"/>
      <c r="K199" s="139"/>
      <c r="L199" s="111"/>
      <c r="M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</row>
  </sheetData>
  <sheetProtection algorithmName="SHA-512" hashValue="6jXlVc68CbkTwUBlC+hGN95rmcc/RwMEs96Z5KIQXM1WbJoLGlVr88z1QNo6NISfqIxaHrEgjZ0cG/CSs1IVOw==" saltValue="o/avKIdl+pUARkmUZQHZRg==" spinCount="100000" sheet="1" objects="1" scenarios="1"/>
  <autoFilter ref="C88:K198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4"/>
  <sheetViews>
    <sheetView showGridLines="0" workbookViewId="0" topLeftCell="A185">
      <selection activeCell="H195" sqref="H195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87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1611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ROUND(J89,2)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ROUND((SUM(BE89:BE203)),2)</f>
        <v>0</v>
      </c>
      <c r="G33" s="110"/>
      <c r="H33" s="110"/>
      <c r="I33" s="130">
        <v>0.21</v>
      </c>
      <c r="J33" s="129">
        <f>ROUND(((SUM(BE89:BE203))*I33),2)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ROUND((SUM(BF89:BF203)),2)</f>
        <v>0</v>
      </c>
      <c r="G34" s="110"/>
      <c r="H34" s="110"/>
      <c r="I34" s="130">
        <v>0.15</v>
      </c>
      <c r="J34" s="129">
        <f>ROUND(((SUM(BF89:BF203))*I34),2)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ROUND((SUM(BG89:BG203)),2)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ROUND((SUM(BH89:BH203)),2)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ROUND((SUM(BI89:BI203)),2)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01-3 - VYTÁPĚNÍ UČEBNOVÝ PAVILON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J89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1612</v>
      </c>
      <c r="E60" s="149"/>
      <c r="F60" s="149"/>
      <c r="G60" s="149"/>
      <c r="H60" s="149"/>
      <c r="I60" s="149"/>
      <c r="J60" s="150">
        <f>J90</f>
        <v>0</v>
      </c>
      <c r="L60" s="147"/>
    </row>
    <row r="61" spans="2:12" s="146" customFormat="1" ht="24.95" customHeight="1">
      <c r="B61" s="147"/>
      <c r="D61" s="148" t="s">
        <v>1613</v>
      </c>
      <c r="E61" s="149"/>
      <c r="F61" s="149"/>
      <c r="G61" s="149"/>
      <c r="H61" s="149"/>
      <c r="I61" s="149"/>
      <c r="J61" s="150">
        <f>J106</f>
        <v>0</v>
      </c>
      <c r="L61" s="147"/>
    </row>
    <row r="62" spans="2:12" s="146" customFormat="1" ht="24.95" customHeight="1">
      <c r="B62" s="147"/>
      <c r="D62" s="148" t="s">
        <v>1484</v>
      </c>
      <c r="E62" s="149"/>
      <c r="F62" s="149"/>
      <c r="G62" s="149"/>
      <c r="H62" s="149"/>
      <c r="I62" s="149"/>
      <c r="J62" s="150">
        <f>J109</f>
        <v>0</v>
      </c>
      <c r="L62" s="147"/>
    </row>
    <row r="63" spans="2:12" s="146" customFormat="1" ht="24.95" customHeight="1">
      <c r="B63" s="147"/>
      <c r="D63" s="148" t="s">
        <v>1614</v>
      </c>
      <c r="E63" s="149"/>
      <c r="F63" s="149"/>
      <c r="G63" s="149"/>
      <c r="H63" s="149"/>
      <c r="I63" s="149"/>
      <c r="J63" s="150">
        <f>J126</f>
        <v>0</v>
      </c>
      <c r="L63" s="147"/>
    </row>
    <row r="64" spans="2:12" s="146" customFormat="1" ht="24.95" customHeight="1">
      <c r="B64" s="147"/>
      <c r="D64" s="148" t="s">
        <v>1615</v>
      </c>
      <c r="E64" s="149"/>
      <c r="F64" s="149"/>
      <c r="G64" s="149"/>
      <c r="H64" s="149"/>
      <c r="I64" s="149"/>
      <c r="J64" s="150">
        <f>J133</f>
        <v>0</v>
      </c>
      <c r="L64" s="147"/>
    </row>
    <row r="65" spans="2:12" s="146" customFormat="1" ht="24.95" customHeight="1">
      <c r="B65" s="147"/>
      <c r="D65" s="148" t="s">
        <v>1616</v>
      </c>
      <c r="E65" s="149"/>
      <c r="F65" s="149"/>
      <c r="G65" s="149"/>
      <c r="H65" s="149"/>
      <c r="I65" s="149"/>
      <c r="J65" s="150">
        <f>J139</f>
        <v>0</v>
      </c>
      <c r="L65" s="147"/>
    </row>
    <row r="66" spans="2:12" s="146" customFormat="1" ht="24.95" customHeight="1">
      <c r="B66" s="147"/>
      <c r="D66" s="148" t="s">
        <v>1617</v>
      </c>
      <c r="E66" s="149"/>
      <c r="F66" s="149"/>
      <c r="G66" s="149"/>
      <c r="H66" s="149"/>
      <c r="I66" s="149"/>
      <c r="J66" s="150">
        <f>J150</f>
        <v>0</v>
      </c>
      <c r="L66" s="147"/>
    </row>
    <row r="67" spans="2:12" s="146" customFormat="1" ht="24.95" customHeight="1">
      <c r="B67" s="147"/>
      <c r="D67" s="148" t="s">
        <v>1618</v>
      </c>
      <c r="E67" s="149"/>
      <c r="F67" s="149"/>
      <c r="G67" s="149"/>
      <c r="H67" s="149"/>
      <c r="I67" s="149"/>
      <c r="J67" s="150">
        <f>J157</f>
        <v>0</v>
      </c>
      <c r="L67" s="147"/>
    </row>
    <row r="68" spans="2:12" s="146" customFormat="1" ht="24.95" customHeight="1">
      <c r="B68" s="147"/>
      <c r="D68" s="148" t="s">
        <v>1619</v>
      </c>
      <c r="E68" s="149"/>
      <c r="F68" s="149"/>
      <c r="G68" s="149"/>
      <c r="H68" s="149"/>
      <c r="I68" s="149"/>
      <c r="J68" s="150">
        <f>J180</f>
        <v>0</v>
      </c>
      <c r="L68" s="147"/>
    </row>
    <row r="69" spans="2:12" s="146" customFormat="1" ht="24.95" customHeight="1">
      <c r="B69" s="147"/>
      <c r="D69" s="148" t="s">
        <v>1491</v>
      </c>
      <c r="E69" s="149"/>
      <c r="F69" s="149"/>
      <c r="G69" s="149"/>
      <c r="H69" s="149"/>
      <c r="I69" s="149"/>
      <c r="J69" s="150">
        <f>J194</f>
        <v>0</v>
      </c>
      <c r="L69" s="147"/>
    </row>
    <row r="70" spans="1:31" s="113" customFormat="1" ht="21.75" customHeight="1">
      <c r="A70" s="110"/>
      <c r="B70" s="111"/>
      <c r="C70" s="110"/>
      <c r="D70" s="110"/>
      <c r="E70" s="110"/>
      <c r="F70" s="110"/>
      <c r="G70" s="110"/>
      <c r="H70" s="110"/>
      <c r="I70" s="110"/>
      <c r="J70" s="110"/>
      <c r="K70" s="110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6.95" customHeight="1">
      <c r="A71" s="110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5" spans="1:31" s="113" customFormat="1" ht="6.95" customHeight="1">
      <c r="A75" s="110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24.95" customHeight="1">
      <c r="A76" s="110"/>
      <c r="B76" s="111"/>
      <c r="C76" s="105" t="s">
        <v>143</v>
      </c>
      <c r="D76" s="110"/>
      <c r="E76" s="110"/>
      <c r="F76" s="110"/>
      <c r="G76" s="110"/>
      <c r="H76" s="110"/>
      <c r="I76" s="110"/>
      <c r="J76" s="110"/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6.95" customHeight="1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2" customHeight="1">
      <c r="A78" s="110"/>
      <c r="B78" s="111"/>
      <c r="C78" s="107" t="s">
        <v>17</v>
      </c>
      <c r="D78" s="110"/>
      <c r="E78" s="110"/>
      <c r="F78" s="110"/>
      <c r="G78" s="110"/>
      <c r="H78" s="110"/>
      <c r="I78" s="110"/>
      <c r="J78" s="110"/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16.5" customHeight="1">
      <c r="A79" s="110"/>
      <c r="B79" s="111"/>
      <c r="C79" s="110"/>
      <c r="D79" s="110"/>
      <c r="E79" s="108" t="str">
        <f>E7</f>
        <v>Domov Domino Zavidov</v>
      </c>
      <c r="F79" s="109"/>
      <c r="G79" s="109"/>
      <c r="H79" s="109"/>
      <c r="I79" s="110"/>
      <c r="J79" s="110"/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2" customHeight="1">
      <c r="A80" s="110"/>
      <c r="B80" s="111"/>
      <c r="C80" s="107" t="s">
        <v>107</v>
      </c>
      <c r="D80" s="110"/>
      <c r="E80" s="110"/>
      <c r="F80" s="110"/>
      <c r="G80" s="110"/>
      <c r="H80" s="110"/>
      <c r="I80" s="110"/>
      <c r="J80" s="110"/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13" customFormat="1" ht="16.5" customHeight="1">
      <c r="A81" s="110"/>
      <c r="B81" s="111"/>
      <c r="C81" s="110"/>
      <c r="D81" s="110"/>
      <c r="E81" s="114" t="str">
        <f>E9</f>
        <v>01-3 - VYTÁPĚNÍ UČEBNOVÝ PAVILON</v>
      </c>
      <c r="F81" s="115"/>
      <c r="G81" s="115"/>
      <c r="H81" s="115"/>
      <c r="I81" s="110"/>
      <c r="J81" s="110"/>
      <c r="K81" s="110"/>
      <c r="L81" s="112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s="113" customFormat="1" ht="6.95" customHeight="1">
      <c r="A82" s="110"/>
      <c r="B82" s="111"/>
      <c r="C82" s="110"/>
      <c r="D82" s="110"/>
      <c r="E82" s="110"/>
      <c r="F82" s="110"/>
      <c r="G82" s="110"/>
      <c r="H82" s="110"/>
      <c r="I82" s="110"/>
      <c r="J82" s="110"/>
      <c r="K82" s="110"/>
      <c r="L82" s="112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s="113" customFormat="1" ht="12" customHeight="1">
      <c r="A83" s="110"/>
      <c r="B83" s="111"/>
      <c r="C83" s="107" t="s">
        <v>21</v>
      </c>
      <c r="D83" s="110"/>
      <c r="E83" s="110"/>
      <c r="F83" s="116" t="str">
        <f>F12</f>
        <v xml:space="preserve"> </v>
      </c>
      <c r="G83" s="110"/>
      <c r="H83" s="110"/>
      <c r="I83" s="107" t="s">
        <v>23</v>
      </c>
      <c r="J83" s="117" t="str">
        <f>IF(J12="","",J12)</f>
        <v>4. 1. 2022</v>
      </c>
      <c r="K83" s="110"/>
      <c r="L83" s="112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 spans="1:31" s="113" customFormat="1" ht="6.95" customHeight="1">
      <c r="A84" s="110"/>
      <c r="B84" s="111"/>
      <c r="C84" s="110"/>
      <c r="D84" s="110"/>
      <c r="E84" s="110"/>
      <c r="F84" s="110"/>
      <c r="G84" s="110"/>
      <c r="H84" s="110"/>
      <c r="I84" s="110"/>
      <c r="J84" s="110"/>
      <c r="K84" s="110"/>
      <c r="L84" s="112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 spans="1:31" s="113" customFormat="1" ht="15.2" customHeight="1">
      <c r="A85" s="110"/>
      <c r="B85" s="111"/>
      <c r="C85" s="107" t="s">
        <v>25</v>
      </c>
      <c r="D85" s="110"/>
      <c r="E85" s="110"/>
      <c r="F85" s="116" t="str">
        <f>E15</f>
        <v xml:space="preserve"> </v>
      </c>
      <c r="G85" s="110"/>
      <c r="H85" s="110"/>
      <c r="I85" s="107" t="s">
        <v>30</v>
      </c>
      <c r="J85" s="142" t="str">
        <f>E21</f>
        <v xml:space="preserve"> </v>
      </c>
      <c r="K85" s="110"/>
      <c r="L85" s="112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1:31" s="113" customFormat="1" ht="15.2" customHeight="1">
      <c r="A86" s="110"/>
      <c r="B86" s="111"/>
      <c r="C86" s="107" t="s">
        <v>28</v>
      </c>
      <c r="D86" s="110"/>
      <c r="E86" s="110"/>
      <c r="F86" s="116" t="str">
        <f>IF(E18="","",E18)</f>
        <v>Vyplň údaj</v>
      </c>
      <c r="G86" s="110"/>
      <c r="H86" s="110"/>
      <c r="I86" s="107" t="s">
        <v>32</v>
      </c>
      <c r="J86" s="142" t="str">
        <f>E24</f>
        <v xml:space="preserve"> </v>
      </c>
      <c r="K86" s="110"/>
      <c r="L86" s="112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 spans="1:31" s="113" customFormat="1" ht="10.35" customHeight="1">
      <c r="A87" s="110"/>
      <c r="B87" s="111"/>
      <c r="C87" s="110"/>
      <c r="D87" s="110"/>
      <c r="E87" s="110"/>
      <c r="F87" s="110"/>
      <c r="G87" s="110"/>
      <c r="H87" s="110"/>
      <c r="I87" s="110"/>
      <c r="J87" s="110"/>
      <c r="K87" s="110"/>
      <c r="L87" s="112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</row>
    <row r="88" spans="1:31" s="161" customFormat="1" ht="29.25" customHeight="1">
      <c r="A88" s="151"/>
      <c r="B88" s="152"/>
      <c r="C88" s="153" t="s">
        <v>144</v>
      </c>
      <c r="D88" s="154" t="s">
        <v>54</v>
      </c>
      <c r="E88" s="154" t="s">
        <v>50</v>
      </c>
      <c r="F88" s="154" t="s">
        <v>51</v>
      </c>
      <c r="G88" s="154" t="s">
        <v>145</v>
      </c>
      <c r="H88" s="154" t="s">
        <v>146</v>
      </c>
      <c r="I88" s="154" t="s">
        <v>147</v>
      </c>
      <c r="J88" s="155" t="s">
        <v>111</v>
      </c>
      <c r="K88" s="156" t="s">
        <v>148</v>
      </c>
      <c r="L88" s="157"/>
      <c r="M88" s="158" t="s">
        <v>3</v>
      </c>
      <c r="N88" s="159" t="s">
        <v>39</v>
      </c>
      <c r="O88" s="159" t="s">
        <v>149</v>
      </c>
      <c r="P88" s="159" t="s">
        <v>150</v>
      </c>
      <c r="Q88" s="159" t="s">
        <v>151</v>
      </c>
      <c r="R88" s="159" t="s">
        <v>152</v>
      </c>
      <c r="S88" s="159" t="s">
        <v>153</v>
      </c>
      <c r="T88" s="160" t="s">
        <v>154</v>
      </c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63" s="113" customFormat="1" ht="22.9" customHeight="1">
      <c r="A89" s="110"/>
      <c r="B89" s="111"/>
      <c r="C89" s="162" t="s">
        <v>155</v>
      </c>
      <c r="D89" s="110"/>
      <c r="E89" s="110"/>
      <c r="F89" s="110"/>
      <c r="G89" s="110"/>
      <c r="H89" s="110"/>
      <c r="I89" s="110"/>
      <c r="J89" s="163">
        <f>BK89</f>
        <v>0</v>
      </c>
      <c r="K89" s="110"/>
      <c r="L89" s="111"/>
      <c r="M89" s="164"/>
      <c r="N89" s="165"/>
      <c r="O89" s="124"/>
      <c r="P89" s="166">
        <f>P90+P106+P109+P126+P133+P139+P150+P157+P180+P194</f>
        <v>0</v>
      </c>
      <c r="Q89" s="124"/>
      <c r="R89" s="166">
        <f>R90+R106+R109+R126+R133+R139+R150+R157+R180+R194</f>
        <v>0</v>
      </c>
      <c r="S89" s="124"/>
      <c r="T89" s="167">
        <f>T90+T106+T109+T126+T133+T139+T150+T157+T180+T194</f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T89" s="101" t="s">
        <v>68</v>
      </c>
      <c r="AU89" s="101" t="s">
        <v>112</v>
      </c>
      <c r="BK89" s="168">
        <f>BK90+BK106+BK109+BK126+BK133+BK139+BK150+BK157+BK180+BK194</f>
        <v>0</v>
      </c>
    </row>
    <row r="90" spans="2:63" s="169" customFormat="1" ht="25.9" customHeight="1">
      <c r="B90" s="170"/>
      <c r="D90" s="171" t="s">
        <v>68</v>
      </c>
      <c r="E90" s="172" t="s">
        <v>1620</v>
      </c>
      <c r="F90" s="172" t="s">
        <v>1493</v>
      </c>
      <c r="J90" s="173">
        <f>BK90</f>
        <v>0</v>
      </c>
      <c r="L90" s="170"/>
      <c r="M90" s="174"/>
      <c r="N90" s="175"/>
      <c r="O90" s="175"/>
      <c r="P90" s="176">
        <f>SUM(P91:P105)</f>
        <v>0</v>
      </c>
      <c r="Q90" s="175"/>
      <c r="R90" s="176">
        <f>SUM(R91:R105)</f>
        <v>0</v>
      </c>
      <c r="S90" s="175"/>
      <c r="T90" s="177">
        <f>SUM(T91:T105)</f>
        <v>0</v>
      </c>
      <c r="AR90" s="171" t="s">
        <v>77</v>
      </c>
      <c r="AT90" s="178" t="s">
        <v>68</v>
      </c>
      <c r="AU90" s="178" t="s">
        <v>69</v>
      </c>
      <c r="AY90" s="171" t="s">
        <v>157</v>
      </c>
      <c r="BK90" s="179">
        <f>SUM(BK91:BK105)</f>
        <v>0</v>
      </c>
    </row>
    <row r="91" spans="1:65" s="113" customFormat="1" ht="62.65" customHeight="1">
      <c r="A91" s="110"/>
      <c r="B91" s="111"/>
      <c r="C91" s="180" t="s">
        <v>77</v>
      </c>
      <c r="D91" s="180" t="s">
        <v>158</v>
      </c>
      <c r="E91" s="181" t="s">
        <v>77</v>
      </c>
      <c r="F91" s="182" t="s">
        <v>1494</v>
      </c>
      <c r="G91" s="183" t="s">
        <v>762</v>
      </c>
      <c r="H91" s="184">
        <v>2</v>
      </c>
      <c r="I91" s="5"/>
      <c r="J91" s="185">
        <f aca="true" t="shared" si="0" ref="J91:J102">ROUND(I91*H91,2)</f>
        <v>0</v>
      </c>
      <c r="K91" s="186"/>
      <c r="L91" s="111"/>
      <c r="M91" s="187" t="s">
        <v>3</v>
      </c>
      <c r="N91" s="188" t="s">
        <v>41</v>
      </c>
      <c r="O91" s="189"/>
      <c r="P91" s="190">
        <f aca="true" t="shared" si="1" ref="P91:P102">O91*H91</f>
        <v>0</v>
      </c>
      <c r="Q91" s="190">
        <v>0</v>
      </c>
      <c r="R91" s="190">
        <f aca="true" t="shared" si="2" ref="R91:R102">Q91*H91</f>
        <v>0</v>
      </c>
      <c r="S91" s="190">
        <v>0</v>
      </c>
      <c r="T91" s="191">
        <f aca="true" t="shared" si="3" ref="T91:T102">S91*H91</f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aca="true" t="shared" si="4" ref="BE91:BE102">IF(N91="základní",J91,0)</f>
        <v>0</v>
      </c>
      <c r="BF91" s="193">
        <f aca="true" t="shared" si="5" ref="BF91:BF102">IF(N91="snížená",J91,0)</f>
        <v>0</v>
      </c>
      <c r="BG91" s="193">
        <f aca="true" t="shared" si="6" ref="BG91:BG102">IF(N91="zákl. přenesená",J91,0)</f>
        <v>0</v>
      </c>
      <c r="BH91" s="193">
        <f aca="true" t="shared" si="7" ref="BH91:BH102">IF(N91="sníž. přenesená",J91,0)</f>
        <v>0</v>
      </c>
      <c r="BI91" s="193">
        <f aca="true" t="shared" si="8" ref="BI91:BI102">IF(N91="nulová",J91,0)</f>
        <v>0</v>
      </c>
      <c r="BJ91" s="101" t="s">
        <v>163</v>
      </c>
      <c r="BK91" s="193">
        <f aca="true" t="shared" si="9" ref="BK91:BK102">ROUND(I91*H91,2)</f>
        <v>0</v>
      </c>
      <c r="BL91" s="101" t="s">
        <v>162</v>
      </c>
      <c r="BM91" s="192" t="s">
        <v>163</v>
      </c>
    </row>
    <row r="92" spans="1:65" s="113" customFormat="1" ht="33" customHeight="1">
      <c r="A92" s="110"/>
      <c r="B92" s="111"/>
      <c r="C92" s="180" t="s">
        <v>163</v>
      </c>
      <c r="D92" s="180" t="s">
        <v>158</v>
      </c>
      <c r="E92" s="181" t="s">
        <v>163</v>
      </c>
      <c r="F92" s="182" t="s">
        <v>1495</v>
      </c>
      <c r="G92" s="183" t="s">
        <v>727</v>
      </c>
      <c r="H92" s="184">
        <v>1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162</v>
      </c>
    </row>
    <row r="93" spans="1:65" s="113" customFormat="1" ht="37.9" customHeight="1">
      <c r="A93" s="110"/>
      <c r="B93" s="111"/>
      <c r="C93" s="180" t="s">
        <v>176</v>
      </c>
      <c r="D93" s="180" t="s">
        <v>158</v>
      </c>
      <c r="E93" s="181" t="s">
        <v>176</v>
      </c>
      <c r="F93" s="182" t="s">
        <v>1496</v>
      </c>
      <c r="G93" s="183" t="s">
        <v>762</v>
      </c>
      <c r="H93" s="184">
        <v>1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179</v>
      </c>
    </row>
    <row r="94" spans="1:65" s="113" customFormat="1" ht="24.2" customHeight="1">
      <c r="A94" s="110"/>
      <c r="B94" s="111"/>
      <c r="C94" s="180" t="s">
        <v>162</v>
      </c>
      <c r="D94" s="180" t="s">
        <v>158</v>
      </c>
      <c r="E94" s="181" t="s">
        <v>162</v>
      </c>
      <c r="F94" s="182" t="s">
        <v>1497</v>
      </c>
      <c r="G94" s="183" t="s">
        <v>762</v>
      </c>
      <c r="H94" s="184">
        <v>1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184</v>
      </c>
    </row>
    <row r="95" spans="1:65" s="113" customFormat="1" ht="24.2" customHeight="1">
      <c r="A95" s="110"/>
      <c r="B95" s="111"/>
      <c r="C95" s="180" t="s">
        <v>190</v>
      </c>
      <c r="D95" s="180" t="s">
        <v>158</v>
      </c>
      <c r="E95" s="181" t="s">
        <v>190</v>
      </c>
      <c r="F95" s="182" t="s">
        <v>1498</v>
      </c>
      <c r="G95" s="183" t="s">
        <v>762</v>
      </c>
      <c r="H95" s="184">
        <v>4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194</v>
      </c>
    </row>
    <row r="96" spans="1:65" s="113" customFormat="1" ht="24.2" customHeight="1">
      <c r="A96" s="110"/>
      <c r="B96" s="111"/>
      <c r="C96" s="180" t="s">
        <v>179</v>
      </c>
      <c r="D96" s="180" t="s">
        <v>158</v>
      </c>
      <c r="E96" s="181" t="s">
        <v>179</v>
      </c>
      <c r="F96" s="182" t="s">
        <v>1499</v>
      </c>
      <c r="G96" s="183" t="s">
        <v>727</v>
      </c>
      <c r="H96" s="184">
        <v>1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202</v>
      </c>
    </row>
    <row r="97" spans="1:65" s="113" customFormat="1" ht="55.5" customHeight="1">
      <c r="A97" s="110"/>
      <c r="B97" s="111"/>
      <c r="C97" s="180" t="s">
        <v>205</v>
      </c>
      <c r="D97" s="180" t="s">
        <v>158</v>
      </c>
      <c r="E97" s="181" t="s">
        <v>205</v>
      </c>
      <c r="F97" s="182" t="s">
        <v>1500</v>
      </c>
      <c r="G97" s="183" t="s">
        <v>762</v>
      </c>
      <c r="H97" s="184">
        <v>1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208</v>
      </c>
    </row>
    <row r="98" spans="1:65" s="113" customFormat="1" ht="16.5" customHeight="1">
      <c r="A98" s="110"/>
      <c r="B98" s="111"/>
      <c r="C98" s="180" t="s">
        <v>184</v>
      </c>
      <c r="D98" s="180" t="s">
        <v>158</v>
      </c>
      <c r="E98" s="181" t="s">
        <v>184</v>
      </c>
      <c r="F98" s="182" t="s">
        <v>1501</v>
      </c>
      <c r="G98" s="183" t="s">
        <v>762</v>
      </c>
      <c r="H98" s="184">
        <v>1</v>
      </c>
      <c r="I98" s="5"/>
      <c r="J98" s="185">
        <f t="shared" si="0"/>
        <v>0</v>
      </c>
      <c r="K98" s="186"/>
      <c r="L98" s="111"/>
      <c r="M98" s="187" t="s">
        <v>3</v>
      </c>
      <c r="N98" s="188" t="s">
        <v>41</v>
      </c>
      <c r="O98" s="189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R98" s="192" t="s">
        <v>162</v>
      </c>
      <c r="AT98" s="192" t="s">
        <v>158</v>
      </c>
      <c r="AU98" s="192" t="s">
        <v>77</v>
      </c>
      <c r="AY98" s="101" t="s">
        <v>157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01" t="s">
        <v>163</v>
      </c>
      <c r="BK98" s="193">
        <f t="shared" si="9"/>
        <v>0</v>
      </c>
      <c r="BL98" s="101" t="s">
        <v>162</v>
      </c>
      <c r="BM98" s="192" t="s">
        <v>211</v>
      </c>
    </row>
    <row r="99" spans="1:65" s="113" customFormat="1" ht="16.5" customHeight="1">
      <c r="A99" s="110"/>
      <c r="B99" s="111"/>
      <c r="C99" s="180" t="s">
        <v>215</v>
      </c>
      <c r="D99" s="180" t="s">
        <v>158</v>
      </c>
      <c r="E99" s="181" t="s">
        <v>215</v>
      </c>
      <c r="F99" s="182" t="s">
        <v>1502</v>
      </c>
      <c r="G99" s="183" t="s">
        <v>762</v>
      </c>
      <c r="H99" s="184">
        <v>2</v>
      </c>
      <c r="I99" s="5"/>
      <c r="J99" s="185">
        <f t="shared" si="0"/>
        <v>0</v>
      </c>
      <c r="K99" s="186"/>
      <c r="L99" s="111"/>
      <c r="M99" s="187" t="s">
        <v>3</v>
      </c>
      <c r="N99" s="188" t="s">
        <v>41</v>
      </c>
      <c r="O99" s="189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01" t="s">
        <v>163</v>
      </c>
      <c r="BK99" s="193">
        <f t="shared" si="9"/>
        <v>0</v>
      </c>
      <c r="BL99" s="101" t="s">
        <v>162</v>
      </c>
      <c r="BM99" s="192" t="s">
        <v>218</v>
      </c>
    </row>
    <row r="100" spans="1:65" s="113" customFormat="1" ht="21.75" customHeight="1">
      <c r="A100" s="110"/>
      <c r="B100" s="111"/>
      <c r="C100" s="180" t="s">
        <v>194</v>
      </c>
      <c r="D100" s="180" t="s">
        <v>158</v>
      </c>
      <c r="E100" s="181" t="s">
        <v>194</v>
      </c>
      <c r="F100" s="182" t="s">
        <v>1503</v>
      </c>
      <c r="G100" s="183" t="s">
        <v>762</v>
      </c>
      <c r="H100" s="184">
        <v>4</v>
      </c>
      <c r="I100" s="5"/>
      <c r="J100" s="185">
        <f t="shared" si="0"/>
        <v>0</v>
      </c>
      <c r="K100" s="186"/>
      <c r="L100" s="111"/>
      <c r="M100" s="187" t="s">
        <v>3</v>
      </c>
      <c r="N100" s="188" t="s">
        <v>41</v>
      </c>
      <c r="O100" s="189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01" t="s">
        <v>163</v>
      </c>
      <c r="BK100" s="193">
        <f t="shared" si="9"/>
        <v>0</v>
      </c>
      <c r="BL100" s="101" t="s">
        <v>162</v>
      </c>
      <c r="BM100" s="192" t="s">
        <v>221</v>
      </c>
    </row>
    <row r="101" spans="1:65" s="113" customFormat="1" ht="49.15" customHeight="1">
      <c r="A101" s="110"/>
      <c r="B101" s="111"/>
      <c r="C101" s="180" t="s">
        <v>222</v>
      </c>
      <c r="D101" s="180" t="s">
        <v>158</v>
      </c>
      <c r="E101" s="181" t="s">
        <v>222</v>
      </c>
      <c r="F101" s="182" t="s">
        <v>1504</v>
      </c>
      <c r="G101" s="183" t="s">
        <v>762</v>
      </c>
      <c r="H101" s="184">
        <v>1</v>
      </c>
      <c r="I101" s="5"/>
      <c r="J101" s="185">
        <f t="shared" si="0"/>
        <v>0</v>
      </c>
      <c r="K101" s="186"/>
      <c r="L101" s="111"/>
      <c r="M101" s="187" t="s">
        <v>3</v>
      </c>
      <c r="N101" s="188" t="s">
        <v>41</v>
      </c>
      <c r="O101" s="189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01" t="s">
        <v>163</v>
      </c>
      <c r="BK101" s="193">
        <f t="shared" si="9"/>
        <v>0</v>
      </c>
      <c r="BL101" s="101" t="s">
        <v>162</v>
      </c>
      <c r="BM101" s="192" t="s">
        <v>225</v>
      </c>
    </row>
    <row r="102" spans="1:65" s="113" customFormat="1" ht="55.5" customHeight="1">
      <c r="A102" s="110"/>
      <c r="B102" s="111"/>
      <c r="C102" s="180" t="s">
        <v>202</v>
      </c>
      <c r="D102" s="180" t="s">
        <v>158</v>
      </c>
      <c r="E102" s="181" t="s">
        <v>202</v>
      </c>
      <c r="F102" s="182" t="s">
        <v>1505</v>
      </c>
      <c r="G102" s="183" t="s">
        <v>762</v>
      </c>
      <c r="H102" s="184">
        <v>1</v>
      </c>
      <c r="I102" s="5"/>
      <c r="J102" s="185">
        <f t="shared" si="0"/>
        <v>0</v>
      </c>
      <c r="K102" s="186"/>
      <c r="L102" s="111"/>
      <c r="M102" s="187" t="s">
        <v>3</v>
      </c>
      <c r="N102" s="188" t="s">
        <v>41</v>
      </c>
      <c r="O102" s="189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01" t="s">
        <v>163</v>
      </c>
      <c r="BK102" s="193">
        <f t="shared" si="9"/>
        <v>0</v>
      </c>
      <c r="BL102" s="101" t="s">
        <v>162</v>
      </c>
      <c r="BM102" s="192" t="s">
        <v>228</v>
      </c>
    </row>
    <row r="103" spans="1:47" s="113" customFormat="1" ht="29.25">
      <c r="A103" s="110"/>
      <c r="B103" s="111"/>
      <c r="C103" s="110"/>
      <c r="D103" s="194" t="s">
        <v>1395</v>
      </c>
      <c r="E103" s="110"/>
      <c r="F103" s="195" t="s">
        <v>1506</v>
      </c>
      <c r="G103" s="110"/>
      <c r="H103" s="110"/>
      <c r="I103" s="110"/>
      <c r="J103" s="110"/>
      <c r="K103" s="110"/>
      <c r="L103" s="111"/>
      <c r="M103" s="196"/>
      <c r="N103" s="197"/>
      <c r="O103" s="189"/>
      <c r="P103" s="189"/>
      <c r="Q103" s="189"/>
      <c r="R103" s="189"/>
      <c r="S103" s="189"/>
      <c r="T103" s="198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T103" s="101" t="s">
        <v>1395</v>
      </c>
      <c r="AU103" s="101" t="s">
        <v>77</v>
      </c>
    </row>
    <row r="104" spans="1:65" s="113" customFormat="1" ht="55.5" customHeight="1">
      <c r="A104" s="110"/>
      <c r="B104" s="111"/>
      <c r="C104" s="180" t="s">
        <v>229</v>
      </c>
      <c r="D104" s="180" t="s">
        <v>158</v>
      </c>
      <c r="E104" s="181" t="s">
        <v>229</v>
      </c>
      <c r="F104" s="182" t="s">
        <v>1507</v>
      </c>
      <c r="G104" s="183" t="s">
        <v>762</v>
      </c>
      <c r="H104" s="184">
        <v>2</v>
      </c>
      <c r="I104" s="5"/>
      <c r="J104" s="185">
        <f>ROUND(I104*H104,2)</f>
        <v>0</v>
      </c>
      <c r="K104" s="186"/>
      <c r="L104" s="111"/>
      <c r="M104" s="187" t="s">
        <v>3</v>
      </c>
      <c r="N104" s="188" t="s">
        <v>41</v>
      </c>
      <c r="O104" s="189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R104" s="192" t="s">
        <v>162</v>
      </c>
      <c r="AT104" s="192" t="s">
        <v>158</v>
      </c>
      <c r="AU104" s="192" t="s">
        <v>77</v>
      </c>
      <c r="AY104" s="101" t="s">
        <v>157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01" t="s">
        <v>163</v>
      </c>
      <c r="BK104" s="193">
        <f>ROUND(I104*H104,2)</f>
        <v>0</v>
      </c>
      <c r="BL104" s="101" t="s">
        <v>162</v>
      </c>
      <c r="BM104" s="192" t="s">
        <v>232</v>
      </c>
    </row>
    <row r="105" spans="1:47" s="113" customFormat="1" ht="19.5">
      <c r="A105" s="110"/>
      <c r="B105" s="111"/>
      <c r="C105" s="110"/>
      <c r="D105" s="194" t="s">
        <v>1395</v>
      </c>
      <c r="E105" s="110"/>
      <c r="F105" s="195" t="s">
        <v>1508</v>
      </c>
      <c r="G105" s="110"/>
      <c r="H105" s="110"/>
      <c r="I105" s="110"/>
      <c r="J105" s="110"/>
      <c r="K105" s="110"/>
      <c r="L105" s="111"/>
      <c r="M105" s="196"/>
      <c r="N105" s="197"/>
      <c r="O105" s="189"/>
      <c r="P105" s="189"/>
      <c r="Q105" s="189"/>
      <c r="R105" s="189"/>
      <c r="S105" s="189"/>
      <c r="T105" s="198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T105" s="101" t="s">
        <v>1395</v>
      </c>
      <c r="AU105" s="101" t="s">
        <v>77</v>
      </c>
    </row>
    <row r="106" spans="2:63" s="169" customFormat="1" ht="25.9" customHeight="1">
      <c r="B106" s="170"/>
      <c r="D106" s="171" t="s">
        <v>68</v>
      </c>
      <c r="E106" s="172" t="s">
        <v>1621</v>
      </c>
      <c r="F106" s="172" t="s">
        <v>1510</v>
      </c>
      <c r="J106" s="173">
        <f>BK106</f>
        <v>0</v>
      </c>
      <c r="L106" s="170"/>
      <c r="M106" s="174"/>
      <c r="N106" s="175"/>
      <c r="O106" s="175"/>
      <c r="P106" s="176">
        <f>SUM(P107:P108)</f>
        <v>0</v>
      </c>
      <c r="Q106" s="175"/>
      <c r="R106" s="176">
        <f>SUM(R107:R108)</f>
        <v>0</v>
      </c>
      <c r="S106" s="175"/>
      <c r="T106" s="177">
        <f>SUM(T107:T108)</f>
        <v>0</v>
      </c>
      <c r="AR106" s="171" t="s">
        <v>77</v>
      </c>
      <c r="AT106" s="178" t="s">
        <v>68</v>
      </c>
      <c r="AU106" s="178" t="s">
        <v>69</v>
      </c>
      <c r="AY106" s="171" t="s">
        <v>157</v>
      </c>
      <c r="BK106" s="179">
        <f>SUM(BK107:BK108)</f>
        <v>0</v>
      </c>
    </row>
    <row r="107" spans="1:65" s="113" customFormat="1" ht="37.9" customHeight="1">
      <c r="A107" s="110"/>
      <c r="B107" s="111"/>
      <c r="C107" s="180" t="s">
        <v>208</v>
      </c>
      <c r="D107" s="180" t="s">
        <v>158</v>
      </c>
      <c r="E107" s="181" t="s">
        <v>208</v>
      </c>
      <c r="F107" s="182" t="s">
        <v>1511</v>
      </c>
      <c r="G107" s="183" t="s">
        <v>762</v>
      </c>
      <c r="H107" s="184">
        <v>2</v>
      </c>
      <c r="I107" s="5"/>
      <c r="J107" s="185">
        <f>ROUND(I107*H107,2)</f>
        <v>0</v>
      </c>
      <c r="K107" s="186"/>
      <c r="L107" s="111"/>
      <c r="M107" s="187" t="s">
        <v>3</v>
      </c>
      <c r="N107" s="188" t="s">
        <v>41</v>
      </c>
      <c r="O107" s="18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01" t="s">
        <v>163</v>
      </c>
      <c r="BK107" s="193">
        <f>ROUND(I107*H107,2)</f>
        <v>0</v>
      </c>
      <c r="BL107" s="101" t="s">
        <v>162</v>
      </c>
      <c r="BM107" s="192" t="s">
        <v>238</v>
      </c>
    </row>
    <row r="108" spans="1:65" s="113" customFormat="1" ht="37.9" customHeight="1">
      <c r="A108" s="110"/>
      <c r="B108" s="111"/>
      <c r="C108" s="180" t="s">
        <v>9</v>
      </c>
      <c r="D108" s="180" t="s">
        <v>158</v>
      </c>
      <c r="E108" s="181" t="s">
        <v>9</v>
      </c>
      <c r="F108" s="182" t="s">
        <v>1622</v>
      </c>
      <c r="G108" s="183" t="s">
        <v>762</v>
      </c>
      <c r="H108" s="184">
        <v>1</v>
      </c>
      <c r="I108" s="5"/>
      <c r="J108" s="185">
        <f>ROUND(I108*H108,2)</f>
        <v>0</v>
      </c>
      <c r="K108" s="186"/>
      <c r="L108" s="111"/>
      <c r="M108" s="187" t="s">
        <v>3</v>
      </c>
      <c r="N108" s="188" t="s">
        <v>41</v>
      </c>
      <c r="O108" s="189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R108" s="192" t="s">
        <v>162</v>
      </c>
      <c r="AT108" s="192" t="s">
        <v>158</v>
      </c>
      <c r="AU108" s="192" t="s">
        <v>77</v>
      </c>
      <c r="AY108" s="101" t="s">
        <v>157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01" t="s">
        <v>163</v>
      </c>
      <c r="BK108" s="193">
        <f>ROUND(I108*H108,2)</f>
        <v>0</v>
      </c>
      <c r="BL108" s="101" t="s">
        <v>162</v>
      </c>
      <c r="BM108" s="192" t="s">
        <v>243</v>
      </c>
    </row>
    <row r="109" spans="2:63" s="169" customFormat="1" ht="25.9" customHeight="1">
      <c r="B109" s="170"/>
      <c r="D109" s="171" t="s">
        <v>68</v>
      </c>
      <c r="E109" s="172" t="s">
        <v>1513</v>
      </c>
      <c r="F109" s="172" t="s">
        <v>1514</v>
      </c>
      <c r="J109" s="173">
        <f>BK109</f>
        <v>0</v>
      </c>
      <c r="L109" s="170"/>
      <c r="M109" s="174"/>
      <c r="N109" s="175"/>
      <c r="O109" s="175"/>
      <c r="P109" s="176">
        <f>SUM(P110:P125)</f>
        <v>0</v>
      </c>
      <c r="Q109" s="175"/>
      <c r="R109" s="176">
        <f>SUM(R110:R125)</f>
        <v>0</v>
      </c>
      <c r="S109" s="175"/>
      <c r="T109" s="177">
        <f>SUM(T110:T125)</f>
        <v>0</v>
      </c>
      <c r="AR109" s="171" t="s">
        <v>163</v>
      </c>
      <c r="AT109" s="178" t="s">
        <v>68</v>
      </c>
      <c r="AU109" s="178" t="s">
        <v>69</v>
      </c>
      <c r="AY109" s="171" t="s">
        <v>157</v>
      </c>
      <c r="BK109" s="179">
        <f>SUM(BK110:BK125)</f>
        <v>0</v>
      </c>
    </row>
    <row r="110" spans="1:65" s="113" customFormat="1" ht="16.5" customHeight="1">
      <c r="A110" s="110"/>
      <c r="B110" s="111"/>
      <c r="C110" s="180" t="s">
        <v>211</v>
      </c>
      <c r="D110" s="180" t="s">
        <v>158</v>
      </c>
      <c r="E110" s="181" t="s">
        <v>211</v>
      </c>
      <c r="F110" s="182" t="s">
        <v>1515</v>
      </c>
      <c r="G110" s="183" t="s">
        <v>762</v>
      </c>
      <c r="H110" s="184">
        <v>3</v>
      </c>
      <c r="I110" s="5"/>
      <c r="J110" s="185">
        <f aca="true" t="shared" si="10" ref="J110:J123">ROUND(I110*H110,2)</f>
        <v>0</v>
      </c>
      <c r="K110" s="186"/>
      <c r="L110" s="111"/>
      <c r="M110" s="187" t="s">
        <v>3</v>
      </c>
      <c r="N110" s="188" t="s">
        <v>41</v>
      </c>
      <c r="O110" s="189"/>
      <c r="P110" s="190">
        <f aca="true" t="shared" si="11" ref="P110:P123">O110*H110</f>
        <v>0</v>
      </c>
      <c r="Q110" s="190">
        <v>0</v>
      </c>
      <c r="R110" s="190">
        <f aca="true" t="shared" si="12" ref="R110:R123">Q110*H110</f>
        <v>0</v>
      </c>
      <c r="S110" s="190">
        <v>0</v>
      </c>
      <c r="T110" s="191">
        <f aca="true" t="shared" si="13" ref="T110:T123">S110*H110</f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R110" s="192" t="s">
        <v>211</v>
      </c>
      <c r="AT110" s="192" t="s">
        <v>158</v>
      </c>
      <c r="AU110" s="192" t="s">
        <v>77</v>
      </c>
      <c r="AY110" s="101" t="s">
        <v>157</v>
      </c>
      <c r="BE110" s="193">
        <f aca="true" t="shared" si="14" ref="BE110:BE123">IF(N110="základní",J110,0)</f>
        <v>0</v>
      </c>
      <c r="BF110" s="193">
        <f aca="true" t="shared" si="15" ref="BF110:BF123">IF(N110="snížená",J110,0)</f>
        <v>0</v>
      </c>
      <c r="BG110" s="193">
        <f aca="true" t="shared" si="16" ref="BG110:BG123">IF(N110="zákl. přenesená",J110,0)</f>
        <v>0</v>
      </c>
      <c r="BH110" s="193">
        <f aca="true" t="shared" si="17" ref="BH110:BH123">IF(N110="sníž. přenesená",J110,0)</f>
        <v>0</v>
      </c>
      <c r="BI110" s="193">
        <f aca="true" t="shared" si="18" ref="BI110:BI123">IF(N110="nulová",J110,0)</f>
        <v>0</v>
      </c>
      <c r="BJ110" s="101" t="s">
        <v>163</v>
      </c>
      <c r="BK110" s="193">
        <f aca="true" t="shared" si="19" ref="BK110:BK123">ROUND(I110*H110,2)</f>
        <v>0</v>
      </c>
      <c r="BL110" s="101" t="s">
        <v>211</v>
      </c>
      <c r="BM110" s="192" t="s">
        <v>248</v>
      </c>
    </row>
    <row r="111" spans="1:65" s="113" customFormat="1" ht="16.5" customHeight="1">
      <c r="A111" s="110"/>
      <c r="B111" s="111"/>
      <c r="C111" s="180" t="s">
        <v>251</v>
      </c>
      <c r="D111" s="180" t="s">
        <v>158</v>
      </c>
      <c r="E111" s="181" t="s">
        <v>251</v>
      </c>
      <c r="F111" s="182" t="s">
        <v>1516</v>
      </c>
      <c r="G111" s="183" t="s">
        <v>762</v>
      </c>
      <c r="H111" s="184">
        <v>6</v>
      </c>
      <c r="I111" s="5"/>
      <c r="J111" s="185">
        <f t="shared" si="10"/>
        <v>0</v>
      </c>
      <c r="K111" s="186"/>
      <c r="L111" s="111"/>
      <c r="M111" s="187" t="s">
        <v>3</v>
      </c>
      <c r="N111" s="188" t="s">
        <v>41</v>
      </c>
      <c r="O111" s="189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211</v>
      </c>
      <c r="AT111" s="192" t="s">
        <v>158</v>
      </c>
      <c r="AU111" s="192" t="s">
        <v>77</v>
      </c>
      <c r="AY111" s="101" t="s">
        <v>157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01" t="s">
        <v>163</v>
      </c>
      <c r="BK111" s="193">
        <f t="shared" si="19"/>
        <v>0</v>
      </c>
      <c r="BL111" s="101" t="s">
        <v>211</v>
      </c>
      <c r="BM111" s="192" t="s">
        <v>254</v>
      </c>
    </row>
    <row r="112" spans="1:65" s="113" customFormat="1" ht="16.5" customHeight="1">
      <c r="A112" s="110"/>
      <c r="B112" s="111"/>
      <c r="C112" s="180" t="s">
        <v>218</v>
      </c>
      <c r="D112" s="180" t="s">
        <v>158</v>
      </c>
      <c r="E112" s="181" t="s">
        <v>218</v>
      </c>
      <c r="F112" s="182" t="s">
        <v>1517</v>
      </c>
      <c r="G112" s="183" t="s">
        <v>762</v>
      </c>
      <c r="H112" s="184">
        <v>8</v>
      </c>
      <c r="I112" s="5"/>
      <c r="J112" s="185">
        <f t="shared" si="10"/>
        <v>0</v>
      </c>
      <c r="K112" s="186"/>
      <c r="L112" s="111"/>
      <c r="M112" s="187" t="s">
        <v>3</v>
      </c>
      <c r="N112" s="188" t="s">
        <v>41</v>
      </c>
      <c r="O112" s="189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211</v>
      </c>
      <c r="AT112" s="192" t="s">
        <v>158</v>
      </c>
      <c r="AU112" s="192" t="s">
        <v>77</v>
      </c>
      <c r="AY112" s="101" t="s">
        <v>157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01" t="s">
        <v>163</v>
      </c>
      <c r="BK112" s="193">
        <f t="shared" si="19"/>
        <v>0</v>
      </c>
      <c r="BL112" s="101" t="s">
        <v>211</v>
      </c>
      <c r="BM112" s="192" t="s">
        <v>258</v>
      </c>
    </row>
    <row r="113" spans="1:65" s="113" customFormat="1" ht="24.2" customHeight="1">
      <c r="A113" s="110"/>
      <c r="B113" s="111"/>
      <c r="C113" s="180" t="s">
        <v>275</v>
      </c>
      <c r="D113" s="180" t="s">
        <v>158</v>
      </c>
      <c r="E113" s="181" t="s">
        <v>275</v>
      </c>
      <c r="F113" s="182" t="s">
        <v>1518</v>
      </c>
      <c r="G113" s="183" t="s">
        <v>762</v>
      </c>
      <c r="H113" s="184">
        <v>1</v>
      </c>
      <c r="I113" s="5"/>
      <c r="J113" s="185">
        <f t="shared" si="10"/>
        <v>0</v>
      </c>
      <c r="K113" s="186"/>
      <c r="L113" s="111"/>
      <c r="M113" s="187" t="s">
        <v>3</v>
      </c>
      <c r="N113" s="188" t="s">
        <v>41</v>
      </c>
      <c r="O113" s="189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211</v>
      </c>
      <c r="AT113" s="192" t="s">
        <v>158</v>
      </c>
      <c r="AU113" s="192" t="s">
        <v>77</v>
      </c>
      <c r="AY113" s="101" t="s">
        <v>157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01" t="s">
        <v>163</v>
      </c>
      <c r="BK113" s="193">
        <f t="shared" si="19"/>
        <v>0</v>
      </c>
      <c r="BL113" s="101" t="s">
        <v>211</v>
      </c>
      <c r="BM113" s="192" t="s">
        <v>278</v>
      </c>
    </row>
    <row r="114" spans="1:65" s="113" customFormat="1" ht="24.2" customHeight="1">
      <c r="A114" s="110"/>
      <c r="B114" s="111"/>
      <c r="C114" s="180" t="s">
        <v>221</v>
      </c>
      <c r="D114" s="180" t="s">
        <v>158</v>
      </c>
      <c r="E114" s="181" t="s">
        <v>221</v>
      </c>
      <c r="F114" s="182" t="s">
        <v>1519</v>
      </c>
      <c r="G114" s="183" t="s">
        <v>762</v>
      </c>
      <c r="H114" s="184">
        <v>2</v>
      </c>
      <c r="I114" s="5"/>
      <c r="J114" s="185">
        <f t="shared" si="10"/>
        <v>0</v>
      </c>
      <c r="K114" s="186"/>
      <c r="L114" s="111"/>
      <c r="M114" s="187" t="s">
        <v>3</v>
      </c>
      <c r="N114" s="188" t="s">
        <v>41</v>
      </c>
      <c r="O114" s="189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R114" s="192" t="s">
        <v>211</v>
      </c>
      <c r="AT114" s="192" t="s">
        <v>158</v>
      </c>
      <c r="AU114" s="192" t="s">
        <v>77</v>
      </c>
      <c r="AY114" s="101" t="s">
        <v>157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01" t="s">
        <v>163</v>
      </c>
      <c r="BK114" s="193">
        <f t="shared" si="19"/>
        <v>0</v>
      </c>
      <c r="BL114" s="101" t="s">
        <v>211</v>
      </c>
      <c r="BM114" s="192" t="s">
        <v>289</v>
      </c>
    </row>
    <row r="115" spans="1:65" s="113" customFormat="1" ht="37.9" customHeight="1">
      <c r="A115" s="110"/>
      <c r="B115" s="111"/>
      <c r="C115" s="180" t="s">
        <v>8</v>
      </c>
      <c r="D115" s="180" t="s">
        <v>158</v>
      </c>
      <c r="E115" s="181" t="s">
        <v>8</v>
      </c>
      <c r="F115" s="182" t="s">
        <v>1520</v>
      </c>
      <c r="G115" s="183" t="s">
        <v>762</v>
      </c>
      <c r="H115" s="184">
        <v>1</v>
      </c>
      <c r="I115" s="5"/>
      <c r="J115" s="185">
        <f t="shared" si="10"/>
        <v>0</v>
      </c>
      <c r="K115" s="186"/>
      <c r="L115" s="111"/>
      <c r="M115" s="187" t="s">
        <v>3</v>
      </c>
      <c r="N115" s="188" t="s">
        <v>41</v>
      </c>
      <c r="O115" s="189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211</v>
      </c>
      <c r="AT115" s="192" t="s">
        <v>158</v>
      </c>
      <c r="AU115" s="192" t="s">
        <v>77</v>
      </c>
      <c r="AY115" s="101" t="s">
        <v>157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01" t="s">
        <v>163</v>
      </c>
      <c r="BK115" s="193">
        <f t="shared" si="19"/>
        <v>0</v>
      </c>
      <c r="BL115" s="101" t="s">
        <v>211</v>
      </c>
      <c r="BM115" s="192" t="s">
        <v>315</v>
      </c>
    </row>
    <row r="116" spans="1:65" s="113" customFormat="1" ht="16.5" customHeight="1">
      <c r="A116" s="110"/>
      <c r="B116" s="111"/>
      <c r="C116" s="180" t="s">
        <v>225</v>
      </c>
      <c r="D116" s="180" t="s">
        <v>158</v>
      </c>
      <c r="E116" s="181" t="s">
        <v>225</v>
      </c>
      <c r="F116" s="182" t="s">
        <v>1521</v>
      </c>
      <c r="G116" s="183" t="s">
        <v>762</v>
      </c>
      <c r="H116" s="184">
        <v>2</v>
      </c>
      <c r="I116" s="5"/>
      <c r="J116" s="185">
        <f t="shared" si="10"/>
        <v>0</v>
      </c>
      <c r="K116" s="186"/>
      <c r="L116" s="111"/>
      <c r="M116" s="187" t="s">
        <v>3</v>
      </c>
      <c r="N116" s="188" t="s">
        <v>41</v>
      </c>
      <c r="O116" s="18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211</v>
      </c>
      <c r="AT116" s="192" t="s">
        <v>158</v>
      </c>
      <c r="AU116" s="192" t="s">
        <v>77</v>
      </c>
      <c r="AY116" s="101" t="s">
        <v>157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01" t="s">
        <v>163</v>
      </c>
      <c r="BK116" s="193">
        <f t="shared" si="19"/>
        <v>0</v>
      </c>
      <c r="BL116" s="101" t="s">
        <v>211</v>
      </c>
      <c r="BM116" s="192" t="s">
        <v>318</v>
      </c>
    </row>
    <row r="117" spans="1:65" s="113" customFormat="1" ht="21.75" customHeight="1">
      <c r="A117" s="110"/>
      <c r="B117" s="111"/>
      <c r="C117" s="180" t="s">
        <v>319</v>
      </c>
      <c r="D117" s="180" t="s">
        <v>158</v>
      </c>
      <c r="E117" s="181" t="s">
        <v>319</v>
      </c>
      <c r="F117" s="182" t="s">
        <v>1522</v>
      </c>
      <c r="G117" s="183" t="s">
        <v>762</v>
      </c>
      <c r="H117" s="184">
        <v>1</v>
      </c>
      <c r="I117" s="5"/>
      <c r="J117" s="185">
        <f t="shared" si="10"/>
        <v>0</v>
      </c>
      <c r="K117" s="186"/>
      <c r="L117" s="111"/>
      <c r="M117" s="187" t="s">
        <v>3</v>
      </c>
      <c r="N117" s="188" t="s">
        <v>41</v>
      </c>
      <c r="O117" s="18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211</v>
      </c>
      <c r="AT117" s="192" t="s">
        <v>158</v>
      </c>
      <c r="AU117" s="192" t="s">
        <v>77</v>
      </c>
      <c r="AY117" s="101" t="s">
        <v>157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01" t="s">
        <v>163</v>
      </c>
      <c r="BK117" s="193">
        <f t="shared" si="19"/>
        <v>0</v>
      </c>
      <c r="BL117" s="101" t="s">
        <v>211</v>
      </c>
      <c r="BM117" s="192" t="s">
        <v>322</v>
      </c>
    </row>
    <row r="118" spans="1:65" s="113" customFormat="1" ht="21.75" customHeight="1">
      <c r="A118" s="110"/>
      <c r="B118" s="111"/>
      <c r="C118" s="180" t="s">
        <v>228</v>
      </c>
      <c r="D118" s="180" t="s">
        <v>158</v>
      </c>
      <c r="E118" s="181" t="s">
        <v>228</v>
      </c>
      <c r="F118" s="182" t="s">
        <v>1523</v>
      </c>
      <c r="G118" s="183" t="s">
        <v>762</v>
      </c>
      <c r="H118" s="184">
        <v>2</v>
      </c>
      <c r="I118" s="5"/>
      <c r="J118" s="185">
        <f t="shared" si="10"/>
        <v>0</v>
      </c>
      <c r="K118" s="186"/>
      <c r="L118" s="111"/>
      <c r="M118" s="187" t="s">
        <v>3</v>
      </c>
      <c r="N118" s="188" t="s">
        <v>41</v>
      </c>
      <c r="O118" s="18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R118" s="192" t="s">
        <v>211</v>
      </c>
      <c r="AT118" s="192" t="s">
        <v>158</v>
      </c>
      <c r="AU118" s="192" t="s">
        <v>77</v>
      </c>
      <c r="AY118" s="101" t="s">
        <v>157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01" t="s">
        <v>163</v>
      </c>
      <c r="BK118" s="193">
        <f t="shared" si="19"/>
        <v>0</v>
      </c>
      <c r="BL118" s="101" t="s">
        <v>211</v>
      </c>
      <c r="BM118" s="192" t="s">
        <v>325</v>
      </c>
    </row>
    <row r="119" spans="1:65" s="113" customFormat="1" ht="21.75" customHeight="1">
      <c r="A119" s="110"/>
      <c r="B119" s="111"/>
      <c r="C119" s="180" t="s">
        <v>327</v>
      </c>
      <c r="D119" s="180" t="s">
        <v>158</v>
      </c>
      <c r="E119" s="181" t="s">
        <v>327</v>
      </c>
      <c r="F119" s="182" t="s">
        <v>1524</v>
      </c>
      <c r="G119" s="183" t="s">
        <v>762</v>
      </c>
      <c r="H119" s="184">
        <v>2</v>
      </c>
      <c r="I119" s="5"/>
      <c r="J119" s="185">
        <f t="shared" si="10"/>
        <v>0</v>
      </c>
      <c r="K119" s="186"/>
      <c r="L119" s="111"/>
      <c r="M119" s="187" t="s">
        <v>3</v>
      </c>
      <c r="N119" s="188" t="s">
        <v>41</v>
      </c>
      <c r="O119" s="18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211</v>
      </c>
      <c r="AT119" s="192" t="s">
        <v>158</v>
      </c>
      <c r="AU119" s="192" t="s">
        <v>77</v>
      </c>
      <c r="AY119" s="101" t="s">
        <v>157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01" t="s">
        <v>163</v>
      </c>
      <c r="BK119" s="193">
        <f t="shared" si="19"/>
        <v>0</v>
      </c>
      <c r="BL119" s="101" t="s">
        <v>211</v>
      </c>
      <c r="BM119" s="192" t="s">
        <v>330</v>
      </c>
    </row>
    <row r="120" spans="1:65" s="113" customFormat="1" ht="16.5" customHeight="1">
      <c r="A120" s="110"/>
      <c r="B120" s="111"/>
      <c r="C120" s="180" t="s">
        <v>232</v>
      </c>
      <c r="D120" s="180" t="s">
        <v>158</v>
      </c>
      <c r="E120" s="181" t="s">
        <v>232</v>
      </c>
      <c r="F120" s="182" t="s">
        <v>1525</v>
      </c>
      <c r="G120" s="183" t="s">
        <v>762</v>
      </c>
      <c r="H120" s="184">
        <v>4</v>
      </c>
      <c r="I120" s="5"/>
      <c r="J120" s="185">
        <f t="shared" si="10"/>
        <v>0</v>
      </c>
      <c r="K120" s="186"/>
      <c r="L120" s="111"/>
      <c r="M120" s="187" t="s">
        <v>3</v>
      </c>
      <c r="N120" s="188" t="s">
        <v>41</v>
      </c>
      <c r="O120" s="189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R120" s="192" t="s">
        <v>211</v>
      </c>
      <c r="AT120" s="192" t="s">
        <v>158</v>
      </c>
      <c r="AU120" s="192" t="s">
        <v>77</v>
      </c>
      <c r="AY120" s="101" t="s">
        <v>157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01" t="s">
        <v>163</v>
      </c>
      <c r="BK120" s="193">
        <f t="shared" si="19"/>
        <v>0</v>
      </c>
      <c r="BL120" s="101" t="s">
        <v>211</v>
      </c>
      <c r="BM120" s="192" t="s">
        <v>334</v>
      </c>
    </row>
    <row r="121" spans="1:65" s="113" customFormat="1" ht="16.5" customHeight="1">
      <c r="A121" s="110"/>
      <c r="B121" s="111"/>
      <c r="C121" s="180" t="s">
        <v>337</v>
      </c>
      <c r="D121" s="180" t="s">
        <v>158</v>
      </c>
      <c r="E121" s="181" t="s">
        <v>337</v>
      </c>
      <c r="F121" s="182" t="s">
        <v>1526</v>
      </c>
      <c r="G121" s="183" t="s">
        <v>762</v>
      </c>
      <c r="H121" s="184">
        <v>8</v>
      </c>
      <c r="I121" s="5"/>
      <c r="J121" s="185">
        <f t="shared" si="10"/>
        <v>0</v>
      </c>
      <c r="K121" s="186"/>
      <c r="L121" s="111"/>
      <c r="M121" s="187" t="s">
        <v>3</v>
      </c>
      <c r="N121" s="188" t="s">
        <v>41</v>
      </c>
      <c r="O121" s="189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R121" s="192" t="s">
        <v>211</v>
      </c>
      <c r="AT121" s="192" t="s">
        <v>158</v>
      </c>
      <c r="AU121" s="192" t="s">
        <v>77</v>
      </c>
      <c r="AY121" s="101" t="s">
        <v>157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01" t="s">
        <v>163</v>
      </c>
      <c r="BK121" s="193">
        <f t="shared" si="19"/>
        <v>0</v>
      </c>
      <c r="BL121" s="101" t="s">
        <v>211</v>
      </c>
      <c r="BM121" s="192" t="s">
        <v>340</v>
      </c>
    </row>
    <row r="122" spans="1:65" s="113" customFormat="1" ht="16.5" customHeight="1">
      <c r="A122" s="110"/>
      <c r="B122" s="111"/>
      <c r="C122" s="180" t="s">
        <v>238</v>
      </c>
      <c r="D122" s="180" t="s">
        <v>158</v>
      </c>
      <c r="E122" s="181" t="s">
        <v>238</v>
      </c>
      <c r="F122" s="182" t="s">
        <v>1527</v>
      </c>
      <c r="G122" s="183" t="s">
        <v>762</v>
      </c>
      <c r="H122" s="184">
        <v>4</v>
      </c>
      <c r="I122" s="5"/>
      <c r="J122" s="185">
        <f t="shared" si="10"/>
        <v>0</v>
      </c>
      <c r="K122" s="186"/>
      <c r="L122" s="111"/>
      <c r="M122" s="187" t="s">
        <v>3</v>
      </c>
      <c r="N122" s="188" t="s">
        <v>41</v>
      </c>
      <c r="O122" s="189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211</v>
      </c>
      <c r="AT122" s="192" t="s">
        <v>158</v>
      </c>
      <c r="AU122" s="192" t="s">
        <v>77</v>
      </c>
      <c r="AY122" s="101" t="s">
        <v>157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01" t="s">
        <v>163</v>
      </c>
      <c r="BK122" s="193">
        <f t="shared" si="19"/>
        <v>0</v>
      </c>
      <c r="BL122" s="101" t="s">
        <v>211</v>
      </c>
      <c r="BM122" s="192" t="s">
        <v>344</v>
      </c>
    </row>
    <row r="123" spans="1:65" s="113" customFormat="1" ht="55.5" customHeight="1">
      <c r="A123" s="110"/>
      <c r="B123" s="111"/>
      <c r="C123" s="180" t="s">
        <v>345</v>
      </c>
      <c r="D123" s="180" t="s">
        <v>158</v>
      </c>
      <c r="E123" s="181" t="s">
        <v>345</v>
      </c>
      <c r="F123" s="182" t="s">
        <v>1528</v>
      </c>
      <c r="G123" s="183" t="s">
        <v>762</v>
      </c>
      <c r="H123" s="184">
        <v>1</v>
      </c>
      <c r="I123" s="5"/>
      <c r="J123" s="185">
        <f t="shared" si="10"/>
        <v>0</v>
      </c>
      <c r="K123" s="186"/>
      <c r="L123" s="111"/>
      <c r="M123" s="187" t="s">
        <v>3</v>
      </c>
      <c r="N123" s="188" t="s">
        <v>41</v>
      </c>
      <c r="O123" s="189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R123" s="192" t="s">
        <v>211</v>
      </c>
      <c r="AT123" s="192" t="s">
        <v>158</v>
      </c>
      <c r="AU123" s="192" t="s">
        <v>77</v>
      </c>
      <c r="AY123" s="101" t="s">
        <v>157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01" t="s">
        <v>163</v>
      </c>
      <c r="BK123" s="193">
        <f t="shared" si="19"/>
        <v>0</v>
      </c>
      <c r="BL123" s="101" t="s">
        <v>211</v>
      </c>
      <c r="BM123" s="192" t="s">
        <v>348</v>
      </c>
    </row>
    <row r="124" spans="1:47" s="113" customFormat="1" ht="19.5">
      <c r="A124" s="110"/>
      <c r="B124" s="111"/>
      <c r="C124" s="110"/>
      <c r="D124" s="194" t="s">
        <v>1395</v>
      </c>
      <c r="E124" s="110"/>
      <c r="F124" s="195" t="s">
        <v>1529</v>
      </c>
      <c r="G124" s="110"/>
      <c r="H124" s="110"/>
      <c r="I124" s="110"/>
      <c r="J124" s="110"/>
      <c r="K124" s="110"/>
      <c r="L124" s="111"/>
      <c r="M124" s="196"/>
      <c r="N124" s="197"/>
      <c r="O124" s="189"/>
      <c r="P124" s="189"/>
      <c r="Q124" s="189"/>
      <c r="R124" s="189"/>
      <c r="S124" s="189"/>
      <c r="T124" s="198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T124" s="101" t="s">
        <v>1395</v>
      </c>
      <c r="AU124" s="101" t="s">
        <v>77</v>
      </c>
    </row>
    <row r="125" spans="1:65" s="113" customFormat="1" ht="24.2" customHeight="1">
      <c r="A125" s="110"/>
      <c r="B125" s="111"/>
      <c r="C125" s="180" t="s">
        <v>243</v>
      </c>
      <c r="D125" s="180" t="s">
        <v>158</v>
      </c>
      <c r="E125" s="181" t="s">
        <v>243</v>
      </c>
      <c r="F125" s="182" t="s">
        <v>1530</v>
      </c>
      <c r="G125" s="183" t="s">
        <v>727</v>
      </c>
      <c r="H125" s="184">
        <v>1</v>
      </c>
      <c r="I125" s="5"/>
      <c r="J125" s="185">
        <f>ROUND(I125*H125,2)</f>
        <v>0</v>
      </c>
      <c r="K125" s="186"/>
      <c r="L125" s="111"/>
      <c r="M125" s="187" t="s">
        <v>3</v>
      </c>
      <c r="N125" s="188" t="s">
        <v>41</v>
      </c>
      <c r="O125" s="189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211</v>
      </c>
      <c r="AT125" s="192" t="s">
        <v>158</v>
      </c>
      <c r="AU125" s="192" t="s">
        <v>77</v>
      </c>
      <c r="AY125" s="101" t="s">
        <v>157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01" t="s">
        <v>163</v>
      </c>
      <c r="BK125" s="193">
        <f>ROUND(I125*H125,2)</f>
        <v>0</v>
      </c>
      <c r="BL125" s="101" t="s">
        <v>211</v>
      </c>
      <c r="BM125" s="192" t="s">
        <v>352</v>
      </c>
    </row>
    <row r="126" spans="2:63" s="169" customFormat="1" ht="25.9" customHeight="1">
      <c r="B126" s="170"/>
      <c r="D126" s="171" t="s">
        <v>68</v>
      </c>
      <c r="E126" s="172" t="s">
        <v>1623</v>
      </c>
      <c r="F126" s="172" t="s">
        <v>1532</v>
      </c>
      <c r="J126" s="173">
        <f>BK126</f>
        <v>0</v>
      </c>
      <c r="L126" s="170"/>
      <c r="M126" s="174"/>
      <c r="N126" s="175"/>
      <c r="O126" s="175"/>
      <c r="P126" s="176">
        <f>SUM(P127:P132)</f>
        <v>0</v>
      </c>
      <c r="Q126" s="175"/>
      <c r="R126" s="176">
        <f>SUM(R127:R132)</f>
        <v>0</v>
      </c>
      <c r="S126" s="175"/>
      <c r="T126" s="177">
        <f>SUM(T127:T132)</f>
        <v>0</v>
      </c>
      <c r="AR126" s="171" t="s">
        <v>77</v>
      </c>
      <c r="AT126" s="178" t="s">
        <v>68</v>
      </c>
      <c r="AU126" s="178" t="s">
        <v>69</v>
      </c>
      <c r="AY126" s="171" t="s">
        <v>157</v>
      </c>
      <c r="BK126" s="179">
        <f>SUM(BK127:BK132)</f>
        <v>0</v>
      </c>
    </row>
    <row r="127" spans="1:65" s="113" customFormat="1" ht="44.25" customHeight="1">
      <c r="A127" s="110"/>
      <c r="B127" s="111"/>
      <c r="C127" s="180" t="s">
        <v>386</v>
      </c>
      <c r="D127" s="180" t="s">
        <v>158</v>
      </c>
      <c r="E127" s="181" t="s">
        <v>386</v>
      </c>
      <c r="F127" s="182" t="s">
        <v>1533</v>
      </c>
      <c r="G127" s="183" t="s">
        <v>183</v>
      </c>
      <c r="H127" s="184">
        <v>22</v>
      </c>
      <c r="I127" s="5"/>
      <c r="J127" s="185">
        <f aca="true" t="shared" si="20" ref="J127:J132">ROUND(I127*H127,2)</f>
        <v>0</v>
      </c>
      <c r="K127" s="186"/>
      <c r="L127" s="111"/>
      <c r="M127" s="187" t="s">
        <v>3</v>
      </c>
      <c r="N127" s="188" t="s">
        <v>41</v>
      </c>
      <c r="O127" s="189"/>
      <c r="P127" s="190">
        <f aca="true" t="shared" si="21" ref="P127:P132">O127*H127</f>
        <v>0</v>
      </c>
      <c r="Q127" s="190">
        <v>0</v>
      </c>
      <c r="R127" s="190">
        <f aca="true" t="shared" si="22" ref="R127:R132">Q127*H127</f>
        <v>0</v>
      </c>
      <c r="S127" s="190">
        <v>0</v>
      </c>
      <c r="T127" s="191">
        <f aca="true" t="shared" si="23" ref="T127:T132">S127*H127</f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162</v>
      </c>
      <c r="AT127" s="192" t="s">
        <v>158</v>
      </c>
      <c r="AU127" s="192" t="s">
        <v>77</v>
      </c>
      <c r="AY127" s="101" t="s">
        <v>157</v>
      </c>
      <c r="BE127" s="193">
        <f aca="true" t="shared" si="24" ref="BE127:BE132">IF(N127="základní",J127,0)</f>
        <v>0</v>
      </c>
      <c r="BF127" s="193">
        <f aca="true" t="shared" si="25" ref="BF127:BF132">IF(N127="snížená",J127,0)</f>
        <v>0</v>
      </c>
      <c r="BG127" s="193">
        <f aca="true" t="shared" si="26" ref="BG127:BG132">IF(N127="zákl. přenesená",J127,0)</f>
        <v>0</v>
      </c>
      <c r="BH127" s="193">
        <f aca="true" t="shared" si="27" ref="BH127:BH132">IF(N127="sníž. přenesená",J127,0)</f>
        <v>0</v>
      </c>
      <c r="BI127" s="193">
        <f aca="true" t="shared" si="28" ref="BI127:BI132">IF(N127="nulová",J127,0)</f>
        <v>0</v>
      </c>
      <c r="BJ127" s="101" t="s">
        <v>163</v>
      </c>
      <c r="BK127" s="193">
        <f aca="true" t="shared" si="29" ref="BK127:BK132">ROUND(I127*H127,2)</f>
        <v>0</v>
      </c>
      <c r="BL127" s="101" t="s">
        <v>162</v>
      </c>
      <c r="BM127" s="192" t="s">
        <v>390</v>
      </c>
    </row>
    <row r="128" spans="1:65" s="113" customFormat="1" ht="33" customHeight="1">
      <c r="A128" s="110"/>
      <c r="B128" s="111"/>
      <c r="C128" s="180" t="s">
        <v>248</v>
      </c>
      <c r="D128" s="180" t="s">
        <v>158</v>
      </c>
      <c r="E128" s="181" t="s">
        <v>248</v>
      </c>
      <c r="F128" s="182" t="s">
        <v>1534</v>
      </c>
      <c r="G128" s="183" t="s">
        <v>183</v>
      </c>
      <c r="H128" s="184">
        <v>10</v>
      </c>
      <c r="I128" s="5"/>
      <c r="J128" s="185">
        <f t="shared" si="2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162</v>
      </c>
      <c r="AT128" s="192" t="s">
        <v>158</v>
      </c>
      <c r="AU128" s="192" t="s">
        <v>77</v>
      </c>
      <c r="AY128" s="101" t="s">
        <v>157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01" t="s">
        <v>163</v>
      </c>
      <c r="BK128" s="193">
        <f t="shared" si="29"/>
        <v>0</v>
      </c>
      <c r="BL128" s="101" t="s">
        <v>162</v>
      </c>
      <c r="BM128" s="192" t="s">
        <v>393</v>
      </c>
    </row>
    <row r="129" spans="1:65" s="113" customFormat="1" ht="33" customHeight="1">
      <c r="A129" s="110"/>
      <c r="B129" s="111"/>
      <c r="C129" s="180" t="s">
        <v>394</v>
      </c>
      <c r="D129" s="180" t="s">
        <v>158</v>
      </c>
      <c r="E129" s="181" t="s">
        <v>394</v>
      </c>
      <c r="F129" s="182" t="s">
        <v>1535</v>
      </c>
      <c r="G129" s="183" t="s">
        <v>183</v>
      </c>
      <c r="H129" s="184">
        <v>35</v>
      </c>
      <c r="I129" s="5"/>
      <c r="J129" s="185">
        <f t="shared" si="20"/>
        <v>0</v>
      </c>
      <c r="K129" s="186"/>
      <c r="L129" s="111"/>
      <c r="M129" s="187" t="s">
        <v>3</v>
      </c>
      <c r="N129" s="188" t="s">
        <v>41</v>
      </c>
      <c r="O129" s="189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192" t="s">
        <v>162</v>
      </c>
      <c r="AT129" s="192" t="s">
        <v>158</v>
      </c>
      <c r="AU129" s="192" t="s">
        <v>77</v>
      </c>
      <c r="AY129" s="101" t="s">
        <v>157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01" t="s">
        <v>163</v>
      </c>
      <c r="BK129" s="193">
        <f t="shared" si="29"/>
        <v>0</v>
      </c>
      <c r="BL129" s="101" t="s">
        <v>162</v>
      </c>
      <c r="BM129" s="192" t="s">
        <v>397</v>
      </c>
    </row>
    <row r="130" spans="1:65" s="113" customFormat="1" ht="33" customHeight="1">
      <c r="A130" s="110"/>
      <c r="B130" s="111"/>
      <c r="C130" s="180" t="s">
        <v>254</v>
      </c>
      <c r="D130" s="180" t="s">
        <v>158</v>
      </c>
      <c r="E130" s="181" t="s">
        <v>254</v>
      </c>
      <c r="F130" s="182" t="s">
        <v>1536</v>
      </c>
      <c r="G130" s="183" t="s">
        <v>183</v>
      </c>
      <c r="H130" s="184">
        <v>1</v>
      </c>
      <c r="I130" s="5"/>
      <c r="J130" s="185">
        <f t="shared" si="20"/>
        <v>0</v>
      </c>
      <c r="K130" s="186"/>
      <c r="L130" s="111"/>
      <c r="M130" s="187" t="s">
        <v>3</v>
      </c>
      <c r="N130" s="188" t="s">
        <v>41</v>
      </c>
      <c r="O130" s="189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162</v>
      </c>
      <c r="AT130" s="192" t="s">
        <v>158</v>
      </c>
      <c r="AU130" s="192" t="s">
        <v>77</v>
      </c>
      <c r="AY130" s="101" t="s">
        <v>157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01" t="s">
        <v>163</v>
      </c>
      <c r="BK130" s="193">
        <f t="shared" si="29"/>
        <v>0</v>
      </c>
      <c r="BL130" s="101" t="s">
        <v>162</v>
      </c>
      <c r="BM130" s="192" t="s">
        <v>408</v>
      </c>
    </row>
    <row r="131" spans="1:65" s="113" customFormat="1" ht="33" customHeight="1">
      <c r="A131" s="110"/>
      <c r="B131" s="111"/>
      <c r="C131" s="180" t="s">
        <v>410</v>
      </c>
      <c r="D131" s="180" t="s">
        <v>158</v>
      </c>
      <c r="E131" s="181" t="s">
        <v>410</v>
      </c>
      <c r="F131" s="182" t="s">
        <v>1537</v>
      </c>
      <c r="G131" s="183" t="s">
        <v>183</v>
      </c>
      <c r="H131" s="184">
        <v>2</v>
      </c>
      <c r="I131" s="5"/>
      <c r="J131" s="185">
        <f t="shared" si="20"/>
        <v>0</v>
      </c>
      <c r="K131" s="186"/>
      <c r="L131" s="111"/>
      <c r="M131" s="187" t="s">
        <v>3</v>
      </c>
      <c r="N131" s="188" t="s">
        <v>41</v>
      </c>
      <c r="O131" s="189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R131" s="192" t="s">
        <v>162</v>
      </c>
      <c r="AT131" s="192" t="s">
        <v>158</v>
      </c>
      <c r="AU131" s="192" t="s">
        <v>77</v>
      </c>
      <c r="AY131" s="101" t="s">
        <v>157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101" t="s">
        <v>163</v>
      </c>
      <c r="BK131" s="193">
        <f t="shared" si="29"/>
        <v>0</v>
      </c>
      <c r="BL131" s="101" t="s">
        <v>162</v>
      </c>
      <c r="BM131" s="192" t="s">
        <v>413</v>
      </c>
    </row>
    <row r="132" spans="1:65" s="113" customFormat="1" ht="37.9" customHeight="1">
      <c r="A132" s="110"/>
      <c r="B132" s="111"/>
      <c r="C132" s="180" t="s">
        <v>258</v>
      </c>
      <c r="D132" s="180" t="s">
        <v>158</v>
      </c>
      <c r="E132" s="181" t="s">
        <v>258</v>
      </c>
      <c r="F132" s="182" t="s">
        <v>1538</v>
      </c>
      <c r="G132" s="183" t="s">
        <v>762</v>
      </c>
      <c r="H132" s="184">
        <v>2</v>
      </c>
      <c r="I132" s="5"/>
      <c r="J132" s="185">
        <f t="shared" si="20"/>
        <v>0</v>
      </c>
      <c r="K132" s="186"/>
      <c r="L132" s="111"/>
      <c r="M132" s="187" t="s">
        <v>3</v>
      </c>
      <c r="N132" s="188" t="s">
        <v>41</v>
      </c>
      <c r="O132" s="189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101" t="s">
        <v>163</v>
      </c>
      <c r="BK132" s="193">
        <f t="shared" si="29"/>
        <v>0</v>
      </c>
      <c r="BL132" s="101" t="s">
        <v>162</v>
      </c>
      <c r="BM132" s="192" t="s">
        <v>418</v>
      </c>
    </row>
    <row r="133" spans="2:63" s="169" customFormat="1" ht="25.9" customHeight="1">
      <c r="B133" s="170"/>
      <c r="D133" s="171" t="s">
        <v>68</v>
      </c>
      <c r="E133" s="172" t="s">
        <v>1624</v>
      </c>
      <c r="F133" s="172" t="s">
        <v>1541</v>
      </c>
      <c r="J133" s="173">
        <f>BK133</f>
        <v>0</v>
      </c>
      <c r="L133" s="170"/>
      <c r="M133" s="174"/>
      <c r="N133" s="175"/>
      <c r="O133" s="175"/>
      <c r="P133" s="176">
        <f>SUM(P134:P138)</f>
        <v>0</v>
      </c>
      <c r="Q133" s="175"/>
      <c r="R133" s="176">
        <f>SUM(R134:R138)</f>
        <v>0</v>
      </c>
      <c r="S133" s="175"/>
      <c r="T133" s="177">
        <f>SUM(T134:T138)</f>
        <v>0</v>
      </c>
      <c r="AR133" s="171" t="s">
        <v>77</v>
      </c>
      <c r="AT133" s="178" t="s">
        <v>68</v>
      </c>
      <c r="AU133" s="178" t="s">
        <v>69</v>
      </c>
      <c r="AY133" s="171" t="s">
        <v>157</v>
      </c>
      <c r="BK133" s="179">
        <f>SUM(BK134:BK138)</f>
        <v>0</v>
      </c>
    </row>
    <row r="134" spans="1:65" s="113" customFormat="1" ht="24.2" customHeight="1">
      <c r="A134" s="110"/>
      <c r="B134" s="111"/>
      <c r="C134" s="180" t="s">
        <v>423</v>
      </c>
      <c r="D134" s="180" t="s">
        <v>158</v>
      </c>
      <c r="E134" s="181" t="s">
        <v>423</v>
      </c>
      <c r="F134" s="182" t="s">
        <v>1542</v>
      </c>
      <c r="G134" s="183" t="s">
        <v>183</v>
      </c>
      <c r="H134" s="184">
        <v>10</v>
      </c>
      <c r="I134" s="5"/>
      <c r="J134" s="185">
        <f>ROUND(I134*H134,2)</f>
        <v>0</v>
      </c>
      <c r="K134" s="186"/>
      <c r="L134" s="111"/>
      <c r="M134" s="187" t="s">
        <v>3</v>
      </c>
      <c r="N134" s="188" t="s">
        <v>41</v>
      </c>
      <c r="O134" s="18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01" t="s">
        <v>163</v>
      </c>
      <c r="BK134" s="193">
        <f>ROUND(I134*H134,2)</f>
        <v>0</v>
      </c>
      <c r="BL134" s="101" t="s">
        <v>162</v>
      </c>
      <c r="BM134" s="192" t="s">
        <v>426</v>
      </c>
    </row>
    <row r="135" spans="1:65" s="113" customFormat="1" ht="16.5" customHeight="1">
      <c r="A135" s="110"/>
      <c r="B135" s="111"/>
      <c r="C135" s="180" t="s">
        <v>278</v>
      </c>
      <c r="D135" s="180" t="s">
        <v>158</v>
      </c>
      <c r="E135" s="181" t="s">
        <v>278</v>
      </c>
      <c r="F135" s="182" t="s">
        <v>1543</v>
      </c>
      <c r="G135" s="183" t="s">
        <v>183</v>
      </c>
      <c r="H135" s="184">
        <v>35</v>
      </c>
      <c r="I135" s="5"/>
      <c r="J135" s="185">
        <f>ROUND(I135*H135,2)</f>
        <v>0</v>
      </c>
      <c r="K135" s="186"/>
      <c r="L135" s="111"/>
      <c r="M135" s="187" t="s">
        <v>3</v>
      </c>
      <c r="N135" s="188" t="s">
        <v>41</v>
      </c>
      <c r="O135" s="189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01" t="s">
        <v>163</v>
      </c>
      <c r="BK135" s="193">
        <f>ROUND(I135*H135,2)</f>
        <v>0</v>
      </c>
      <c r="BL135" s="101" t="s">
        <v>162</v>
      </c>
      <c r="BM135" s="192" t="s">
        <v>434</v>
      </c>
    </row>
    <row r="136" spans="1:65" s="113" customFormat="1" ht="16.5" customHeight="1">
      <c r="A136" s="110"/>
      <c r="B136" s="111"/>
      <c r="C136" s="180" t="s">
        <v>439</v>
      </c>
      <c r="D136" s="180" t="s">
        <v>158</v>
      </c>
      <c r="E136" s="181" t="s">
        <v>439</v>
      </c>
      <c r="F136" s="182" t="s">
        <v>1544</v>
      </c>
      <c r="G136" s="183" t="s">
        <v>183</v>
      </c>
      <c r="H136" s="184">
        <v>1</v>
      </c>
      <c r="I136" s="5"/>
      <c r="J136" s="185">
        <f>ROUND(I136*H136,2)</f>
        <v>0</v>
      </c>
      <c r="K136" s="186"/>
      <c r="L136" s="111"/>
      <c r="M136" s="187" t="s">
        <v>3</v>
      </c>
      <c r="N136" s="188" t="s">
        <v>41</v>
      </c>
      <c r="O136" s="18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01" t="s">
        <v>163</v>
      </c>
      <c r="BK136" s="193">
        <f>ROUND(I136*H136,2)</f>
        <v>0</v>
      </c>
      <c r="BL136" s="101" t="s">
        <v>162</v>
      </c>
      <c r="BM136" s="192" t="s">
        <v>442</v>
      </c>
    </row>
    <row r="137" spans="1:65" s="113" customFormat="1" ht="16.5" customHeight="1">
      <c r="A137" s="110"/>
      <c r="B137" s="111"/>
      <c r="C137" s="180" t="s">
        <v>289</v>
      </c>
      <c r="D137" s="180" t="s">
        <v>158</v>
      </c>
      <c r="E137" s="181" t="s">
        <v>289</v>
      </c>
      <c r="F137" s="182" t="s">
        <v>1545</v>
      </c>
      <c r="G137" s="183" t="s">
        <v>183</v>
      </c>
      <c r="H137" s="184">
        <v>2</v>
      </c>
      <c r="I137" s="5"/>
      <c r="J137" s="185">
        <f>ROUND(I137*H137,2)</f>
        <v>0</v>
      </c>
      <c r="K137" s="186"/>
      <c r="L137" s="111"/>
      <c r="M137" s="187" t="s">
        <v>3</v>
      </c>
      <c r="N137" s="188" t="s">
        <v>41</v>
      </c>
      <c r="O137" s="189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R137" s="192" t="s">
        <v>162</v>
      </c>
      <c r="AT137" s="192" t="s">
        <v>158</v>
      </c>
      <c r="AU137" s="192" t="s">
        <v>77</v>
      </c>
      <c r="AY137" s="101" t="s">
        <v>157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01" t="s">
        <v>163</v>
      </c>
      <c r="BK137" s="193">
        <f>ROUND(I137*H137,2)</f>
        <v>0</v>
      </c>
      <c r="BL137" s="101" t="s">
        <v>162</v>
      </c>
      <c r="BM137" s="192" t="s">
        <v>449</v>
      </c>
    </row>
    <row r="138" spans="1:65" s="113" customFormat="1" ht="49.15" customHeight="1">
      <c r="A138" s="110"/>
      <c r="B138" s="111"/>
      <c r="C138" s="180" t="s">
        <v>458</v>
      </c>
      <c r="D138" s="180" t="s">
        <v>158</v>
      </c>
      <c r="E138" s="181" t="s">
        <v>458</v>
      </c>
      <c r="F138" s="182" t="s">
        <v>1625</v>
      </c>
      <c r="G138" s="183" t="s">
        <v>183</v>
      </c>
      <c r="H138" s="184">
        <v>12</v>
      </c>
      <c r="I138" s="5"/>
      <c r="J138" s="185">
        <f>ROUND(I138*H138,2)</f>
        <v>0</v>
      </c>
      <c r="K138" s="186"/>
      <c r="L138" s="111"/>
      <c r="M138" s="187" t="s">
        <v>3</v>
      </c>
      <c r="N138" s="188" t="s">
        <v>41</v>
      </c>
      <c r="O138" s="189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R138" s="192" t="s">
        <v>162</v>
      </c>
      <c r="AT138" s="192" t="s">
        <v>158</v>
      </c>
      <c r="AU138" s="192" t="s">
        <v>77</v>
      </c>
      <c r="AY138" s="101" t="s">
        <v>157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01" t="s">
        <v>163</v>
      </c>
      <c r="BK138" s="193">
        <f>ROUND(I138*H138,2)</f>
        <v>0</v>
      </c>
      <c r="BL138" s="101" t="s">
        <v>162</v>
      </c>
      <c r="BM138" s="192" t="s">
        <v>461</v>
      </c>
    </row>
    <row r="139" spans="2:63" s="169" customFormat="1" ht="25.9" customHeight="1">
      <c r="B139" s="170"/>
      <c r="D139" s="171" t="s">
        <v>68</v>
      </c>
      <c r="E139" s="172" t="s">
        <v>1626</v>
      </c>
      <c r="F139" s="172" t="s">
        <v>1547</v>
      </c>
      <c r="J139" s="173">
        <f>BK139</f>
        <v>0</v>
      </c>
      <c r="L139" s="170"/>
      <c r="M139" s="174"/>
      <c r="N139" s="175"/>
      <c r="O139" s="175"/>
      <c r="P139" s="176">
        <f>SUM(P140:P149)</f>
        <v>0</v>
      </c>
      <c r="Q139" s="175"/>
      <c r="R139" s="176">
        <f>SUM(R140:R149)</f>
        <v>0</v>
      </c>
      <c r="S139" s="175"/>
      <c r="T139" s="177">
        <f>SUM(T140:T149)</f>
        <v>0</v>
      </c>
      <c r="AR139" s="171" t="s">
        <v>77</v>
      </c>
      <c r="AT139" s="178" t="s">
        <v>68</v>
      </c>
      <c r="AU139" s="178" t="s">
        <v>69</v>
      </c>
      <c r="AY139" s="171" t="s">
        <v>157</v>
      </c>
      <c r="BK139" s="179">
        <f>SUM(BK140:BK149)</f>
        <v>0</v>
      </c>
    </row>
    <row r="140" spans="1:65" s="113" customFormat="1" ht="49.15" customHeight="1">
      <c r="A140" s="110"/>
      <c r="B140" s="111"/>
      <c r="C140" s="180" t="s">
        <v>315</v>
      </c>
      <c r="D140" s="180" t="s">
        <v>158</v>
      </c>
      <c r="E140" s="181" t="s">
        <v>315</v>
      </c>
      <c r="F140" s="182" t="s">
        <v>1627</v>
      </c>
      <c r="G140" s="183" t="s">
        <v>183</v>
      </c>
      <c r="H140" s="184">
        <v>6</v>
      </c>
      <c r="I140" s="5"/>
      <c r="J140" s="185">
        <f aca="true" t="shared" si="30" ref="J140:J149">ROUND(I140*H140,2)</f>
        <v>0</v>
      </c>
      <c r="K140" s="186"/>
      <c r="L140" s="111"/>
      <c r="M140" s="187" t="s">
        <v>3</v>
      </c>
      <c r="N140" s="188" t="s">
        <v>41</v>
      </c>
      <c r="O140" s="189"/>
      <c r="P140" s="190">
        <f aca="true" t="shared" si="31" ref="P140:P149">O140*H140</f>
        <v>0</v>
      </c>
      <c r="Q140" s="190">
        <v>0</v>
      </c>
      <c r="R140" s="190">
        <f aca="true" t="shared" si="32" ref="R140:R149">Q140*H140</f>
        <v>0</v>
      </c>
      <c r="S140" s="190">
        <v>0</v>
      </c>
      <c r="T140" s="191">
        <f aca="true" t="shared" si="33" ref="T140:T149">S140*H140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R140" s="192" t="s">
        <v>162</v>
      </c>
      <c r="AT140" s="192" t="s">
        <v>158</v>
      </c>
      <c r="AU140" s="192" t="s">
        <v>77</v>
      </c>
      <c r="AY140" s="101" t="s">
        <v>157</v>
      </c>
      <c r="BE140" s="193">
        <f aca="true" t="shared" si="34" ref="BE140:BE149">IF(N140="základní",J140,0)</f>
        <v>0</v>
      </c>
      <c r="BF140" s="193">
        <f aca="true" t="shared" si="35" ref="BF140:BF149">IF(N140="snížená",J140,0)</f>
        <v>0</v>
      </c>
      <c r="BG140" s="193">
        <f aca="true" t="shared" si="36" ref="BG140:BG149">IF(N140="zákl. přenesená",J140,0)</f>
        <v>0</v>
      </c>
      <c r="BH140" s="193">
        <f aca="true" t="shared" si="37" ref="BH140:BH149">IF(N140="sníž. přenesená",J140,0)</f>
        <v>0</v>
      </c>
      <c r="BI140" s="193">
        <f aca="true" t="shared" si="38" ref="BI140:BI149">IF(N140="nulová",J140,0)</f>
        <v>0</v>
      </c>
      <c r="BJ140" s="101" t="s">
        <v>163</v>
      </c>
      <c r="BK140" s="193">
        <f aca="true" t="shared" si="39" ref="BK140:BK149">ROUND(I140*H140,2)</f>
        <v>0</v>
      </c>
      <c r="BL140" s="101" t="s">
        <v>162</v>
      </c>
      <c r="BM140" s="192" t="s">
        <v>469</v>
      </c>
    </row>
    <row r="141" spans="1:65" s="113" customFormat="1" ht="49.15" customHeight="1">
      <c r="A141" s="110"/>
      <c r="B141" s="111"/>
      <c r="C141" s="180" t="s">
        <v>474</v>
      </c>
      <c r="D141" s="180" t="s">
        <v>158</v>
      </c>
      <c r="E141" s="181" t="s">
        <v>474</v>
      </c>
      <c r="F141" s="182" t="s">
        <v>1551</v>
      </c>
      <c r="G141" s="183" t="s">
        <v>183</v>
      </c>
      <c r="H141" s="184">
        <v>1</v>
      </c>
      <c r="I141" s="5"/>
      <c r="J141" s="185">
        <f t="shared" si="30"/>
        <v>0</v>
      </c>
      <c r="K141" s="186"/>
      <c r="L141" s="111"/>
      <c r="M141" s="187" t="s">
        <v>3</v>
      </c>
      <c r="N141" s="188" t="s">
        <v>41</v>
      </c>
      <c r="O141" s="189"/>
      <c r="P141" s="190">
        <f t="shared" si="31"/>
        <v>0</v>
      </c>
      <c r="Q141" s="190">
        <v>0</v>
      </c>
      <c r="R141" s="190">
        <f t="shared" si="32"/>
        <v>0</v>
      </c>
      <c r="S141" s="190">
        <v>0</v>
      </c>
      <c r="T141" s="191">
        <f t="shared" si="33"/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R141" s="192" t="s">
        <v>162</v>
      </c>
      <c r="AT141" s="192" t="s">
        <v>158</v>
      </c>
      <c r="AU141" s="192" t="s">
        <v>77</v>
      </c>
      <c r="AY141" s="101" t="s">
        <v>157</v>
      </c>
      <c r="BE141" s="193">
        <f t="shared" si="34"/>
        <v>0</v>
      </c>
      <c r="BF141" s="193">
        <f t="shared" si="35"/>
        <v>0</v>
      </c>
      <c r="BG141" s="193">
        <f t="shared" si="36"/>
        <v>0</v>
      </c>
      <c r="BH141" s="193">
        <f t="shared" si="37"/>
        <v>0</v>
      </c>
      <c r="BI141" s="193">
        <f t="shared" si="38"/>
        <v>0</v>
      </c>
      <c r="BJ141" s="101" t="s">
        <v>163</v>
      </c>
      <c r="BK141" s="193">
        <f t="shared" si="39"/>
        <v>0</v>
      </c>
      <c r="BL141" s="101" t="s">
        <v>162</v>
      </c>
      <c r="BM141" s="192" t="s">
        <v>477</v>
      </c>
    </row>
    <row r="142" spans="1:65" s="113" customFormat="1" ht="24.2" customHeight="1">
      <c r="A142" s="110"/>
      <c r="B142" s="111"/>
      <c r="C142" s="180" t="s">
        <v>318</v>
      </c>
      <c r="D142" s="180" t="s">
        <v>158</v>
      </c>
      <c r="E142" s="181" t="s">
        <v>318</v>
      </c>
      <c r="F142" s="182" t="s">
        <v>1628</v>
      </c>
      <c r="G142" s="183" t="s">
        <v>183</v>
      </c>
      <c r="H142" s="184">
        <v>3</v>
      </c>
      <c r="I142" s="5"/>
      <c r="J142" s="185">
        <f t="shared" si="30"/>
        <v>0</v>
      </c>
      <c r="K142" s="186"/>
      <c r="L142" s="111"/>
      <c r="M142" s="187" t="s">
        <v>3</v>
      </c>
      <c r="N142" s="188" t="s">
        <v>41</v>
      </c>
      <c r="O142" s="189"/>
      <c r="P142" s="190">
        <f t="shared" si="31"/>
        <v>0</v>
      </c>
      <c r="Q142" s="190">
        <v>0</v>
      </c>
      <c r="R142" s="190">
        <f t="shared" si="32"/>
        <v>0</v>
      </c>
      <c r="S142" s="190">
        <v>0</v>
      </c>
      <c r="T142" s="191">
        <f t="shared" si="33"/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 t="shared" si="34"/>
        <v>0</v>
      </c>
      <c r="BF142" s="193">
        <f t="shared" si="35"/>
        <v>0</v>
      </c>
      <c r="BG142" s="193">
        <f t="shared" si="36"/>
        <v>0</v>
      </c>
      <c r="BH142" s="193">
        <f t="shared" si="37"/>
        <v>0</v>
      </c>
      <c r="BI142" s="193">
        <f t="shared" si="38"/>
        <v>0</v>
      </c>
      <c r="BJ142" s="101" t="s">
        <v>163</v>
      </c>
      <c r="BK142" s="193">
        <f t="shared" si="39"/>
        <v>0</v>
      </c>
      <c r="BL142" s="101" t="s">
        <v>162</v>
      </c>
      <c r="BM142" s="192" t="s">
        <v>457</v>
      </c>
    </row>
    <row r="143" spans="1:65" s="113" customFormat="1" ht="37.9" customHeight="1">
      <c r="A143" s="110"/>
      <c r="B143" s="111"/>
      <c r="C143" s="180" t="s">
        <v>505</v>
      </c>
      <c r="D143" s="180" t="s">
        <v>158</v>
      </c>
      <c r="E143" s="181" t="s">
        <v>505</v>
      </c>
      <c r="F143" s="182" t="s">
        <v>1552</v>
      </c>
      <c r="G143" s="183" t="s">
        <v>183</v>
      </c>
      <c r="H143" s="184">
        <v>3</v>
      </c>
      <c r="I143" s="5"/>
      <c r="J143" s="185">
        <f t="shared" si="30"/>
        <v>0</v>
      </c>
      <c r="K143" s="186"/>
      <c r="L143" s="111"/>
      <c r="M143" s="187" t="s">
        <v>3</v>
      </c>
      <c r="N143" s="188" t="s">
        <v>41</v>
      </c>
      <c r="O143" s="189"/>
      <c r="P143" s="190">
        <f t="shared" si="31"/>
        <v>0</v>
      </c>
      <c r="Q143" s="190">
        <v>0</v>
      </c>
      <c r="R143" s="190">
        <f t="shared" si="32"/>
        <v>0</v>
      </c>
      <c r="S143" s="190">
        <v>0</v>
      </c>
      <c r="T143" s="191">
        <f t="shared" si="33"/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R143" s="192" t="s">
        <v>162</v>
      </c>
      <c r="AT143" s="192" t="s">
        <v>158</v>
      </c>
      <c r="AU143" s="192" t="s">
        <v>77</v>
      </c>
      <c r="AY143" s="101" t="s">
        <v>157</v>
      </c>
      <c r="BE143" s="193">
        <f t="shared" si="34"/>
        <v>0</v>
      </c>
      <c r="BF143" s="193">
        <f t="shared" si="35"/>
        <v>0</v>
      </c>
      <c r="BG143" s="193">
        <f t="shared" si="36"/>
        <v>0</v>
      </c>
      <c r="BH143" s="193">
        <f t="shared" si="37"/>
        <v>0</v>
      </c>
      <c r="BI143" s="193">
        <f t="shared" si="38"/>
        <v>0</v>
      </c>
      <c r="BJ143" s="101" t="s">
        <v>163</v>
      </c>
      <c r="BK143" s="193">
        <f t="shared" si="39"/>
        <v>0</v>
      </c>
      <c r="BL143" s="101" t="s">
        <v>162</v>
      </c>
      <c r="BM143" s="192" t="s">
        <v>508</v>
      </c>
    </row>
    <row r="144" spans="1:65" s="113" customFormat="1" ht="16.5" customHeight="1">
      <c r="A144" s="110"/>
      <c r="B144" s="111"/>
      <c r="C144" s="180" t="s">
        <v>322</v>
      </c>
      <c r="D144" s="180" t="s">
        <v>158</v>
      </c>
      <c r="E144" s="181" t="s">
        <v>322</v>
      </c>
      <c r="F144" s="182" t="s">
        <v>1553</v>
      </c>
      <c r="G144" s="183" t="s">
        <v>762</v>
      </c>
      <c r="H144" s="184">
        <v>1</v>
      </c>
      <c r="I144" s="5"/>
      <c r="J144" s="185">
        <f t="shared" si="30"/>
        <v>0</v>
      </c>
      <c r="K144" s="186"/>
      <c r="L144" s="111"/>
      <c r="M144" s="187" t="s">
        <v>3</v>
      </c>
      <c r="N144" s="188" t="s">
        <v>41</v>
      </c>
      <c r="O144" s="189"/>
      <c r="P144" s="190">
        <f t="shared" si="31"/>
        <v>0</v>
      </c>
      <c r="Q144" s="190">
        <v>0</v>
      </c>
      <c r="R144" s="190">
        <f t="shared" si="32"/>
        <v>0</v>
      </c>
      <c r="S144" s="190">
        <v>0</v>
      </c>
      <c r="T144" s="191">
        <f t="shared" si="33"/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R144" s="192" t="s">
        <v>162</v>
      </c>
      <c r="AT144" s="192" t="s">
        <v>158</v>
      </c>
      <c r="AU144" s="192" t="s">
        <v>77</v>
      </c>
      <c r="AY144" s="101" t="s">
        <v>157</v>
      </c>
      <c r="BE144" s="193">
        <f t="shared" si="34"/>
        <v>0</v>
      </c>
      <c r="BF144" s="193">
        <f t="shared" si="35"/>
        <v>0</v>
      </c>
      <c r="BG144" s="193">
        <f t="shared" si="36"/>
        <v>0</v>
      </c>
      <c r="BH144" s="193">
        <f t="shared" si="37"/>
        <v>0</v>
      </c>
      <c r="BI144" s="193">
        <f t="shared" si="38"/>
        <v>0</v>
      </c>
      <c r="BJ144" s="101" t="s">
        <v>163</v>
      </c>
      <c r="BK144" s="193">
        <f t="shared" si="39"/>
        <v>0</v>
      </c>
      <c r="BL144" s="101" t="s">
        <v>162</v>
      </c>
      <c r="BM144" s="192" t="s">
        <v>514</v>
      </c>
    </row>
    <row r="145" spans="1:65" s="113" customFormat="1" ht="16.5" customHeight="1">
      <c r="A145" s="110"/>
      <c r="B145" s="111"/>
      <c r="C145" s="180" t="s">
        <v>524</v>
      </c>
      <c r="D145" s="180" t="s">
        <v>158</v>
      </c>
      <c r="E145" s="181" t="s">
        <v>524</v>
      </c>
      <c r="F145" s="182" t="s">
        <v>1554</v>
      </c>
      <c r="G145" s="183" t="s">
        <v>762</v>
      </c>
      <c r="H145" s="184">
        <v>1</v>
      </c>
      <c r="I145" s="5"/>
      <c r="J145" s="185">
        <f t="shared" si="30"/>
        <v>0</v>
      </c>
      <c r="K145" s="186"/>
      <c r="L145" s="111"/>
      <c r="M145" s="187" t="s">
        <v>3</v>
      </c>
      <c r="N145" s="188" t="s">
        <v>41</v>
      </c>
      <c r="O145" s="189"/>
      <c r="P145" s="190">
        <f t="shared" si="31"/>
        <v>0</v>
      </c>
      <c r="Q145" s="190">
        <v>0</v>
      </c>
      <c r="R145" s="190">
        <f t="shared" si="32"/>
        <v>0</v>
      </c>
      <c r="S145" s="190">
        <v>0</v>
      </c>
      <c r="T145" s="191">
        <f t="shared" si="33"/>
        <v>0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R145" s="192" t="s">
        <v>162</v>
      </c>
      <c r="AT145" s="192" t="s">
        <v>158</v>
      </c>
      <c r="AU145" s="192" t="s">
        <v>77</v>
      </c>
      <c r="AY145" s="101" t="s">
        <v>157</v>
      </c>
      <c r="BE145" s="193">
        <f t="shared" si="34"/>
        <v>0</v>
      </c>
      <c r="BF145" s="193">
        <f t="shared" si="35"/>
        <v>0</v>
      </c>
      <c r="BG145" s="193">
        <f t="shared" si="36"/>
        <v>0</v>
      </c>
      <c r="BH145" s="193">
        <f t="shared" si="37"/>
        <v>0</v>
      </c>
      <c r="BI145" s="193">
        <f t="shared" si="38"/>
        <v>0</v>
      </c>
      <c r="BJ145" s="101" t="s">
        <v>163</v>
      </c>
      <c r="BK145" s="193">
        <f t="shared" si="39"/>
        <v>0</v>
      </c>
      <c r="BL145" s="101" t="s">
        <v>162</v>
      </c>
      <c r="BM145" s="192" t="s">
        <v>527</v>
      </c>
    </row>
    <row r="146" spans="1:65" s="113" customFormat="1" ht="24.2" customHeight="1">
      <c r="A146" s="110"/>
      <c r="B146" s="111"/>
      <c r="C146" s="180" t="s">
        <v>325</v>
      </c>
      <c r="D146" s="180" t="s">
        <v>158</v>
      </c>
      <c r="E146" s="181" t="s">
        <v>325</v>
      </c>
      <c r="F146" s="182" t="s">
        <v>1555</v>
      </c>
      <c r="G146" s="183" t="s">
        <v>762</v>
      </c>
      <c r="H146" s="184">
        <v>1</v>
      </c>
      <c r="I146" s="5"/>
      <c r="J146" s="185">
        <f t="shared" si="30"/>
        <v>0</v>
      </c>
      <c r="K146" s="186"/>
      <c r="L146" s="111"/>
      <c r="M146" s="187" t="s">
        <v>3</v>
      </c>
      <c r="N146" s="188" t="s">
        <v>41</v>
      </c>
      <c r="O146" s="189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R146" s="192" t="s">
        <v>162</v>
      </c>
      <c r="AT146" s="192" t="s">
        <v>158</v>
      </c>
      <c r="AU146" s="192" t="s">
        <v>77</v>
      </c>
      <c r="AY146" s="101" t="s">
        <v>157</v>
      </c>
      <c r="BE146" s="193">
        <f t="shared" si="34"/>
        <v>0</v>
      </c>
      <c r="BF146" s="193">
        <f t="shared" si="35"/>
        <v>0</v>
      </c>
      <c r="BG146" s="193">
        <f t="shared" si="36"/>
        <v>0</v>
      </c>
      <c r="BH146" s="193">
        <f t="shared" si="37"/>
        <v>0</v>
      </c>
      <c r="BI146" s="193">
        <f t="shared" si="38"/>
        <v>0</v>
      </c>
      <c r="BJ146" s="101" t="s">
        <v>163</v>
      </c>
      <c r="BK146" s="193">
        <f t="shared" si="39"/>
        <v>0</v>
      </c>
      <c r="BL146" s="101" t="s">
        <v>162</v>
      </c>
      <c r="BM146" s="192" t="s">
        <v>539</v>
      </c>
    </row>
    <row r="147" spans="1:65" s="113" customFormat="1" ht="24.2" customHeight="1">
      <c r="A147" s="110"/>
      <c r="B147" s="111"/>
      <c r="C147" s="180" t="s">
        <v>541</v>
      </c>
      <c r="D147" s="180" t="s">
        <v>158</v>
      </c>
      <c r="E147" s="181" t="s">
        <v>541</v>
      </c>
      <c r="F147" s="182" t="s">
        <v>1556</v>
      </c>
      <c r="G147" s="183" t="s">
        <v>727</v>
      </c>
      <c r="H147" s="184">
        <v>1</v>
      </c>
      <c r="I147" s="5"/>
      <c r="J147" s="185">
        <f t="shared" si="30"/>
        <v>0</v>
      </c>
      <c r="K147" s="186"/>
      <c r="L147" s="111"/>
      <c r="M147" s="187" t="s">
        <v>3</v>
      </c>
      <c r="N147" s="188" t="s">
        <v>41</v>
      </c>
      <c r="O147" s="189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R147" s="192" t="s">
        <v>162</v>
      </c>
      <c r="AT147" s="192" t="s">
        <v>158</v>
      </c>
      <c r="AU147" s="192" t="s">
        <v>77</v>
      </c>
      <c r="AY147" s="101" t="s">
        <v>157</v>
      </c>
      <c r="BE147" s="193">
        <f t="shared" si="34"/>
        <v>0</v>
      </c>
      <c r="BF147" s="193">
        <f t="shared" si="35"/>
        <v>0</v>
      </c>
      <c r="BG147" s="193">
        <f t="shared" si="36"/>
        <v>0</v>
      </c>
      <c r="BH147" s="193">
        <f t="shared" si="37"/>
        <v>0</v>
      </c>
      <c r="BI147" s="193">
        <f t="shared" si="38"/>
        <v>0</v>
      </c>
      <c r="BJ147" s="101" t="s">
        <v>163</v>
      </c>
      <c r="BK147" s="193">
        <f t="shared" si="39"/>
        <v>0</v>
      </c>
      <c r="BL147" s="101" t="s">
        <v>162</v>
      </c>
      <c r="BM147" s="192" t="s">
        <v>544</v>
      </c>
    </row>
    <row r="148" spans="1:65" s="113" customFormat="1" ht="16.5" customHeight="1">
      <c r="A148" s="110"/>
      <c r="B148" s="111"/>
      <c r="C148" s="180" t="s">
        <v>330</v>
      </c>
      <c r="D148" s="180" t="s">
        <v>158</v>
      </c>
      <c r="E148" s="181" t="s">
        <v>330</v>
      </c>
      <c r="F148" s="182" t="s">
        <v>1557</v>
      </c>
      <c r="G148" s="183" t="s">
        <v>727</v>
      </c>
      <c r="H148" s="184">
        <v>1</v>
      </c>
      <c r="I148" s="5"/>
      <c r="J148" s="185">
        <f t="shared" si="30"/>
        <v>0</v>
      </c>
      <c r="K148" s="186"/>
      <c r="L148" s="111"/>
      <c r="M148" s="187" t="s">
        <v>3</v>
      </c>
      <c r="N148" s="188" t="s">
        <v>41</v>
      </c>
      <c r="O148" s="189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R148" s="192" t="s">
        <v>162</v>
      </c>
      <c r="AT148" s="192" t="s">
        <v>158</v>
      </c>
      <c r="AU148" s="192" t="s">
        <v>77</v>
      </c>
      <c r="AY148" s="101" t="s">
        <v>157</v>
      </c>
      <c r="BE148" s="193">
        <f t="shared" si="34"/>
        <v>0</v>
      </c>
      <c r="BF148" s="193">
        <f t="shared" si="35"/>
        <v>0</v>
      </c>
      <c r="BG148" s="193">
        <f t="shared" si="36"/>
        <v>0</v>
      </c>
      <c r="BH148" s="193">
        <f t="shared" si="37"/>
        <v>0</v>
      </c>
      <c r="BI148" s="193">
        <f t="shared" si="38"/>
        <v>0</v>
      </c>
      <c r="BJ148" s="101" t="s">
        <v>163</v>
      </c>
      <c r="BK148" s="193">
        <f t="shared" si="39"/>
        <v>0</v>
      </c>
      <c r="BL148" s="101" t="s">
        <v>162</v>
      </c>
      <c r="BM148" s="192" t="s">
        <v>550</v>
      </c>
    </row>
    <row r="149" spans="1:65" s="113" customFormat="1" ht="16.5" customHeight="1">
      <c r="A149" s="110"/>
      <c r="B149" s="111"/>
      <c r="C149" s="180" t="s">
        <v>446</v>
      </c>
      <c r="D149" s="180" t="s">
        <v>158</v>
      </c>
      <c r="E149" s="181" t="s">
        <v>446</v>
      </c>
      <c r="F149" s="182" t="s">
        <v>1558</v>
      </c>
      <c r="G149" s="183" t="s">
        <v>727</v>
      </c>
      <c r="H149" s="184">
        <v>1</v>
      </c>
      <c r="I149" s="5"/>
      <c r="J149" s="185">
        <f t="shared" si="30"/>
        <v>0</v>
      </c>
      <c r="K149" s="186"/>
      <c r="L149" s="111"/>
      <c r="M149" s="187" t="s">
        <v>3</v>
      </c>
      <c r="N149" s="188" t="s">
        <v>41</v>
      </c>
      <c r="O149" s="189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R149" s="192" t="s">
        <v>162</v>
      </c>
      <c r="AT149" s="192" t="s">
        <v>158</v>
      </c>
      <c r="AU149" s="192" t="s">
        <v>77</v>
      </c>
      <c r="AY149" s="101" t="s">
        <v>157</v>
      </c>
      <c r="BE149" s="193">
        <f t="shared" si="34"/>
        <v>0</v>
      </c>
      <c r="BF149" s="193">
        <f t="shared" si="35"/>
        <v>0</v>
      </c>
      <c r="BG149" s="193">
        <f t="shared" si="36"/>
        <v>0</v>
      </c>
      <c r="BH149" s="193">
        <f t="shared" si="37"/>
        <v>0</v>
      </c>
      <c r="BI149" s="193">
        <f t="shared" si="38"/>
        <v>0</v>
      </c>
      <c r="BJ149" s="101" t="s">
        <v>163</v>
      </c>
      <c r="BK149" s="193">
        <f t="shared" si="39"/>
        <v>0</v>
      </c>
      <c r="BL149" s="101" t="s">
        <v>162</v>
      </c>
      <c r="BM149" s="192" t="s">
        <v>553</v>
      </c>
    </row>
    <row r="150" spans="2:63" s="169" customFormat="1" ht="25.9" customHeight="1">
      <c r="B150" s="170"/>
      <c r="D150" s="171" t="s">
        <v>68</v>
      </c>
      <c r="E150" s="172" t="s">
        <v>1629</v>
      </c>
      <c r="F150" s="172" t="s">
        <v>1560</v>
      </c>
      <c r="J150" s="173">
        <f>BK150</f>
        <v>0</v>
      </c>
      <c r="L150" s="170"/>
      <c r="M150" s="174"/>
      <c r="N150" s="175"/>
      <c r="O150" s="175"/>
      <c r="P150" s="176">
        <f>SUM(P151:P156)</f>
        <v>0</v>
      </c>
      <c r="Q150" s="175"/>
      <c r="R150" s="176">
        <f>SUM(R151:R156)</f>
        <v>0</v>
      </c>
      <c r="S150" s="175"/>
      <c r="T150" s="177">
        <f>SUM(T151:T156)</f>
        <v>0</v>
      </c>
      <c r="AR150" s="171" t="s">
        <v>77</v>
      </c>
      <c r="AT150" s="178" t="s">
        <v>68</v>
      </c>
      <c r="AU150" s="178" t="s">
        <v>69</v>
      </c>
      <c r="AY150" s="171" t="s">
        <v>157</v>
      </c>
      <c r="BK150" s="179">
        <f>SUM(BK151:BK156)</f>
        <v>0</v>
      </c>
    </row>
    <row r="151" spans="1:65" s="113" customFormat="1" ht="33" customHeight="1">
      <c r="A151" s="110"/>
      <c r="B151" s="111"/>
      <c r="C151" s="180" t="s">
        <v>334</v>
      </c>
      <c r="D151" s="180" t="s">
        <v>158</v>
      </c>
      <c r="E151" s="181" t="s">
        <v>334</v>
      </c>
      <c r="F151" s="182" t="s">
        <v>1561</v>
      </c>
      <c r="G151" s="183" t="s">
        <v>762</v>
      </c>
      <c r="H151" s="184">
        <v>3</v>
      </c>
      <c r="I151" s="5"/>
      <c r="J151" s="185">
        <f aca="true" t="shared" si="40" ref="J151:J156">ROUND(I151*H151,2)</f>
        <v>0</v>
      </c>
      <c r="K151" s="186"/>
      <c r="L151" s="111"/>
      <c r="M151" s="187" t="s">
        <v>3</v>
      </c>
      <c r="N151" s="188" t="s">
        <v>41</v>
      </c>
      <c r="O151" s="189"/>
      <c r="P151" s="190">
        <f aca="true" t="shared" si="41" ref="P151:P156">O151*H151</f>
        <v>0</v>
      </c>
      <c r="Q151" s="190">
        <v>0</v>
      </c>
      <c r="R151" s="190">
        <f aca="true" t="shared" si="42" ref="R151:R156">Q151*H151</f>
        <v>0</v>
      </c>
      <c r="S151" s="190">
        <v>0</v>
      </c>
      <c r="T151" s="191">
        <f aca="true" t="shared" si="43" ref="T151:T156">S151*H151</f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R151" s="192" t="s">
        <v>162</v>
      </c>
      <c r="AT151" s="192" t="s">
        <v>158</v>
      </c>
      <c r="AU151" s="192" t="s">
        <v>77</v>
      </c>
      <c r="AY151" s="101" t="s">
        <v>157</v>
      </c>
      <c r="BE151" s="193">
        <f aca="true" t="shared" si="44" ref="BE151:BE156">IF(N151="základní",J151,0)</f>
        <v>0</v>
      </c>
      <c r="BF151" s="193">
        <f aca="true" t="shared" si="45" ref="BF151:BF156">IF(N151="snížená",J151,0)</f>
        <v>0</v>
      </c>
      <c r="BG151" s="193">
        <f aca="true" t="shared" si="46" ref="BG151:BG156">IF(N151="zákl. přenesená",J151,0)</f>
        <v>0</v>
      </c>
      <c r="BH151" s="193">
        <f aca="true" t="shared" si="47" ref="BH151:BH156">IF(N151="sníž. přenesená",J151,0)</f>
        <v>0</v>
      </c>
      <c r="BI151" s="193">
        <f aca="true" t="shared" si="48" ref="BI151:BI156">IF(N151="nulová",J151,0)</f>
        <v>0</v>
      </c>
      <c r="BJ151" s="101" t="s">
        <v>163</v>
      </c>
      <c r="BK151" s="193">
        <f aca="true" t="shared" si="49" ref="BK151:BK156">ROUND(I151*H151,2)</f>
        <v>0</v>
      </c>
      <c r="BL151" s="101" t="s">
        <v>162</v>
      </c>
      <c r="BM151" s="192" t="s">
        <v>559</v>
      </c>
    </row>
    <row r="152" spans="1:65" s="113" customFormat="1" ht="24.2" customHeight="1">
      <c r="A152" s="110"/>
      <c r="B152" s="111"/>
      <c r="C152" s="180" t="s">
        <v>561</v>
      </c>
      <c r="D152" s="180" t="s">
        <v>158</v>
      </c>
      <c r="E152" s="181" t="s">
        <v>561</v>
      </c>
      <c r="F152" s="182" t="s">
        <v>1630</v>
      </c>
      <c r="G152" s="183" t="s">
        <v>762</v>
      </c>
      <c r="H152" s="184">
        <v>1</v>
      </c>
      <c r="I152" s="5"/>
      <c r="J152" s="185">
        <f t="shared" si="40"/>
        <v>0</v>
      </c>
      <c r="K152" s="186"/>
      <c r="L152" s="111"/>
      <c r="M152" s="187" t="s">
        <v>3</v>
      </c>
      <c r="N152" s="188" t="s">
        <v>41</v>
      </c>
      <c r="O152" s="189"/>
      <c r="P152" s="190">
        <f t="shared" si="41"/>
        <v>0</v>
      </c>
      <c r="Q152" s="190">
        <v>0</v>
      </c>
      <c r="R152" s="190">
        <f t="shared" si="42"/>
        <v>0</v>
      </c>
      <c r="S152" s="190">
        <v>0</v>
      </c>
      <c r="T152" s="191">
        <f t="shared" si="43"/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R152" s="192" t="s">
        <v>162</v>
      </c>
      <c r="AT152" s="192" t="s">
        <v>158</v>
      </c>
      <c r="AU152" s="192" t="s">
        <v>77</v>
      </c>
      <c r="AY152" s="101" t="s">
        <v>157</v>
      </c>
      <c r="BE152" s="193">
        <f t="shared" si="44"/>
        <v>0</v>
      </c>
      <c r="BF152" s="193">
        <f t="shared" si="45"/>
        <v>0</v>
      </c>
      <c r="BG152" s="193">
        <f t="shared" si="46"/>
        <v>0</v>
      </c>
      <c r="BH152" s="193">
        <f t="shared" si="47"/>
        <v>0</v>
      </c>
      <c r="BI152" s="193">
        <f t="shared" si="48"/>
        <v>0</v>
      </c>
      <c r="BJ152" s="101" t="s">
        <v>163</v>
      </c>
      <c r="BK152" s="193">
        <f t="shared" si="49"/>
        <v>0</v>
      </c>
      <c r="BL152" s="101" t="s">
        <v>162</v>
      </c>
      <c r="BM152" s="192" t="s">
        <v>564</v>
      </c>
    </row>
    <row r="153" spans="1:65" s="113" customFormat="1" ht="37.9" customHeight="1">
      <c r="A153" s="110"/>
      <c r="B153" s="111"/>
      <c r="C153" s="180" t="s">
        <v>340</v>
      </c>
      <c r="D153" s="180" t="s">
        <v>158</v>
      </c>
      <c r="E153" s="181" t="s">
        <v>340</v>
      </c>
      <c r="F153" s="182" t="s">
        <v>1563</v>
      </c>
      <c r="G153" s="183" t="s">
        <v>727</v>
      </c>
      <c r="H153" s="184">
        <v>1</v>
      </c>
      <c r="I153" s="5"/>
      <c r="J153" s="185">
        <f t="shared" si="40"/>
        <v>0</v>
      </c>
      <c r="K153" s="186"/>
      <c r="L153" s="111"/>
      <c r="M153" s="187" t="s">
        <v>3</v>
      </c>
      <c r="N153" s="188" t="s">
        <v>41</v>
      </c>
      <c r="O153" s="189"/>
      <c r="P153" s="190">
        <f t="shared" si="41"/>
        <v>0</v>
      </c>
      <c r="Q153" s="190">
        <v>0</v>
      </c>
      <c r="R153" s="190">
        <f t="shared" si="42"/>
        <v>0</v>
      </c>
      <c r="S153" s="190">
        <v>0</v>
      </c>
      <c r="T153" s="191">
        <f t="shared" si="43"/>
        <v>0</v>
      </c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R153" s="192" t="s">
        <v>162</v>
      </c>
      <c r="AT153" s="192" t="s">
        <v>158</v>
      </c>
      <c r="AU153" s="192" t="s">
        <v>77</v>
      </c>
      <c r="AY153" s="101" t="s">
        <v>157</v>
      </c>
      <c r="BE153" s="193">
        <f t="shared" si="44"/>
        <v>0</v>
      </c>
      <c r="BF153" s="193">
        <f t="shared" si="45"/>
        <v>0</v>
      </c>
      <c r="BG153" s="193">
        <f t="shared" si="46"/>
        <v>0</v>
      </c>
      <c r="BH153" s="193">
        <f t="shared" si="47"/>
        <v>0</v>
      </c>
      <c r="BI153" s="193">
        <f t="shared" si="48"/>
        <v>0</v>
      </c>
      <c r="BJ153" s="101" t="s">
        <v>163</v>
      </c>
      <c r="BK153" s="193">
        <f t="shared" si="49"/>
        <v>0</v>
      </c>
      <c r="BL153" s="101" t="s">
        <v>162</v>
      </c>
      <c r="BM153" s="192" t="s">
        <v>569</v>
      </c>
    </row>
    <row r="154" spans="1:65" s="113" customFormat="1" ht="24.2" customHeight="1">
      <c r="A154" s="110"/>
      <c r="B154" s="111"/>
      <c r="C154" s="180" t="s">
        <v>570</v>
      </c>
      <c r="D154" s="180" t="s">
        <v>158</v>
      </c>
      <c r="E154" s="181" t="s">
        <v>570</v>
      </c>
      <c r="F154" s="182" t="s">
        <v>1564</v>
      </c>
      <c r="G154" s="183" t="s">
        <v>727</v>
      </c>
      <c r="H154" s="184">
        <v>1</v>
      </c>
      <c r="I154" s="5"/>
      <c r="J154" s="185">
        <f t="shared" si="40"/>
        <v>0</v>
      </c>
      <c r="K154" s="186"/>
      <c r="L154" s="111"/>
      <c r="M154" s="187" t="s">
        <v>3</v>
      </c>
      <c r="N154" s="188" t="s">
        <v>41</v>
      </c>
      <c r="O154" s="189"/>
      <c r="P154" s="190">
        <f t="shared" si="41"/>
        <v>0</v>
      </c>
      <c r="Q154" s="190">
        <v>0</v>
      </c>
      <c r="R154" s="190">
        <f t="shared" si="42"/>
        <v>0</v>
      </c>
      <c r="S154" s="190">
        <v>0</v>
      </c>
      <c r="T154" s="191">
        <f t="shared" si="43"/>
        <v>0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R154" s="192" t="s">
        <v>162</v>
      </c>
      <c r="AT154" s="192" t="s">
        <v>158</v>
      </c>
      <c r="AU154" s="192" t="s">
        <v>77</v>
      </c>
      <c r="AY154" s="101" t="s">
        <v>157</v>
      </c>
      <c r="BE154" s="193">
        <f t="shared" si="44"/>
        <v>0</v>
      </c>
      <c r="BF154" s="193">
        <f t="shared" si="45"/>
        <v>0</v>
      </c>
      <c r="BG154" s="193">
        <f t="shared" si="46"/>
        <v>0</v>
      </c>
      <c r="BH154" s="193">
        <f t="shared" si="47"/>
        <v>0</v>
      </c>
      <c r="BI154" s="193">
        <f t="shared" si="48"/>
        <v>0</v>
      </c>
      <c r="BJ154" s="101" t="s">
        <v>163</v>
      </c>
      <c r="BK154" s="193">
        <f t="shared" si="49"/>
        <v>0</v>
      </c>
      <c r="BL154" s="101" t="s">
        <v>162</v>
      </c>
      <c r="BM154" s="192" t="s">
        <v>573</v>
      </c>
    </row>
    <row r="155" spans="1:65" s="113" customFormat="1" ht="33" customHeight="1">
      <c r="A155" s="110"/>
      <c r="B155" s="111"/>
      <c r="C155" s="180" t="s">
        <v>344</v>
      </c>
      <c r="D155" s="180" t="s">
        <v>158</v>
      </c>
      <c r="E155" s="181" t="s">
        <v>344</v>
      </c>
      <c r="F155" s="182" t="s">
        <v>1565</v>
      </c>
      <c r="G155" s="183" t="s">
        <v>183</v>
      </c>
      <c r="H155" s="184">
        <v>20</v>
      </c>
      <c r="I155" s="5"/>
      <c r="J155" s="185">
        <f t="shared" si="40"/>
        <v>0</v>
      </c>
      <c r="K155" s="186"/>
      <c r="L155" s="111"/>
      <c r="M155" s="187" t="s">
        <v>3</v>
      </c>
      <c r="N155" s="188" t="s">
        <v>41</v>
      </c>
      <c r="O155" s="189"/>
      <c r="P155" s="190">
        <f t="shared" si="41"/>
        <v>0</v>
      </c>
      <c r="Q155" s="190">
        <v>0</v>
      </c>
      <c r="R155" s="190">
        <f t="shared" si="42"/>
        <v>0</v>
      </c>
      <c r="S155" s="190">
        <v>0</v>
      </c>
      <c r="T155" s="191">
        <f t="shared" si="43"/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R155" s="192" t="s">
        <v>162</v>
      </c>
      <c r="AT155" s="192" t="s">
        <v>158</v>
      </c>
      <c r="AU155" s="192" t="s">
        <v>77</v>
      </c>
      <c r="AY155" s="101" t="s">
        <v>157</v>
      </c>
      <c r="BE155" s="193">
        <f t="shared" si="44"/>
        <v>0</v>
      </c>
      <c r="BF155" s="193">
        <f t="shared" si="45"/>
        <v>0</v>
      </c>
      <c r="BG155" s="193">
        <f t="shared" si="46"/>
        <v>0</v>
      </c>
      <c r="BH155" s="193">
        <f t="shared" si="47"/>
        <v>0</v>
      </c>
      <c r="BI155" s="193">
        <f t="shared" si="48"/>
        <v>0</v>
      </c>
      <c r="BJ155" s="101" t="s">
        <v>163</v>
      </c>
      <c r="BK155" s="193">
        <f t="shared" si="49"/>
        <v>0</v>
      </c>
      <c r="BL155" s="101" t="s">
        <v>162</v>
      </c>
      <c r="BM155" s="192" t="s">
        <v>576</v>
      </c>
    </row>
    <row r="156" spans="1:65" s="113" customFormat="1" ht="16.5" customHeight="1">
      <c r="A156" s="110"/>
      <c r="B156" s="111"/>
      <c r="C156" s="180" t="s">
        <v>466</v>
      </c>
      <c r="D156" s="180" t="s">
        <v>158</v>
      </c>
      <c r="E156" s="181" t="s">
        <v>466</v>
      </c>
      <c r="F156" s="182" t="s">
        <v>1566</v>
      </c>
      <c r="G156" s="183" t="s">
        <v>727</v>
      </c>
      <c r="H156" s="184">
        <v>1</v>
      </c>
      <c r="I156" s="5"/>
      <c r="J156" s="185">
        <f t="shared" si="40"/>
        <v>0</v>
      </c>
      <c r="K156" s="186"/>
      <c r="L156" s="111"/>
      <c r="M156" s="187" t="s">
        <v>3</v>
      </c>
      <c r="N156" s="188" t="s">
        <v>41</v>
      </c>
      <c r="O156" s="189"/>
      <c r="P156" s="190">
        <f t="shared" si="41"/>
        <v>0</v>
      </c>
      <c r="Q156" s="190">
        <v>0</v>
      </c>
      <c r="R156" s="190">
        <f t="shared" si="42"/>
        <v>0</v>
      </c>
      <c r="S156" s="190">
        <v>0</v>
      </c>
      <c r="T156" s="191">
        <f t="shared" si="43"/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R156" s="192" t="s">
        <v>162</v>
      </c>
      <c r="AT156" s="192" t="s">
        <v>158</v>
      </c>
      <c r="AU156" s="192" t="s">
        <v>77</v>
      </c>
      <c r="AY156" s="101" t="s">
        <v>157</v>
      </c>
      <c r="BE156" s="193">
        <f t="shared" si="44"/>
        <v>0</v>
      </c>
      <c r="BF156" s="193">
        <f t="shared" si="45"/>
        <v>0</v>
      </c>
      <c r="BG156" s="193">
        <f t="shared" si="46"/>
        <v>0</v>
      </c>
      <c r="BH156" s="193">
        <f t="shared" si="47"/>
        <v>0</v>
      </c>
      <c r="BI156" s="193">
        <f t="shared" si="48"/>
        <v>0</v>
      </c>
      <c r="BJ156" s="101" t="s">
        <v>163</v>
      </c>
      <c r="BK156" s="193">
        <f t="shared" si="49"/>
        <v>0</v>
      </c>
      <c r="BL156" s="101" t="s">
        <v>162</v>
      </c>
      <c r="BM156" s="192" t="s">
        <v>581</v>
      </c>
    </row>
    <row r="157" spans="2:63" s="169" customFormat="1" ht="25.9" customHeight="1">
      <c r="B157" s="170"/>
      <c r="D157" s="171" t="s">
        <v>68</v>
      </c>
      <c r="E157" s="172" t="s">
        <v>1631</v>
      </c>
      <c r="F157" s="172" t="s">
        <v>1568</v>
      </c>
      <c r="J157" s="173">
        <f>BK157</f>
        <v>0</v>
      </c>
      <c r="L157" s="170"/>
      <c r="M157" s="174"/>
      <c r="N157" s="175"/>
      <c r="O157" s="175"/>
      <c r="P157" s="176">
        <f>SUM(P158:P179)</f>
        <v>0</v>
      </c>
      <c r="Q157" s="175"/>
      <c r="R157" s="176">
        <f>SUM(R158:R179)</f>
        <v>0</v>
      </c>
      <c r="S157" s="175"/>
      <c r="T157" s="177">
        <f>SUM(T158:T179)</f>
        <v>0</v>
      </c>
      <c r="AR157" s="171" t="s">
        <v>77</v>
      </c>
      <c r="AT157" s="178" t="s">
        <v>68</v>
      </c>
      <c r="AU157" s="178" t="s">
        <v>69</v>
      </c>
      <c r="AY157" s="171" t="s">
        <v>157</v>
      </c>
      <c r="BK157" s="179">
        <f>SUM(BK158:BK179)</f>
        <v>0</v>
      </c>
    </row>
    <row r="158" spans="1:65" s="113" customFormat="1" ht="33" customHeight="1">
      <c r="A158" s="110"/>
      <c r="B158" s="111"/>
      <c r="C158" s="180" t="s">
        <v>348</v>
      </c>
      <c r="D158" s="180" t="s">
        <v>158</v>
      </c>
      <c r="E158" s="181" t="s">
        <v>348</v>
      </c>
      <c r="F158" s="182" t="s">
        <v>1569</v>
      </c>
      <c r="G158" s="183" t="s">
        <v>762</v>
      </c>
      <c r="H158" s="184">
        <v>2</v>
      </c>
      <c r="I158" s="5"/>
      <c r="J158" s="185">
        <f aca="true" t="shared" si="50" ref="J158:J179">ROUND(I158*H158,2)</f>
        <v>0</v>
      </c>
      <c r="K158" s="186"/>
      <c r="L158" s="111"/>
      <c r="M158" s="187" t="s">
        <v>3</v>
      </c>
      <c r="N158" s="188" t="s">
        <v>41</v>
      </c>
      <c r="O158" s="189"/>
      <c r="P158" s="190">
        <f aca="true" t="shared" si="51" ref="P158:P179">O158*H158</f>
        <v>0</v>
      </c>
      <c r="Q158" s="190">
        <v>0</v>
      </c>
      <c r="R158" s="190">
        <f aca="true" t="shared" si="52" ref="R158:R179">Q158*H158</f>
        <v>0</v>
      </c>
      <c r="S158" s="190">
        <v>0</v>
      </c>
      <c r="T158" s="191">
        <f aca="true" t="shared" si="53" ref="T158:T179">S158*H158</f>
        <v>0</v>
      </c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R158" s="192" t="s">
        <v>162</v>
      </c>
      <c r="AT158" s="192" t="s">
        <v>158</v>
      </c>
      <c r="AU158" s="192" t="s">
        <v>77</v>
      </c>
      <c r="AY158" s="101" t="s">
        <v>157</v>
      </c>
      <c r="BE158" s="193">
        <f aca="true" t="shared" si="54" ref="BE158:BE179">IF(N158="základní",J158,0)</f>
        <v>0</v>
      </c>
      <c r="BF158" s="193">
        <f aca="true" t="shared" si="55" ref="BF158:BF179">IF(N158="snížená",J158,0)</f>
        <v>0</v>
      </c>
      <c r="BG158" s="193">
        <f aca="true" t="shared" si="56" ref="BG158:BG179">IF(N158="zákl. přenesená",J158,0)</f>
        <v>0</v>
      </c>
      <c r="BH158" s="193">
        <f aca="true" t="shared" si="57" ref="BH158:BH179">IF(N158="sníž. přenesená",J158,0)</f>
        <v>0</v>
      </c>
      <c r="BI158" s="193">
        <f aca="true" t="shared" si="58" ref="BI158:BI179">IF(N158="nulová",J158,0)</f>
        <v>0</v>
      </c>
      <c r="BJ158" s="101" t="s">
        <v>163</v>
      </c>
      <c r="BK158" s="193">
        <f aca="true" t="shared" si="59" ref="BK158:BK179">ROUND(I158*H158,2)</f>
        <v>0</v>
      </c>
      <c r="BL158" s="101" t="s">
        <v>162</v>
      </c>
      <c r="BM158" s="192" t="s">
        <v>587</v>
      </c>
    </row>
    <row r="159" spans="1:65" s="113" customFormat="1" ht="24.2" customHeight="1">
      <c r="A159" s="110"/>
      <c r="B159" s="111"/>
      <c r="C159" s="180" t="s">
        <v>603</v>
      </c>
      <c r="D159" s="180" t="s">
        <v>158</v>
      </c>
      <c r="E159" s="181" t="s">
        <v>603</v>
      </c>
      <c r="F159" s="182" t="s">
        <v>1570</v>
      </c>
      <c r="G159" s="183" t="s">
        <v>161</v>
      </c>
      <c r="H159" s="184">
        <v>1.2</v>
      </c>
      <c r="I159" s="5"/>
      <c r="J159" s="185">
        <f t="shared" si="50"/>
        <v>0</v>
      </c>
      <c r="K159" s="186"/>
      <c r="L159" s="111"/>
      <c r="M159" s="187" t="s">
        <v>3</v>
      </c>
      <c r="N159" s="188" t="s">
        <v>41</v>
      </c>
      <c r="O159" s="189"/>
      <c r="P159" s="190">
        <f t="shared" si="51"/>
        <v>0</v>
      </c>
      <c r="Q159" s="190">
        <v>0</v>
      </c>
      <c r="R159" s="190">
        <f t="shared" si="52"/>
        <v>0</v>
      </c>
      <c r="S159" s="190">
        <v>0</v>
      </c>
      <c r="T159" s="191">
        <f t="shared" si="53"/>
        <v>0</v>
      </c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R159" s="192" t="s">
        <v>162</v>
      </c>
      <c r="AT159" s="192" t="s">
        <v>158</v>
      </c>
      <c r="AU159" s="192" t="s">
        <v>77</v>
      </c>
      <c r="AY159" s="101" t="s">
        <v>157</v>
      </c>
      <c r="BE159" s="193">
        <f t="shared" si="54"/>
        <v>0</v>
      </c>
      <c r="BF159" s="193">
        <f t="shared" si="55"/>
        <v>0</v>
      </c>
      <c r="BG159" s="193">
        <f t="shared" si="56"/>
        <v>0</v>
      </c>
      <c r="BH159" s="193">
        <f t="shared" si="57"/>
        <v>0</v>
      </c>
      <c r="BI159" s="193">
        <f t="shared" si="58"/>
        <v>0</v>
      </c>
      <c r="BJ159" s="101" t="s">
        <v>163</v>
      </c>
      <c r="BK159" s="193">
        <f t="shared" si="59"/>
        <v>0</v>
      </c>
      <c r="BL159" s="101" t="s">
        <v>162</v>
      </c>
      <c r="BM159" s="192" t="s">
        <v>606</v>
      </c>
    </row>
    <row r="160" spans="1:65" s="113" customFormat="1" ht="21.75" customHeight="1">
      <c r="A160" s="110"/>
      <c r="B160" s="111"/>
      <c r="C160" s="180" t="s">
        <v>352</v>
      </c>
      <c r="D160" s="180" t="s">
        <v>158</v>
      </c>
      <c r="E160" s="181" t="s">
        <v>352</v>
      </c>
      <c r="F160" s="182" t="s">
        <v>1571</v>
      </c>
      <c r="G160" s="183" t="s">
        <v>161</v>
      </c>
      <c r="H160" s="184">
        <v>2.5</v>
      </c>
      <c r="I160" s="5"/>
      <c r="J160" s="185">
        <f t="shared" si="50"/>
        <v>0</v>
      </c>
      <c r="K160" s="186"/>
      <c r="L160" s="111"/>
      <c r="M160" s="187" t="s">
        <v>3</v>
      </c>
      <c r="N160" s="188" t="s">
        <v>41</v>
      </c>
      <c r="O160" s="189"/>
      <c r="P160" s="190">
        <f t="shared" si="51"/>
        <v>0</v>
      </c>
      <c r="Q160" s="190">
        <v>0</v>
      </c>
      <c r="R160" s="190">
        <f t="shared" si="52"/>
        <v>0</v>
      </c>
      <c r="S160" s="190">
        <v>0</v>
      </c>
      <c r="T160" s="191">
        <f t="shared" si="53"/>
        <v>0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R160" s="192" t="s">
        <v>162</v>
      </c>
      <c r="AT160" s="192" t="s">
        <v>158</v>
      </c>
      <c r="AU160" s="192" t="s">
        <v>77</v>
      </c>
      <c r="AY160" s="101" t="s">
        <v>157</v>
      </c>
      <c r="BE160" s="193">
        <f t="shared" si="54"/>
        <v>0</v>
      </c>
      <c r="BF160" s="193">
        <f t="shared" si="55"/>
        <v>0</v>
      </c>
      <c r="BG160" s="193">
        <f t="shared" si="56"/>
        <v>0</v>
      </c>
      <c r="BH160" s="193">
        <f t="shared" si="57"/>
        <v>0</v>
      </c>
      <c r="BI160" s="193">
        <f t="shared" si="58"/>
        <v>0</v>
      </c>
      <c r="BJ160" s="101" t="s">
        <v>163</v>
      </c>
      <c r="BK160" s="193">
        <f t="shared" si="59"/>
        <v>0</v>
      </c>
      <c r="BL160" s="101" t="s">
        <v>162</v>
      </c>
      <c r="BM160" s="192" t="s">
        <v>611</v>
      </c>
    </row>
    <row r="161" spans="1:65" s="113" customFormat="1" ht="24.2" customHeight="1">
      <c r="A161" s="110"/>
      <c r="B161" s="111"/>
      <c r="C161" s="180" t="s">
        <v>335</v>
      </c>
      <c r="D161" s="180" t="s">
        <v>158</v>
      </c>
      <c r="E161" s="181" t="s">
        <v>335</v>
      </c>
      <c r="F161" s="182" t="s">
        <v>1572</v>
      </c>
      <c r="G161" s="183" t="s">
        <v>161</v>
      </c>
      <c r="H161" s="184">
        <v>2.5</v>
      </c>
      <c r="I161" s="5"/>
      <c r="J161" s="185">
        <f t="shared" si="50"/>
        <v>0</v>
      </c>
      <c r="K161" s="186"/>
      <c r="L161" s="111"/>
      <c r="M161" s="187" t="s">
        <v>3</v>
      </c>
      <c r="N161" s="188" t="s">
        <v>41</v>
      </c>
      <c r="O161" s="189"/>
      <c r="P161" s="190">
        <f t="shared" si="51"/>
        <v>0</v>
      </c>
      <c r="Q161" s="190">
        <v>0</v>
      </c>
      <c r="R161" s="190">
        <f t="shared" si="52"/>
        <v>0</v>
      </c>
      <c r="S161" s="190">
        <v>0</v>
      </c>
      <c r="T161" s="191">
        <f t="shared" si="53"/>
        <v>0</v>
      </c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R161" s="192" t="s">
        <v>162</v>
      </c>
      <c r="AT161" s="192" t="s">
        <v>158</v>
      </c>
      <c r="AU161" s="192" t="s">
        <v>77</v>
      </c>
      <c r="AY161" s="101" t="s">
        <v>157</v>
      </c>
      <c r="BE161" s="193">
        <f t="shared" si="54"/>
        <v>0</v>
      </c>
      <c r="BF161" s="193">
        <f t="shared" si="55"/>
        <v>0</v>
      </c>
      <c r="BG161" s="193">
        <f t="shared" si="56"/>
        <v>0</v>
      </c>
      <c r="BH161" s="193">
        <f t="shared" si="57"/>
        <v>0</v>
      </c>
      <c r="BI161" s="193">
        <f t="shared" si="58"/>
        <v>0</v>
      </c>
      <c r="BJ161" s="101" t="s">
        <v>163</v>
      </c>
      <c r="BK161" s="193">
        <f t="shared" si="59"/>
        <v>0</v>
      </c>
      <c r="BL161" s="101" t="s">
        <v>162</v>
      </c>
      <c r="BM161" s="192" t="s">
        <v>616</v>
      </c>
    </row>
    <row r="162" spans="1:65" s="113" customFormat="1" ht="24.2" customHeight="1">
      <c r="A162" s="110"/>
      <c r="B162" s="111"/>
      <c r="C162" s="180" t="s">
        <v>390</v>
      </c>
      <c r="D162" s="180" t="s">
        <v>158</v>
      </c>
      <c r="E162" s="181" t="s">
        <v>390</v>
      </c>
      <c r="F162" s="182" t="s">
        <v>1573</v>
      </c>
      <c r="G162" s="183" t="s">
        <v>161</v>
      </c>
      <c r="H162" s="184">
        <v>6</v>
      </c>
      <c r="I162" s="5"/>
      <c r="J162" s="185">
        <f t="shared" si="50"/>
        <v>0</v>
      </c>
      <c r="K162" s="186"/>
      <c r="L162" s="111"/>
      <c r="M162" s="187" t="s">
        <v>3</v>
      </c>
      <c r="N162" s="188" t="s">
        <v>41</v>
      </c>
      <c r="O162" s="189"/>
      <c r="P162" s="190">
        <f t="shared" si="51"/>
        <v>0</v>
      </c>
      <c r="Q162" s="190">
        <v>0</v>
      </c>
      <c r="R162" s="190">
        <f t="shared" si="52"/>
        <v>0</v>
      </c>
      <c r="S162" s="190">
        <v>0</v>
      </c>
      <c r="T162" s="191">
        <f t="shared" si="53"/>
        <v>0</v>
      </c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R162" s="192" t="s">
        <v>162</v>
      </c>
      <c r="AT162" s="192" t="s">
        <v>158</v>
      </c>
      <c r="AU162" s="192" t="s">
        <v>77</v>
      </c>
      <c r="AY162" s="101" t="s">
        <v>157</v>
      </c>
      <c r="BE162" s="193">
        <f t="shared" si="54"/>
        <v>0</v>
      </c>
      <c r="BF162" s="193">
        <f t="shared" si="55"/>
        <v>0</v>
      </c>
      <c r="BG162" s="193">
        <f t="shared" si="56"/>
        <v>0</v>
      </c>
      <c r="BH162" s="193">
        <f t="shared" si="57"/>
        <v>0</v>
      </c>
      <c r="BI162" s="193">
        <f t="shared" si="58"/>
        <v>0</v>
      </c>
      <c r="BJ162" s="101" t="s">
        <v>163</v>
      </c>
      <c r="BK162" s="193">
        <f t="shared" si="59"/>
        <v>0</v>
      </c>
      <c r="BL162" s="101" t="s">
        <v>162</v>
      </c>
      <c r="BM162" s="192" t="s">
        <v>620</v>
      </c>
    </row>
    <row r="163" spans="1:65" s="113" customFormat="1" ht="24.2" customHeight="1">
      <c r="A163" s="110"/>
      <c r="B163" s="111"/>
      <c r="C163" s="180" t="s">
        <v>577</v>
      </c>
      <c r="D163" s="180" t="s">
        <v>158</v>
      </c>
      <c r="E163" s="181" t="s">
        <v>577</v>
      </c>
      <c r="F163" s="182" t="s">
        <v>1574</v>
      </c>
      <c r="G163" s="183" t="s">
        <v>193</v>
      </c>
      <c r="H163" s="184">
        <v>2.8</v>
      </c>
      <c r="I163" s="5"/>
      <c r="J163" s="185">
        <f t="shared" si="50"/>
        <v>0</v>
      </c>
      <c r="K163" s="186"/>
      <c r="L163" s="111"/>
      <c r="M163" s="187" t="s">
        <v>3</v>
      </c>
      <c r="N163" s="188" t="s">
        <v>41</v>
      </c>
      <c r="O163" s="189"/>
      <c r="P163" s="190">
        <f t="shared" si="51"/>
        <v>0</v>
      </c>
      <c r="Q163" s="190">
        <v>0</v>
      </c>
      <c r="R163" s="190">
        <f t="shared" si="52"/>
        <v>0</v>
      </c>
      <c r="S163" s="190">
        <v>0</v>
      </c>
      <c r="T163" s="191">
        <f t="shared" si="53"/>
        <v>0</v>
      </c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R163" s="192" t="s">
        <v>162</v>
      </c>
      <c r="AT163" s="192" t="s">
        <v>158</v>
      </c>
      <c r="AU163" s="192" t="s">
        <v>77</v>
      </c>
      <c r="AY163" s="101" t="s">
        <v>157</v>
      </c>
      <c r="BE163" s="193">
        <f t="shared" si="54"/>
        <v>0</v>
      </c>
      <c r="BF163" s="193">
        <f t="shared" si="55"/>
        <v>0</v>
      </c>
      <c r="BG163" s="193">
        <f t="shared" si="56"/>
        <v>0</v>
      </c>
      <c r="BH163" s="193">
        <f t="shared" si="57"/>
        <v>0</v>
      </c>
      <c r="BI163" s="193">
        <f t="shared" si="58"/>
        <v>0</v>
      </c>
      <c r="BJ163" s="101" t="s">
        <v>163</v>
      </c>
      <c r="BK163" s="193">
        <f t="shared" si="59"/>
        <v>0</v>
      </c>
      <c r="BL163" s="101" t="s">
        <v>162</v>
      </c>
      <c r="BM163" s="192" t="s">
        <v>624</v>
      </c>
    </row>
    <row r="164" spans="1:65" s="113" customFormat="1" ht="33" customHeight="1">
      <c r="A164" s="110"/>
      <c r="B164" s="111"/>
      <c r="C164" s="180" t="s">
        <v>393</v>
      </c>
      <c r="D164" s="180" t="s">
        <v>158</v>
      </c>
      <c r="E164" s="181" t="s">
        <v>393</v>
      </c>
      <c r="F164" s="182" t="s">
        <v>1575</v>
      </c>
      <c r="G164" s="183" t="s">
        <v>193</v>
      </c>
      <c r="H164" s="184">
        <v>1.8</v>
      </c>
      <c r="I164" s="5"/>
      <c r="J164" s="185">
        <f t="shared" si="50"/>
        <v>0</v>
      </c>
      <c r="K164" s="186"/>
      <c r="L164" s="111"/>
      <c r="M164" s="187" t="s">
        <v>3</v>
      </c>
      <c r="N164" s="188" t="s">
        <v>41</v>
      </c>
      <c r="O164" s="189"/>
      <c r="P164" s="190">
        <f t="shared" si="51"/>
        <v>0</v>
      </c>
      <c r="Q164" s="190">
        <v>0</v>
      </c>
      <c r="R164" s="190">
        <f t="shared" si="52"/>
        <v>0</v>
      </c>
      <c r="S164" s="190">
        <v>0</v>
      </c>
      <c r="T164" s="191">
        <f t="shared" si="53"/>
        <v>0</v>
      </c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R164" s="192" t="s">
        <v>162</v>
      </c>
      <c r="AT164" s="192" t="s">
        <v>158</v>
      </c>
      <c r="AU164" s="192" t="s">
        <v>77</v>
      </c>
      <c r="AY164" s="101" t="s">
        <v>157</v>
      </c>
      <c r="BE164" s="193">
        <f t="shared" si="54"/>
        <v>0</v>
      </c>
      <c r="BF164" s="193">
        <f t="shared" si="55"/>
        <v>0</v>
      </c>
      <c r="BG164" s="193">
        <f t="shared" si="56"/>
        <v>0</v>
      </c>
      <c r="BH164" s="193">
        <f t="shared" si="57"/>
        <v>0</v>
      </c>
      <c r="BI164" s="193">
        <f t="shared" si="58"/>
        <v>0</v>
      </c>
      <c r="BJ164" s="101" t="s">
        <v>163</v>
      </c>
      <c r="BK164" s="193">
        <f t="shared" si="59"/>
        <v>0</v>
      </c>
      <c r="BL164" s="101" t="s">
        <v>162</v>
      </c>
      <c r="BM164" s="192" t="s">
        <v>632</v>
      </c>
    </row>
    <row r="165" spans="1:65" s="113" customFormat="1" ht="24.2" customHeight="1">
      <c r="A165" s="110"/>
      <c r="B165" s="111"/>
      <c r="C165" s="180" t="s">
        <v>635</v>
      </c>
      <c r="D165" s="180" t="s">
        <v>158</v>
      </c>
      <c r="E165" s="181" t="s">
        <v>635</v>
      </c>
      <c r="F165" s="182" t="s">
        <v>1576</v>
      </c>
      <c r="G165" s="183" t="s">
        <v>161</v>
      </c>
      <c r="H165" s="184">
        <v>6</v>
      </c>
      <c r="I165" s="5"/>
      <c r="J165" s="185">
        <f t="shared" si="50"/>
        <v>0</v>
      </c>
      <c r="K165" s="186"/>
      <c r="L165" s="111"/>
      <c r="M165" s="187" t="s">
        <v>3</v>
      </c>
      <c r="N165" s="188" t="s">
        <v>41</v>
      </c>
      <c r="O165" s="189"/>
      <c r="P165" s="190">
        <f t="shared" si="51"/>
        <v>0</v>
      </c>
      <c r="Q165" s="190">
        <v>0</v>
      </c>
      <c r="R165" s="190">
        <f t="shared" si="52"/>
        <v>0</v>
      </c>
      <c r="S165" s="190">
        <v>0</v>
      </c>
      <c r="T165" s="191">
        <f t="shared" si="53"/>
        <v>0</v>
      </c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R165" s="192" t="s">
        <v>162</v>
      </c>
      <c r="AT165" s="192" t="s">
        <v>158</v>
      </c>
      <c r="AU165" s="192" t="s">
        <v>77</v>
      </c>
      <c r="AY165" s="101" t="s">
        <v>157</v>
      </c>
      <c r="BE165" s="193">
        <f t="shared" si="54"/>
        <v>0</v>
      </c>
      <c r="BF165" s="193">
        <f t="shared" si="55"/>
        <v>0</v>
      </c>
      <c r="BG165" s="193">
        <f t="shared" si="56"/>
        <v>0</v>
      </c>
      <c r="BH165" s="193">
        <f t="shared" si="57"/>
        <v>0</v>
      </c>
      <c r="BI165" s="193">
        <f t="shared" si="58"/>
        <v>0</v>
      </c>
      <c r="BJ165" s="101" t="s">
        <v>163</v>
      </c>
      <c r="BK165" s="193">
        <f t="shared" si="59"/>
        <v>0</v>
      </c>
      <c r="BL165" s="101" t="s">
        <v>162</v>
      </c>
      <c r="BM165" s="192" t="s">
        <v>639</v>
      </c>
    </row>
    <row r="166" spans="1:65" s="113" customFormat="1" ht="16.5" customHeight="1">
      <c r="A166" s="110"/>
      <c r="B166" s="111"/>
      <c r="C166" s="180" t="s">
        <v>397</v>
      </c>
      <c r="D166" s="180" t="s">
        <v>158</v>
      </c>
      <c r="E166" s="181" t="s">
        <v>397</v>
      </c>
      <c r="F166" s="182" t="s">
        <v>1577</v>
      </c>
      <c r="G166" s="183" t="s">
        <v>161</v>
      </c>
      <c r="H166" s="184">
        <v>2</v>
      </c>
      <c r="I166" s="5"/>
      <c r="J166" s="185">
        <f t="shared" si="50"/>
        <v>0</v>
      </c>
      <c r="K166" s="186"/>
      <c r="L166" s="111"/>
      <c r="M166" s="187" t="s">
        <v>3</v>
      </c>
      <c r="N166" s="188" t="s">
        <v>41</v>
      </c>
      <c r="O166" s="189"/>
      <c r="P166" s="190">
        <f t="shared" si="51"/>
        <v>0</v>
      </c>
      <c r="Q166" s="190">
        <v>0</v>
      </c>
      <c r="R166" s="190">
        <f t="shared" si="52"/>
        <v>0</v>
      </c>
      <c r="S166" s="190">
        <v>0</v>
      </c>
      <c r="T166" s="191">
        <f t="shared" si="53"/>
        <v>0</v>
      </c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R166" s="192" t="s">
        <v>162</v>
      </c>
      <c r="AT166" s="192" t="s">
        <v>158</v>
      </c>
      <c r="AU166" s="192" t="s">
        <v>77</v>
      </c>
      <c r="AY166" s="101" t="s">
        <v>157</v>
      </c>
      <c r="BE166" s="193">
        <f t="shared" si="54"/>
        <v>0</v>
      </c>
      <c r="BF166" s="193">
        <f t="shared" si="55"/>
        <v>0</v>
      </c>
      <c r="BG166" s="193">
        <f t="shared" si="56"/>
        <v>0</v>
      </c>
      <c r="BH166" s="193">
        <f t="shared" si="57"/>
        <v>0</v>
      </c>
      <c r="BI166" s="193">
        <f t="shared" si="58"/>
        <v>0</v>
      </c>
      <c r="BJ166" s="101" t="s">
        <v>163</v>
      </c>
      <c r="BK166" s="193">
        <f t="shared" si="59"/>
        <v>0</v>
      </c>
      <c r="BL166" s="101" t="s">
        <v>162</v>
      </c>
      <c r="BM166" s="192" t="s">
        <v>644</v>
      </c>
    </row>
    <row r="167" spans="1:65" s="113" customFormat="1" ht="16.5" customHeight="1">
      <c r="A167" s="110"/>
      <c r="B167" s="111"/>
      <c r="C167" s="180" t="s">
        <v>645</v>
      </c>
      <c r="D167" s="180" t="s">
        <v>158</v>
      </c>
      <c r="E167" s="181" t="s">
        <v>645</v>
      </c>
      <c r="F167" s="182" t="s">
        <v>1578</v>
      </c>
      <c r="G167" s="183" t="s">
        <v>762</v>
      </c>
      <c r="H167" s="184">
        <v>10</v>
      </c>
      <c r="I167" s="5"/>
      <c r="J167" s="185">
        <f t="shared" si="50"/>
        <v>0</v>
      </c>
      <c r="K167" s="186"/>
      <c r="L167" s="111"/>
      <c r="M167" s="187" t="s">
        <v>3</v>
      </c>
      <c r="N167" s="188" t="s">
        <v>41</v>
      </c>
      <c r="O167" s="189"/>
      <c r="P167" s="190">
        <f t="shared" si="51"/>
        <v>0</v>
      </c>
      <c r="Q167" s="190">
        <v>0</v>
      </c>
      <c r="R167" s="190">
        <f t="shared" si="52"/>
        <v>0</v>
      </c>
      <c r="S167" s="190">
        <v>0</v>
      </c>
      <c r="T167" s="191">
        <f t="shared" si="53"/>
        <v>0</v>
      </c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R167" s="192" t="s">
        <v>162</v>
      </c>
      <c r="AT167" s="192" t="s">
        <v>158</v>
      </c>
      <c r="AU167" s="192" t="s">
        <v>77</v>
      </c>
      <c r="AY167" s="101" t="s">
        <v>157</v>
      </c>
      <c r="BE167" s="193">
        <f t="shared" si="54"/>
        <v>0</v>
      </c>
      <c r="BF167" s="193">
        <f t="shared" si="55"/>
        <v>0</v>
      </c>
      <c r="BG167" s="193">
        <f t="shared" si="56"/>
        <v>0</v>
      </c>
      <c r="BH167" s="193">
        <f t="shared" si="57"/>
        <v>0</v>
      </c>
      <c r="BI167" s="193">
        <f t="shared" si="58"/>
        <v>0</v>
      </c>
      <c r="BJ167" s="101" t="s">
        <v>163</v>
      </c>
      <c r="BK167" s="193">
        <f t="shared" si="59"/>
        <v>0</v>
      </c>
      <c r="BL167" s="101" t="s">
        <v>162</v>
      </c>
      <c r="BM167" s="192" t="s">
        <v>648</v>
      </c>
    </row>
    <row r="168" spans="1:65" s="113" customFormat="1" ht="16.5" customHeight="1">
      <c r="A168" s="110"/>
      <c r="B168" s="111"/>
      <c r="C168" s="180" t="s">
        <v>408</v>
      </c>
      <c r="D168" s="180" t="s">
        <v>158</v>
      </c>
      <c r="E168" s="181" t="s">
        <v>408</v>
      </c>
      <c r="F168" s="182" t="s">
        <v>1579</v>
      </c>
      <c r="G168" s="183" t="s">
        <v>762</v>
      </c>
      <c r="H168" s="184">
        <v>10</v>
      </c>
      <c r="I168" s="5"/>
      <c r="J168" s="185">
        <f t="shared" si="50"/>
        <v>0</v>
      </c>
      <c r="K168" s="186"/>
      <c r="L168" s="111"/>
      <c r="M168" s="187" t="s">
        <v>3</v>
      </c>
      <c r="N168" s="188" t="s">
        <v>41</v>
      </c>
      <c r="O168" s="189"/>
      <c r="P168" s="190">
        <f t="shared" si="51"/>
        <v>0</v>
      </c>
      <c r="Q168" s="190">
        <v>0</v>
      </c>
      <c r="R168" s="190">
        <f t="shared" si="52"/>
        <v>0</v>
      </c>
      <c r="S168" s="190">
        <v>0</v>
      </c>
      <c r="T168" s="191">
        <f t="shared" si="53"/>
        <v>0</v>
      </c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R168" s="192" t="s">
        <v>162</v>
      </c>
      <c r="AT168" s="192" t="s">
        <v>158</v>
      </c>
      <c r="AU168" s="192" t="s">
        <v>77</v>
      </c>
      <c r="AY168" s="101" t="s">
        <v>157</v>
      </c>
      <c r="BE168" s="193">
        <f t="shared" si="54"/>
        <v>0</v>
      </c>
      <c r="BF168" s="193">
        <f t="shared" si="55"/>
        <v>0</v>
      </c>
      <c r="BG168" s="193">
        <f t="shared" si="56"/>
        <v>0</v>
      </c>
      <c r="BH168" s="193">
        <f t="shared" si="57"/>
        <v>0</v>
      </c>
      <c r="BI168" s="193">
        <f t="shared" si="58"/>
        <v>0</v>
      </c>
      <c r="BJ168" s="101" t="s">
        <v>163</v>
      </c>
      <c r="BK168" s="193">
        <f t="shared" si="59"/>
        <v>0</v>
      </c>
      <c r="BL168" s="101" t="s">
        <v>162</v>
      </c>
      <c r="BM168" s="192" t="s">
        <v>651</v>
      </c>
    </row>
    <row r="169" spans="1:65" s="113" customFormat="1" ht="24.2" customHeight="1">
      <c r="A169" s="110"/>
      <c r="B169" s="111"/>
      <c r="C169" s="180" t="s">
        <v>652</v>
      </c>
      <c r="D169" s="180" t="s">
        <v>158</v>
      </c>
      <c r="E169" s="181" t="s">
        <v>652</v>
      </c>
      <c r="F169" s="182" t="s">
        <v>1580</v>
      </c>
      <c r="G169" s="183" t="s">
        <v>762</v>
      </c>
      <c r="H169" s="184">
        <v>10</v>
      </c>
      <c r="I169" s="5"/>
      <c r="J169" s="185">
        <f t="shared" si="50"/>
        <v>0</v>
      </c>
      <c r="K169" s="186"/>
      <c r="L169" s="111"/>
      <c r="M169" s="187" t="s">
        <v>3</v>
      </c>
      <c r="N169" s="188" t="s">
        <v>41</v>
      </c>
      <c r="O169" s="189"/>
      <c r="P169" s="190">
        <f t="shared" si="51"/>
        <v>0</v>
      </c>
      <c r="Q169" s="190">
        <v>0</v>
      </c>
      <c r="R169" s="190">
        <f t="shared" si="52"/>
        <v>0</v>
      </c>
      <c r="S169" s="190">
        <v>0</v>
      </c>
      <c r="T169" s="191">
        <f t="shared" si="53"/>
        <v>0</v>
      </c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R169" s="192" t="s">
        <v>162</v>
      </c>
      <c r="AT169" s="192" t="s">
        <v>158</v>
      </c>
      <c r="AU169" s="192" t="s">
        <v>77</v>
      </c>
      <c r="AY169" s="101" t="s">
        <v>157</v>
      </c>
      <c r="BE169" s="193">
        <f t="shared" si="54"/>
        <v>0</v>
      </c>
      <c r="BF169" s="193">
        <f t="shared" si="55"/>
        <v>0</v>
      </c>
      <c r="BG169" s="193">
        <f t="shared" si="56"/>
        <v>0</v>
      </c>
      <c r="BH169" s="193">
        <f t="shared" si="57"/>
        <v>0</v>
      </c>
      <c r="BI169" s="193">
        <f t="shared" si="58"/>
        <v>0</v>
      </c>
      <c r="BJ169" s="101" t="s">
        <v>163</v>
      </c>
      <c r="BK169" s="193">
        <f t="shared" si="59"/>
        <v>0</v>
      </c>
      <c r="BL169" s="101" t="s">
        <v>162</v>
      </c>
      <c r="BM169" s="192" t="s">
        <v>655</v>
      </c>
    </row>
    <row r="170" spans="1:65" s="113" customFormat="1" ht="37.9" customHeight="1">
      <c r="A170" s="110"/>
      <c r="B170" s="111"/>
      <c r="C170" s="180" t="s">
        <v>413</v>
      </c>
      <c r="D170" s="180" t="s">
        <v>158</v>
      </c>
      <c r="E170" s="181" t="s">
        <v>413</v>
      </c>
      <c r="F170" s="182" t="s">
        <v>1581</v>
      </c>
      <c r="G170" s="183" t="s">
        <v>183</v>
      </c>
      <c r="H170" s="184">
        <v>17</v>
      </c>
      <c r="I170" s="5"/>
      <c r="J170" s="185">
        <f t="shared" si="50"/>
        <v>0</v>
      </c>
      <c r="K170" s="186"/>
      <c r="L170" s="111"/>
      <c r="M170" s="187" t="s">
        <v>3</v>
      </c>
      <c r="N170" s="188" t="s">
        <v>41</v>
      </c>
      <c r="O170" s="189"/>
      <c r="P170" s="190">
        <f t="shared" si="51"/>
        <v>0</v>
      </c>
      <c r="Q170" s="190">
        <v>0</v>
      </c>
      <c r="R170" s="190">
        <f t="shared" si="52"/>
        <v>0</v>
      </c>
      <c r="S170" s="190">
        <v>0</v>
      </c>
      <c r="T170" s="191">
        <f t="shared" si="53"/>
        <v>0</v>
      </c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R170" s="192" t="s">
        <v>162</v>
      </c>
      <c r="AT170" s="192" t="s">
        <v>158</v>
      </c>
      <c r="AU170" s="192" t="s">
        <v>77</v>
      </c>
      <c r="AY170" s="101" t="s">
        <v>157</v>
      </c>
      <c r="BE170" s="193">
        <f t="shared" si="54"/>
        <v>0</v>
      </c>
      <c r="BF170" s="193">
        <f t="shared" si="55"/>
        <v>0</v>
      </c>
      <c r="BG170" s="193">
        <f t="shared" si="56"/>
        <v>0</v>
      </c>
      <c r="BH170" s="193">
        <f t="shared" si="57"/>
        <v>0</v>
      </c>
      <c r="BI170" s="193">
        <f t="shared" si="58"/>
        <v>0</v>
      </c>
      <c r="BJ170" s="101" t="s">
        <v>163</v>
      </c>
      <c r="BK170" s="193">
        <f t="shared" si="59"/>
        <v>0</v>
      </c>
      <c r="BL170" s="101" t="s">
        <v>162</v>
      </c>
      <c r="BM170" s="192" t="s">
        <v>658</v>
      </c>
    </row>
    <row r="171" spans="1:65" s="113" customFormat="1" ht="44.25" customHeight="1">
      <c r="A171" s="110"/>
      <c r="B171" s="111"/>
      <c r="C171" s="180" t="s">
        <v>659</v>
      </c>
      <c r="D171" s="180" t="s">
        <v>158</v>
      </c>
      <c r="E171" s="181" t="s">
        <v>659</v>
      </c>
      <c r="F171" s="182" t="s">
        <v>1582</v>
      </c>
      <c r="G171" s="183" t="s">
        <v>762</v>
      </c>
      <c r="H171" s="184">
        <v>1</v>
      </c>
      <c r="I171" s="5"/>
      <c r="J171" s="185">
        <f t="shared" si="50"/>
        <v>0</v>
      </c>
      <c r="K171" s="186"/>
      <c r="L171" s="111"/>
      <c r="M171" s="187" t="s">
        <v>3</v>
      </c>
      <c r="N171" s="188" t="s">
        <v>41</v>
      </c>
      <c r="O171" s="189"/>
      <c r="P171" s="190">
        <f t="shared" si="51"/>
        <v>0</v>
      </c>
      <c r="Q171" s="190">
        <v>0</v>
      </c>
      <c r="R171" s="190">
        <f t="shared" si="52"/>
        <v>0</v>
      </c>
      <c r="S171" s="190">
        <v>0</v>
      </c>
      <c r="T171" s="191">
        <f t="shared" si="53"/>
        <v>0</v>
      </c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R171" s="192" t="s">
        <v>162</v>
      </c>
      <c r="AT171" s="192" t="s">
        <v>158</v>
      </c>
      <c r="AU171" s="192" t="s">
        <v>77</v>
      </c>
      <c r="AY171" s="101" t="s">
        <v>157</v>
      </c>
      <c r="BE171" s="193">
        <f t="shared" si="54"/>
        <v>0</v>
      </c>
      <c r="BF171" s="193">
        <f t="shared" si="55"/>
        <v>0</v>
      </c>
      <c r="BG171" s="193">
        <f t="shared" si="56"/>
        <v>0</v>
      </c>
      <c r="BH171" s="193">
        <f t="shared" si="57"/>
        <v>0</v>
      </c>
      <c r="BI171" s="193">
        <f t="shared" si="58"/>
        <v>0</v>
      </c>
      <c r="BJ171" s="101" t="s">
        <v>163</v>
      </c>
      <c r="BK171" s="193">
        <f t="shared" si="59"/>
        <v>0</v>
      </c>
      <c r="BL171" s="101" t="s">
        <v>162</v>
      </c>
      <c r="BM171" s="192" t="s">
        <v>662</v>
      </c>
    </row>
    <row r="172" spans="1:65" s="113" customFormat="1" ht="37.9" customHeight="1">
      <c r="A172" s="110"/>
      <c r="B172" s="111"/>
      <c r="C172" s="180" t="s">
        <v>418</v>
      </c>
      <c r="D172" s="180" t="s">
        <v>158</v>
      </c>
      <c r="E172" s="181" t="s">
        <v>418</v>
      </c>
      <c r="F172" s="182" t="s">
        <v>1583</v>
      </c>
      <c r="G172" s="183" t="s">
        <v>762</v>
      </c>
      <c r="H172" s="184">
        <v>1</v>
      </c>
      <c r="I172" s="5"/>
      <c r="J172" s="185">
        <f t="shared" si="50"/>
        <v>0</v>
      </c>
      <c r="K172" s="186"/>
      <c r="L172" s="111"/>
      <c r="M172" s="187" t="s">
        <v>3</v>
      </c>
      <c r="N172" s="188" t="s">
        <v>41</v>
      </c>
      <c r="O172" s="189"/>
      <c r="P172" s="190">
        <f t="shared" si="51"/>
        <v>0</v>
      </c>
      <c r="Q172" s="190">
        <v>0</v>
      </c>
      <c r="R172" s="190">
        <f t="shared" si="52"/>
        <v>0</v>
      </c>
      <c r="S172" s="190">
        <v>0</v>
      </c>
      <c r="T172" s="191">
        <f t="shared" si="53"/>
        <v>0</v>
      </c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R172" s="192" t="s">
        <v>162</v>
      </c>
      <c r="AT172" s="192" t="s">
        <v>158</v>
      </c>
      <c r="AU172" s="192" t="s">
        <v>77</v>
      </c>
      <c r="AY172" s="101" t="s">
        <v>157</v>
      </c>
      <c r="BE172" s="193">
        <f t="shared" si="54"/>
        <v>0</v>
      </c>
      <c r="BF172" s="193">
        <f t="shared" si="55"/>
        <v>0</v>
      </c>
      <c r="BG172" s="193">
        <f t="shared" si="56"/>
        <v>0</v>
      </c>
      <c r="BH172" s="193">
        <f t="shared" si="57"/>
        <v>0</v>
      </c>
      <c r="BI172" s="193">
        <f t="shared" si="58"/>
        <v>0</v>
      </c>
      <c r="BJ172" s="101" t="s">
        <v>163</v>
      </c>
      <c r="BK172" s="193">
        <f t="shared" si="59"/>
        <v>0</v>
      </c>
      <c r="BL172" s="101" t="s">
        <v>162</v>
      </c>
      <c r="BM172" s="192" t="s">
        <v>667</v>
      </c>
    </row>
    <row r="173" spans="1:65" s="113" customFormat="1" ht="44.25" customHeight="1">
      <c r="A173" s="110"/>
      <c r="B173" s="111"/>
      <c r="C173" s="180" t="s">
        <v>668</v>
      </c>
      <c r="D173" s="180" t="s">
        <v>158</v>
      </c>
      <c r="E173" s="181" t="s">
        <v>668</v>
      </c>
      <c r="F173" s="182" t="s">
        <v>1584</v>
      </c>
      <c r="G173" s="183" t="s">
        <v>762</v>
      </c>
      <c r="H173" s="184">
        <v>4</v>
      </c>
      <c r="I173" s="5"/>
      <c r="J173" s="185">
        <f t="shared" si="50"/>
        <v>0</v>
      </c>
      <c r="K173" s="186"/>
      <c r="L173" s="111"/>
      <c r="M173" s="187" t="s">
        <v>3</v>
      </c>
      <c r="N173" s="188" t="s">
        <v>41</v>
      </c>
      <c r="O173" s="189"/>
      <c r="P173" s="190">
        <f t="shared" si="51"/>
        <v>0</v>
      </c>
      <c r="Q173" s="190">
        <v>0</v>
      </c>
      <c r="R173" s="190">
        <f t="shared" si="52"/>
        <v>0</v>
      </c>
      <c r="S173" s="190">
        <v>0</v>
      </c>
      <c r="T173" s="191">
        <f t="shared" si="53"/>
        <v>0</v>
      </c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R173" s="192" t="s">
        <v>162</v>
      </c>
      <c r="AT173" s="192" t="s">
        <v>158</v>
      </c>
      <c r="AU173" s="192" t="s">
        <v>77</v>
      </c>
      <c r="AY173" s="101" t="s">
        <v>157</v>
      </c>
      <c r="BE173" s="193">
        <f t="shared" si="54"/>
        <v>0</v>
      </c>
      <c r="BF173" s="193">
        <f t="shared" si="55"/>
        <v>0</v>
      </c>
      <c r="BG173" s="193">
        <f t="shared" si="56"/>
        <v>0</v>
      </c>
      <c r="BH173" s="193">
        <f t="shared" si="57"/>
        <v>0</v>
      </c>
      <c r="BI173" s="193">
        <f t="shared" si="58"/>
        <v>0</v>
      </c>
      <c r="BJ173" s="101" t="s">
        <v>163</v>
      </c>
      <c r="BK173" s="193">
        <f t="shared" si="59"/>
        <v>0</v>
      </c>
      <c r="BL173" s="101" t="s">
        <v>162</v>
      </c>
      <c r="BM173" s="192" t="s">
        <v>671</v>
      </c>
    </row>
    <row r="174" spans="1:65" s="113" customFormat="1" ht="49.15" customHeight="1">
      <c r="A174" s="110"/>
      <c r="B174" s="111"/>
      <c r="C174" s="180" t="s">
        <v>426</v>
      </c>
      <c r="D174" s="180" t="s">
        <v>158</v>
      </c>
      <c r="E174" s="181" t="s">
        <v>426</v>
      </c>
      <c r="F174" s="182" t="s">
        <v>1632</v>
      </c>
      <c r="G174" s="183" t="s">
        <v>161</v>
      </c>
      <c r="H174" s="184">
        <v>4.4</v>
      </c>
      <c r="I174" s="5"/>
      <c r="J174" s="185">
        <f t="shared" si="50"/>
        <v>0</v>
      </c>
      <c r="K174" s="186"/>
      <c r="L174" s="111"/>
      <c r="M174" s="187" t="s">
        <v>3</v>
      </c>
      <c r="N174" s="188" t="s">
        <v>41</v>
      </c>
      <c r="O174" s="189"/>
      <c r="P174" s="190">
        <f t="shared" si="51"/>
        <v>0</v>
      </c>
      <c r="Q174" s="190">
        <v>0</v>
      </c>
      <c r="R174" s="190">
        <f t="shared" si="52"/>
        <v>0</v>
      </c>
      <c r="S174" s="190">
        <v>0</v>
      </c>
      <c r="T174" s="191">
        <f t="shared" si="53"/>
        <v>0</v>
      </c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R174" s="192" t="s">
        <v>162</v>
      </c>
      <c r="AT174" s="192" t="s">
        <v>158</v>
      </c>
      <c r="AU174" s="192" t="s">
        <v>77</v>
      </c>
      <c r="AY174" s="101" t="s">
        <v>157</v>
      </c>
      <c r="BE174" s="193">
        <f t="shared" si="54"/>
        <v>0</v>
      </c>
      <c r="BF174" s="193">
        <f t="shared" si="55"/>
        <v>0</v>
      </c>
      <c r="BG174" s="193">
        <f t="shared" si="56"/>
        <v>0</v>
      </c>
      <c r="BH174" s="193">
        <f t="shared" si="57"/>
        <v>0</v>
      </c>
      <c r="BI174" s="193">
        <f t="shared" si="58"/>
        <v>0</v>
      </c>
      <c r="BJ174" s="101" t="s">
        <v>163</v>
      </c>
      <c r="BK174" s="193">
        <f t="shared" si="59"/>
        <v>0</v>
      </c>
      <c r="BL174" s="101" t="s">
        <v>162</v>
      </c>
      <c r="BM174" s="192" t="s">
        <v>678</v>
      </c>
    </row>
    <row r="175" spans="1:65" s="113" customFormat="1" ht="49.15" customHeight="1">
      <c r="A175" s="110"/>
      <c r="B175" s="111"/>
      <c r="C175" s="180" t="s">
        <v>681</v>
      </c>
      <c r="D175" s="180" t="s">
        <v>158</v>
      </c>
      <c r="E175" s="181" t="s">
        <v>681</v>
      </c>
      <c r="F175" s="182" t="s">
        <v>1633</v>
      </c>
      <c r="G175" s="183" t="s">
        <v>762</v>
      </c>
      <c r="H175" s="184">
        <v>1</v>
      </c>
      <c r="I175" s="5"/>
      <c r="J175" s="185">
        <f t="shared" si="50"/>
        <v>0</v>
      </c>
      <c r="K175" s="186"/>
      <c r="L175" s="111"/>
      <c r="M175" s="187" t="s">
        <v>3</v>
      </c>
      <c r="N175" s="188" t="s">
        <v>41</v>
      </c>
      <c r="O175" s="189"/>
      <c r="P175" s="190">
        <f t="shared" si="51"/>
        <v>0</v>
      </c>
      <c r="Q175" s="190">
        <v>0</v>
      </c>
      <c r="R175" s="190">
        <f t="shared" si="52"/>
        <v>0</v>
      </c>
      <c r="S175" s="190">
        <v>0</v>
      </c>
      <c r="T175" s="191">
        <f t="shared" si="53"/>
        <v>0</v>
      </c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R175" s="192" t="s">
        <v>162</v>
      </c>
      <c r="AT175" s="192" t="s">
        <v>158</v>
      </c>
      <c r="AU175" s="192" t="s">
        <v>77</v>
      </c>
      <c r="AY175" s="101" t="s">
        <v>157</v>
      </c>
      <c r="BE175" s="193">
        <f t="shared" si="54"/>
        <v>0</v>
      </c>
      <c r="BF175" s="193">
        <f t="shared" si="55"/>
        <v>0</v>
      </c>
      <c r="BG175" s="193">
        <f t="shared" si="56"/>
        <v>0</v>
      </c>
      <c r="BH175" s="193">
        <f t="shared" si="57"/>
        <v>0</v>
      </c>
      <c r="BI175" s="193">
        <f t="shared" si="58"/>
        <v>0</v>
      </c>
      <c r="BJ175" s="101" t="s">
        <v>163</v>
      </c>
      <c r="BK175" s="193">
        <f t="shared" si="59"/>
        <v>0</v>
      </c>
      <c r="BL175" s="101" t="s">
        <v>162</v>
      </c>
      <c r="BM175" s="192" t="s">
        <v>684</v>
      </c>
    </row>
    <row r="176" spans="1:65" s="113" customFormat="1" ht="37.9" customHeight="1">
      <c r="A176" s="110"/>
      <c r="B176" s="111"/>
      <c r="C176" s="180" t="s">
        <v>434</v>
      </c>
      <c r="D176" s="180" t="s">
        <v>158</v>
      </c>
      <c r="E176" s="181" t="s">
        <v>434</v>
      </c>
      <c r="F176" s="182" t="s">
        <v>1634</v>
      </c>
      <c r="G176" s="183" t="s">
        <v>762</v>
      </c>
      <c r="H176" s="184">
        <v>1</v>
      </c>
      <c r="I176" s="5"/>
      <c r="J176" s="185">
        <f t="shared" si="50"/>
        <v>0</v>
      </c>
      <c r="K176" s="186"/>
      <c r="L176" s="111"/>
      <c r="M176" s="187" t="s">
        <v>3</v>
      </c>
      <c r="N176" s="188" t="s">
        <v>41</v>
      </c>
      <c r="O176" s="189"/>
      <c r="P176" s="190">
        <f t="shared" si="51"/>
        <v>0</v>
      </c>
      <c r="Q176" s="190">
        <v>0</v>
      </c>
      <c r="R176" s="190">
        <f t="shared" si="52"/>
        <v>0</v>
      </c>
      <c r="S176" s="190">
        <v>0</v>
      </c>
      <c r="T176" s="191">
        <f t="shared" si="53"/>
        <v>0</v>
      </c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R176" s="192" t="s">
        <v>162</v>
      </c>
      <c r="AT176" s="192" t="s">
        <v>158</v>
      </c>
      <c r="AU176" s="192" t="s">
        <v>77</v>
      </c>
      <c r="AY176" s="101" t="s">
        <v>157</v>
      </c>
      <c r="BE176" s="193">
        <f t="shared" si="54"/>
        <v>0</v>
      </c>
      <c r="BF176" s="193">
        <f t="shared" si="55"/>
        <v>0</v>
      </c>
      <c r="BG176" s="193">
        <f t="shared" si="56"/>
        <v>0</v>
      </c>
      <c r="BH176" s="193">
        <f t="shared" si="57"/>
        <v>0</v>
      </c>
      <c r="BI176" s="193">
        <f t="shared" si="58"/>
        <v>0</v>
      </c>
      <c r="BJ176" s="101" t="s">
        <v>163</v>
      </c>
      <c r="BK176" s="193">
        <f t="shared" si="59"/>
        <v>0</v>
      </c>
      <c r="BL176" s="101" t="s">
        <v>162</v>
      </c>
      <c r="BM176" s="192" t="s">
        <v>690</v>
      </c>
    </row>
    <row r="177" spans="1:65" s="113" customFormat="1" ht="37.9" customHeight="1">
      <c r="A177" s="110"/>
      <c r="B177" s="111"/>
      <c r="C177" s="180" t="s">
        <v>691</v>
      </c>
      <c r="D177" s="180" t="s">
        <v>158</v>
      </c>
      <c r="E177" s="181" t="s">
        <v>691</v>
      </c>
      <c r="F177" s="182" t="s">
        <v>1585</v>
      </c>
      <c r="G177" s="183" t="s">
        <v>161</v>
      </c>
      <c r="H177" s="184">
        <v>12</v>
      </c>
      <c r="I177" s="5"/>
      <c r="J177" s="185">
        <f t="shared" si="50"/>
        <v>0</v>
      </c>
      <c r="K177" s="186"/>
      <c r="L177" s="111"/>
      <c r="M177" s="187" t="s">
        <v>3</v>
      </c>
      <c r="N177" s="188" t="s">
        <v>41</v>
      </c>
      <c r="O177" s="189"/>
      <c r="P177" s="190">
        <f t="shared" si="51"/>
        <v>0</v>
      </c>
      <c r="Q177" s="190">
        <v>0</v>
      </c>
      <c r="R177" s="190">
        <f t="shared" si="52"/>
        <v>0</v>
      </c>
      <c r="S177" s="190">
        <v>0</v>
      </c>
      <c r="T177" s="191">
        <f t="shared" si="53"/>
        <v>0</v>
      </c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R177" s="192" t="s">
        <v>162</v>
      </c>
      <c r="AT177" s="192" t="s">
        <v>158</v>
      </c>
      <c r="AU177" s="192" t="s">
        <v>77</v>
      </c>
      <c r="AY177" s="101" t="s">
        <v>157</v>
      </c>
      <c r="BE177" s="193">
        <f t="shared" si="54"/>
        <v>0</v>
      </c>
      <c r="BF177" s="193">
        <f t="shared" si="55"/>
        <v>0</v>
      </c>
      <c r="BG177" s="193">
        <f t="shared" si="56"/>
        <v>0</v>
      </c>
      <c r="BH177" s="193">
        <f t="shared" si="57"/>
        <v>0</v>
      </c>
      <c r="BI177" s="193">
        <f t="shared" si="58"/>
        <v>0</v>
      </c>
      <c r="BJ177" s="101" t="s">
        <v>163</v>
      </c>
      <c r="BK177" s="193">
        <f t="shared" si="59"/>
        <v>0</v>
      </c>
      <c r="BL177" s="101" t="s">
        <v>162</v>
      </c>
      <c r="BM177" s="192" t="s">
        <v>694</v>
      </c>
    </row>
    <row r="178" spans="1:65" s="113" customFormat="1" ht="21.75" customHeight="1">
      <c r="A178" s="110"/>
      <c r="B178" s="111"/>
      <c r="C178" s="180" t="s">
        <v>442</v>
      </c>
      <c r="D178" s="180" t="s">
        <v>158</v>
      </c>
      <c r="E178" s="181" t="s">
        <v>442</v>
      </c>
      <c r="F178" s="182" t="s">
        <v>1586</v>
      </c>
      <c r="G178" s="183" t="s">
        <v>161</v>
      </c>
      <c r="H178" s="184">
        <v>48.3</v>
      </c>
      <c r="I178" s="5"/>
      <c r="J178" s="185">
        <f t="shared" si="50"/>
        <v>0</v>
      </c>
      <c r="K178" s="186"/>
      <c r="L178" s="111"/>
      <c r="M178" s="187" t="s">
        <v>3</v>
      </c>
      <c r="N178" s="188" t="s">
        <v>41</v>
      </c>
      <c r="O178" s="189"/>
      <c r="P178" s="190">
        <f t="shared" si="51"/>
        <v>0</v>
      </c>
      <c r="Q178" s="190">
        <v>0</v>
      </c>
      <c r="R178" s="190">
        <f t="shared" si="52"/>
        <v>0</v>
      </c>
      <c r="S178" s="190">
        <v>0</v>
      </c>
      <c r="T178" s="191">
        <f t="shared" si="53"/>
        <v>0</v>
      </c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R178" s="192" t="s">
        <v>162</v>
      </c>
      <c r="AT178" s="192" t="s">
        <v>158</v>
      </c>
      <c r="AU178" s="192" t="s">
        <v>77</v>
      </c>
      <c r="AY178" s="101" t="s">
        <v>157</v>
      </c>
      <c r="BE178" s="193">
        <f t="shared" si="54"/>
        <v>0</v>
      </c>
      <c r="BF178" s="193">
        <f t="shared" si="55"/>
        <v>0</v>
      </c>
      <c r="BG178" s="193">
        <f t="shared" si="56"/>
        <v>0</v>
      </c>
      <c r="BH178" s="193">
        <f t="shared" si="57"/>
        <v>0</v>
      </c>
      <c r="BI178" s="193">
        <f t="shared" si="58"/>
        <v>0</v>
      </c>
      <c r="BJ178" s="101" t="s">
        <v>163</v>
      </c>
      <c r="BK178" s="193">
        <f t="shared" si="59"/>
        <v>0</v>
      </c>
      <c r="BL178" s="101" t="s">
        <v>162</v>
      </c>
      <c r="BM178" s="192" t="s">
        <v>698</v>
      </c>
    </row>
    <row r="179" spans="1:65" s="113" customFormat="1" ht="24.2" customHeight="1">
      <c r="A179" s="110"/>
      <c r="B179" s="111"/>
      <c r="C179" s="180" t="s">
        <v>702</v>
      </c>
      <c r="D179" s="180" t="s">
        <v>158</v>
      </c>
      <c r="E179" s="181" t="s">
        <v>702</v>
      </c>
      <c r="F179" s="182" t="s">
        <v>1587</v>
      </c>
      <c r="G179" s="183" t="s">
        <v>161</v>
      </c>
      <c r="H179" s="184">
        <v>15.6</v>
      </c>
      <c r="I179" s="5"/>
      <c r="J179" s="185">
        <f t="shared" si="50"/>
        <v>0</v>
      </c>
      <c r="K179" s="186"/>
      <c r="L179" s="111"/>
      <c r="M179" s="187" t="s">
        <v>3</v>
      </c>
      <c r="N179" s="188" t="s">
        <v>41</v>
      </c>
      <c r="O179" s="189"/>
      <c r="P179" s="190">
        <f t="shared" si="51"/>
        <v>0</v>
      </c>
      <c r="Q179" s="190">
        <v>0</v>
      </c>
      <c r="R179" s="190">
        <f t="shared" si="52"/>
        <v>0</v>
      </c>
      <c r="S179" s="190">
        <v>0</v>
      </c>
      <c r="T179" s="191">
        <f t="shared" si="53"/>
        <v>0</v>
      </c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R179" s="192" t="s">
        <v>162</v>
      </c>
      <c r="AT179" s="192" t="s">
        <v>158</v>
      </c>
      <c r="AU179" s="192" t="s">
        <v>77</v>
      </c>
      <c r="AY179" s="101" t="s">
        <v>157</v>
      </c>
      <c r="BE179" s="193">
        <f t="shared" si="54"/>
        <v>0</v>
      </c>
      <c r="BF179" s="193">
        <f t="shared" si="55"/>
        <v>0</v>
      </c>
      <c r="BG179" s="193">
        <f t="shared" si="56"/>
        <v>0</v>
      </c>
      <c r="BH179" s="193">
        <f t="shared" si="57"/>
        <v>0</v>
      </c>
      <c r="BI179" s="193">
        <f t="shared" si="58"/>
        <v>0</v>
      </c>
      <c r="BJ179" s="101" t="s">
        <v>163</v>
      </c>
      <c r="BK179" s="193">
        <f t="shared" si="59"/>
        <v>0</v>
      </c>
      <c r="BL179" s="101" t="s">
        <v>162</v>
      </c>
      <c r="BM179" s="192" t="s">
        <v>705</v>
      </c>
    </row>
    <row r="180" spans="2:63" s="169" customFormat="1" ht="25.9" customHeight="1">
      <c r="B180" s="170"/>
      <c r="D180" s="171" t="s">
        <v>68</v>
      </c>
      <c r="E180" s="172" t="s">
        <v>1635</v>
      </c>
      <c r="F180" s="172" t="s">
        <v>1589</v>
      </c>
      <c r="J180" s="173">
        <f>BK180</f>
        <v>0</v>
      </c>
      <c r="L180" s="170"/>
      <c r="M180" s="174"/>
      <c r="N180" s="175"/>
      <c r="O180" s="175"/>
      <c r="P180" s="176">
        <f>SUM(P181:P193)</f>
        <v>0</v>
      </c>
      <c r="Q180" s="175"/>
      <c r="R180" s="176">
        <f>SUM(R181:R193)</f>
        <v>0</v>
      </c>
      <c r="S180" s="175"/>
      <c r="T180" s="177">
        <f>SUM(T181:T193)</f>
        <v>0</v>
      </c>
      <c r="AR180" s="171" t="s">
        <v>77</v>
      </c>
      <c r="AT180" s="178" t="s">
        <v>68</v>
      </c>
      <c r="AU180" s="178" t="s">
        <v>69</v>
      </c>
      <c r="AY180" s="171" t="s">
        <v>157</v>
      </c>
      <c r="BK180" s="179">
        <f>SUM(BK181:BK193)</f>
        <v>0</v>
      </c>
    </row>
    <row r="181" spans="1:65" s="113" customFormat="1" ht="37.9" customHeight="1">
      <c r="A181" s="110"/>
      <c r="B181" s="111"/>
      <c r="C181" s="180" t="s">
        <v>449</v>
      </c>
      <c r="D181" s="180" t="s">
        <v>158</v>
      </c>
      <c r="E181" s="181" t="s">
        <v>449</v>
      </c>
      <c r="F181" s="182" t="s">
        <v>1590</v>
      </c>
      <c r="G181" s="183" t="s">
        <v>762</v>
      </c>
      <c r="H181" s="184">
        <v>13</v>
      </c>
      <c r="I181" s="5"/>
      <c r="J181" s="185">
        <f aca="true" t="shared" si="60" ref="J181:J193">ROUND(I181*H181,2)</f>
        <v>0</v>
      </c>
      <c r="K181" s="186"/>
      <c r="L181" s="111"/>
      <c r="M181" s="187" t="s">
        <v>3</v>
      </c>
      <c r="N181" s="188" t="s">
        <v>41</v>
      </c>
      <c r="O181" s="189"/>
      <c r="P181" s="190">
        <f aca="true" t="shared" si="61" ref="P181:P193">O181*H181</f>
        <v>0</v>
      </c>
      <c r="Q181" s="190">
        <v>0</v>
      </c>
      <c r="R181" s="190">
        <f aca="true" t="shared" si="62" ref="R181:R193">Q181*H181</f>
        <v>0</v>
      </c>
      <c r="S181" s="190">
        <v>0</v>
      </c>
      <c r="T181" s="191">
        <f aca="true" t="shared" si="63" ref="T181:T193">S181*H181</f>
        <v>0</v>
      </c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R181" s="192" t="s">
        <v>162</v>
      </c>
      <c r="AT181" s="192" t="s">
        <v>158</v>
      </c>
      <c r="AU181" s="192" t="s">
        <v>77</v>
      </c>
      <c r="AY181" s="101" t="s">
        <v>157</v>
      </c>
      <c r="BE181" s="193">
        <f aca="true" t="shared" si="64" ref="BE181:BE193">IF(N181="základní",J181,0)</f>
        <v>0</v>
      </c>
      <c r="BF181" s="193">
        <f aca="true" t="shared" si="65" ref="BF181:BF193">IF(N181="snížená",J181,0)</f>
        <v>0</v>
      </c>
      <c r="BG181" s="193">
        <f aca="true" t="shared" si="66" ref="BG181:BG193">IF(N181="zákl. přenesená",J181,0)</f>
        <v>0</v>
      </c>
      <c r="BH181" s="193">
        <f aca="true" t="shared" si="67" ref="BH181:BH193">IF(N181="sníž. přenesená",J181,0)</f>
        <v>0</v>
      </c>
      <c r="BI181" s="193">
        <f aca="true" t="shared" si="68" ref="BI181:BI193">IF(N181="nulová",J181,0)</f>
        <v>0</v>
      </c>
      <c r="BJ181" s="101" t="s">
        <v>163</v>
      </c>
      <c r="BK181" s="193">
        <f aca="true" t="shared" si="69" ref="BK181:BK193">ROUND(I181*H181,2)</f>
        <v>0</v>
      </c>
      <c r="BL181" s="101" t="s">
        <v>162</v>
      </c>
      <c r="BM181" s="192" t="s">
        <v>710</v>
      </c>
    </row>
    <row r="182" spans="1:65" s="113" customFormat="1" ht="44.25" customHeight="1">
      <c r="A182" s="110"/>
      <c r="B182" s="111"/>
      <c r="C182" s="180" t="s">
        <v>714</v>
      </c>
      <c r="D182" s="180" t="s">
        <v>158</v>
      </c>
      <c r="E182" s="181" t="s">
        <v>714</v>
      </c>
      <c r="F182" s="182" t="s">
        <v>1636</v>
      </c>
      <c r="G182" s="183" t="s">
        <v>762</v>
      </c>
      <c r="H182" s="184">
        <v>4</v>
      </c>
      <c r="I182" s="5"/>
      <c r="J182" s="185">
        <f t="shared" si="60"/>
        <v>0</v>
      </c>
      <c r="K182" s="186"/>
      <c r="L182" s="111"/>
      <c r="M182" s="187" t="s">
        <v>3</v>
      </c>
      <c r="N182" s="188" t="s">
        <v>41</v>
      </c>
      <c r="O182" s="189"/>
      <c r="P182" s="190">
        <f t="shared" si="61"/>
        <v>0</v>
      </c>
      <c r="Q182" s="190">
        <v>0</v>
      </c>
      <c r="R182" s="190">
        <f t="shared" si="62"/>
        <v>0</v>
      </c>
      <c r="S182" s="190">
        <v>0</v>
      </c>
      <c r="T182" s="191">
        <f t="shared" si="63"/>
        <v>0</v>
      </c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R182" s="192" t="s">
        <v>162</v>
      </c>
      <c r="AT182" s="192" t="s">
        <v>158</v>
      </c>
      <c r="AU182" s="192" t="s">
        <v>77</v>
      </c>
      <c r="AY182" s="101" t="s">
        <v>157</v>
      </c>
      <c r="BE182" s="193">
        <f t="shared" si="64"/>
        <v>0</v>
      </c>
      <c r="BF182" s="193">
        <f t="shared" si="65"/>
        <v>0</v>
      </c>
      <c r="BG182" s="193">
        <f t="shared" si="66"/>
        <v>0</v>
      </c>
      <c r="BH182" s="193">
        <f t="shared" si="67"/>
        <v>0</v>
      </c>
      <c r="BI182" s="193">
        <f t="shared" si="68"/>
        <v>0</v>
      </c>
      <c r="BJ182" s="101" t="s">
        <v>163</v>
      </c>
      <c r="BK182" s="193">
        <f t="shared" si="69"/>
        <v>0</v>
      </c>
      <c r="BL182" s="101" t="s">
        <v>162</v>
      </c>
      <c r="BM182" s="192" t="s">
        <v>717</v>
      </c>
    </row>
    <row r="183" spans="1:65" s="113" customFormat="1" ht="16.5" customHeight="1">
      <c r="A183" s="110"/>
      <c r="B183" s="111"/>
      <c r="C183" s="180" t="s">
        <v>461</v>
      </c>
      <c r="D183" s="180" t="s">
        <v>158</v>
      </c>
      <c r="E183" s="181" t="s">
        <v>461</v>
      </c>
      <c r="F183" s="182" t="s">
        <v>1637</v>
      </c>
      <c r="G183" s="183" t="s">
        <v>762</v>
      </c>
      <c r="H183" s="184">
        <v>2</v>
      </c>
      <c r="I183" s="5"/>
      <c r="J183" s="185">
        <f t="shared" si="60"/>
        <v>0</v>
      </c>
      <c r="K183" s="186"/>
      <c r="L183" s="111"/>
      <c r="M183" s="187" t="s">
        <v>3</v>
      </c>
      <c r="N183" s="188" t="s">
        <v>41</v>
      </c>
      <c r="O183" s="189"/>
      <c r="P183" s="190">
        <f t="shared" si="61"/>
        <v>0</v>
      </c>
      <c r="Q183" s="190">
        <v>0</v>
      </c>
      <c r="R183" s="190">
        <f t="shared" si="62"/>
        <v>0</v>
      </c>
      <c r="S183" s="190">
        <v>0</v>
      </c>
      <c r="T183" s="191">
        <f t="shared" si="63"/>
        <v>0</v>
      </c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R183" s="192" t="s">
        <v>162</v>
      </c>
      <c r="AT183" s="192" t="s">
        <v>158</v>
      </c>
      <c r="AU183" s="192" t="s">
        <v>77</v>
      </c>
      <c r="AY183" s="101" t="s">
        <v>157</v>
      </c>
      <c r="BE183" s="193">
        <f t="shared" si="64"/>
        <v>0</v>
      </c>
      <c r="BF183" s="193">
        <f t="shared" si="65"/>
        <v>0</v>
      </c>
      <c r="BG183" s="193">
        <f t="shared" si="66"/>
        <v>0</v>
      </c>
      <c r="BH183" s="193">
        <f t="shared" si="67"/>
        <v>0</v>
      </c>
      <c r="BI183" s="193">
        <f t="shared" si="68"/>
        <v>0</v>
      </c>
      <c r="BJ183" s="101" t="s">
        <v>163</v>
      </c>
      <c r="BK183" s="193">
        <f t="shared" si="69"/>
        <v>0</v>
      </c>
      <c r="BL183" s="101" t="s">
        <v>162</v>
      </c>
      <c r="BM183" s="192" t="s">
        <v>720</v>
      </c>
    </row>
    <row r="184" spans="1:65" s="113" customFormat="1" ht="16.5" customHeight="1">
      <c r="A184" s="110"/>
      <c r="B184" s="111"/>
      <c r="C184" s="180" t="s">
        <v>724</v>
      </c>
      <c r="D184" s="180" t="s">
        <v>158</v>
      </c>
      <c r="E184" s="181" t="s">
        <v>724</v>
      </c>
      <c r="F184" s="182" t="s">
        <v>1638</v>
      </c>
      <c r="G184" s="183" t="s">
        <v>762</v>
      </c>
      <c r="H184" s="184">
        <v>1</v>
      </c>
      <c r="I184" s="5"/>
      <c r="J184" s="185">
        <f t="shared" si="60"/>
        <v>0</v>
      </c>
      <c r="K184" s="186"/>
      <c r="L184" s="111"/>
      <c r="M184" s="187" t="s">
        <v>3</v>
      </c>
      <c r="N184" s="188" t="s">
        <v>41</v>
      </c>
      <c r="O184" s="189"/>
      <c r="P184" s="190">
        <f t="shared" si="61"/>
        <v>0</v>
      </c>
      <c r="Q184" s="190">
        <v>0</v>
      </c>
      <c r="R184" s="190">
        <f t="shared" si="62"/>
        <v>0</v>
      </c>
      <c r="S184" s="190">
        <v>0</v>
      </c>
      <c r="T184" s="191">
        <f t="shared" si="63"/>
        <v>0</v>
      </c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R184" s="192" t="s">
        <v>162</v>
      </c>
      <c r="AT184" s="192" t="s">
        <v>158</v>
      </c>
      <c r="AU184" s="192" t="s">
        <v>77</v>
      </c>
      <c r="AY184" s="101" t="s">
        <v>157</v>
      </c>
      <c r="BE184" s="193">
        <f t="shared" si="64"/>
        <v>0</v>
      </c>
      <c r="BF184" s="193">
        <f t="shared" si="65"/>
        <v>0</v>
      </c>
      <c r="BG184" s="193">
        <f t="shared" si="66"/>
        <v>0</v>
      </c>
      <c r="BH184" s="193">
        <f t="shared" si="67"/>
        <v>0</v>
      </c>
      <c r="BI184" s="193">
        <f t="shared" si="68"/>
        <v>0</v>
      </c>
      <c r="BJ184" s="101" t="s">
        <v>163</v>
      </c>
      <c r="BK184" s="193">
        <f t="shared" si="69"/>
        <v>0</v>
      </c>
      <c r="BL184" s="101" t="s">
        <v>162</v>
      </c>
      <c r="BM184" s="192" t="s">
        <v>728</v>
      </c>
    </row>
    <row r="185" spans="1:65" s="113" customFormat="1" ht="16.5" customHeight="1">
      <c r="A185" s="110"/>
      <c r="B185" s="111"/>
      <c r="C185" s="180" t="s">
        <v>469</v>
      </c>
      <c r="D185" s="180" t="s">
        <v>158</v>
      </c>
      <c r="E185" s="181" t="s">
        <v>469</v>
      </c>
      <c r="F185" s="182" t="s">
        <v>1639</v>
      </c>
      <c r="G185" s="183" t="s">
        <v>762</v>
      </c>
      <c r="H185" s="184">
        <v>1</v>
      </c>
      <c r="I185" s="5"/>
      <c r="J185" s="185">
        <f t="shared" si="60"/>
        <v>0</v>
      </c>
      <c r="K185" s="186"/>
      <c r="L185" s="111"/>
      <c r="M185" s="187" t="s">
        <v>3</v>
      </c>
      <c r="N185" s="188" t="s">
        <v>41</v>
      </c>
      <c r="O185" s="189"/>
      <c r="P185" s="190">
        <f t="shared" si="61"/>
        <v>0</v>
      </c>
      <c r="Q185" s="190">
        <v>0</v>
      </c>
      <c r="R185" s="190">
        <f t="shared" si="62"/>
        <v>0</v>
      </c>
      <c r="S185" s="190">
        <v>0</v>
      </c>
      <c r="T185" s="191">
        <f t="shared" si="63"/>
        <v>0</v>
      </c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R185" s="192" t="s">
        <v>162</v>
      </c>
      <c r="AT185" s="192" t="s">
        <v>158</v>
      </c>
      <c r="AU185" s="192" t="s">
        <v>77</v>
      </c>
      <c r="AY185" s="101" t="s">
        <v>157</v>
      </c>
      <c r="BE185" s="193">
        <f t="shared" si="64"/>
        <v>0</v>
      </c>
      <c r="BF185" s="193">
        <f t="shared" si="65"/>
        <v>0</v>
      </c>
      <c r="BG185" s="193">
        <f t="shared" si="66"/>
        <v>0</v>
      </c>
      <c r="BH185" s="193">
        <f t="shared" si="67"/>
        <v>0</v>
      </c>
      <c r="BI185" s="193">
        <f t="shared" si="68"/>
        <v>0</v>
      </c>
      <c r="BJ185" s="101" t="s">
        <v>163</v>
      </c>
      <c r="BK185" s="193">
        <f t="shared" si="69"/>
        <v>0</v>
      </c>
      <c r="BL185" s="101" t="s">
        <v>162</v>
      </c>
      <c r="BM185" s="192" t="s">
        <v>732</v>
      </c>
    </row>
    <row r="186" spans="1:65" s="113" customFormat="1" ht="16.5" customHeight="1">
      <c r="A186" s="110"/>
      <c r="B186" s="111"/>
      <c r="C186" s="180" t="s">
        <v>734</v>
      </c>
      <c r="D186" s="180" t="s">
        <v>158</v>
      </c>
      <c r="E186" s="181" t="s">
        <v>734</v>
      </c>
      <c r="F186" s="182" t="s">
        <v>1640</v>
      </c>
      <c r="G186" s="183" t="s">
        <v>762</v>
      </c>
      <c r="H186" s="184">
        <v>1</v>
      </c>
      <c r="I186" s="5"/>
      <c r="J186" s="185">
        <f t="shared" si="60"/>
        <v>0</v>
      </c>
      <c r="K186" s="186"/>
      <c r="L186" s="111"/>
      <c r="M186" s="187" t="s">
        <v>3</v>
      </c>
      <c r="N186" s="188" t="s">
        <v>41</v>
      </c>
      <c r="O186" s="189"/>
      <c r="P186" s="190">
        <f t="shared" si="61"/>
        <v>0</v>
      </c>
      <c r="Q186" s="190">
        <v>0</v>
      </c>
      <c r="R186" s="190">
        <f t="shared" si="62"/>
        <v>0</v>
      </c>
      <c r="S186" s="190">
        <v>0</v>
      </c>
      <c r="T186" s="191">
        <f t="shared" si="63"/>
        <v>0</v>
      </c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R186" s="192" t="s">
        <v>162</v>
      </c>
      <c r="AT186" s="192" t="s">
        <v>158</v>
      </c>
      <c r="AU186" s="192" t="s">
        <v>77</v>
      </c>
      <c r="AY186" s="101" t="s">
        <v>157</v>
      </c>
      <c r="BE186" s="193">
        <f t="shared" si="64"/>
        <v>0</v>
      </c>
      <c r="BF186" s="193">
        <f t="shared" si="65"/>
        <v>0</v>
      </c>
      <c r="BG186" s="193">
        <f t="shared" si="66"/>
        <v>0</v>
      </c>
      <c r="BH186" s="193">
        <f t="shared" si="67"/>
        <v>0</v>
      </c>
      <c r="BI186" s="193">
        <f t="shared" si="68"/>
        <v>0</v>
      </c>
      <c r="BJ186" s="101" t="s">
        <v>163</v>
      </c>
      <c r="BK186" s="193">
        <f t="shared" si="69"/>
        <v>0</v>
      </c>
      <c r="BL186" s="101" t="s">
        <v>162</v>
      </c>
      <c r="BM186" s="192" t="s">
        <v>737</v>
      </c>
    </row>
    <row r="187" spans="1:65" s="113" customFormat="1" ht="16.5" customHeight="1">
      <c r="A187" s="110"/>
      <c r="B187" s="111"/>
      <c r="C187" s="180" t="s">
        <v>477</v>
      </c>
      <c r="D187" s="180" t="s">
        <v>158</v>
      </c>
      <c r="E187" s="181" t="s">
        <v>477</v>
      </c>
      <c r="F187" s="182" t="s">
        <v>1594</v>
      </c>
      <c r="G187" s="183" t="s">
        <v>762</v>
      </c>
      <c r="H187" s="184">
        <v>1</v>
      </c>
      <c r="I187" s="5"/>
      <c r="J187" s="185">
        <f t="shared" si="60"/>
        <v>0</v>
      </c>
      <c r="K187" s="186"/>
      <c r="L187" s="111"/>
      <c r="M187" s="187" t="s">
        <v>3</v>
      </c>
      <c r="N187" s="188" t="s">
        <v>41</v>
      </c>
      <c r="O187" s="189"/>
      <c r="P187" s="190">
        <f t="shared" si="61"/>
        <v>0</v>
      </c>
      <c r="Q187" s="190">
        <v>0</v>
      </c>
      <c r="R187" s="190">
        <f t="shared" si="62"/>
        <v>0</v>
      </c>
      <c r="S187" s="190">
        <v>0</v>
      </c>
      <c r="T187" s="191">
        <f t="shared" si="63"/>
        <v>0</v>
      </c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R187" s="192" t="s">
        <v>162</v>
      </c>
      <c r="AT187" s="192" t="s">
        <v>158</v>
      </c>
      <c r="AU187" s="192" t="s">
        <v>77</v>
      </c>
      <c r="AY187" s="101" t="s">
        <v>157</v>
      </c>
      <c r="BE187" s="193">
        <f t="shared" si="64"/>
        <v>0</v>
      </c>
      <c r="BF187" s="193">
        <f t="shared" si="65"/>
        <v>0</v>
      </c>
      <c r="BG187" s="193">
        <f t="shared" si="66"/>
        <v>0</v>
      </c>
      <c r="BH187" s="193">
        <f t="shared" si="67"/>
        <v>0</v>
      </c>
      <c r="BI187" s="193">
        <f t="shared" si="68"/>
        <v>0</v>
      </c>
      <c r="BJ187" s="101" t="s">
        <v>163</v>
      </c>
      <c r="BK187" s="193">
        <f t="shared" si="69"/>
        <v>0</v>
      </c>
      <c r="BL187" s="101" t="s">
        <v>162</v>
      </c>
      <c r="BM187" s="192" t="s">
        <v>741</v>
      </c>
    </row>
    <row r="188" spans="1:65" s="113" customFormat="1" ht="16.5" customHeight="1">
      <c r="A188" s="110"/>
      <c r="B188" s="111"/>
      <c r="C188" s="180" t="s">
        <v>743</v>
      </c>
      <c r="D188" s="180" t="s">
        <v>158</v>
      </c>
      <c r="E188" s="181" t="s">
        <v>743</v>
      </c>
      <c r="F188" s="182" t="s">
        <v>1641</v>
      </c>
      <c r="G188" s="183" t="s">
        <v>762</v>
      </c>
      <c r="H188" s="184">
        <v>1</v>
      </c>
      <c r="I188" s="5"/>
      <c r="J188" s="185">
        <f t="shared" si="60"/>
        <v>0</v>
      </c>
      <c r="K188" s="186"/>
      <c r="L188" s="111"/>
      <c r="M188" s="187" t="s">
        <v>3</v>
      </c>
      <c r="N188" s="188" t="s">
        <v>41</v>
      </c>
      <c r="O188" s="189"/>
      <c r="P188" s="190">
        <f t="shared" si="61"/>
        <v>0</v>
      </c>
      <c r="Q188" s="190">
        <v>0</v>
      </c>
      <c r="R188" s="190">
        <f t="shared" si="62"/>
        <v>0</v>
      </c>
      <c r="S188" s="190">
        <v>0</v>
      </c>
      <c r="T188" s="191">
        <f t="shared" si="63"/>
        <v>0</v>
      </c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R188" s="192" t="s">
        <v>162</v>
      </c>
      <c r="AT188" s="192" t="s">
        <v>158</v>
      </c>
      <c r="AU188" s="192" t="s">
        <v>77</v>
      </c>
      <c r="AY188" s="101" t="s">
        <v>157</v>
      </c>
      <c r="BE188" s="193">
        <f t="shared" si="64"/>
        <v>0</v>
      </c>
      <c r="BF188" s="193">
        <f t="shared" si="65"/>
        <v>0</v>
      </c>
      <c r="BG188" s="193">
        <f t="shared" si="66"/>
        <v>0</v>
      </c>
      <c r="BH188" s="193">
        <f t="shared" si="67"/>
        <v>0</v>
      </c>
      <c r="BI188" s="193">
        <f t="shared" si="68"/>
        <v>0</v>
      </c>
      <c r="BJ188" s="101" t="s">
        <v>163</v>
      </c>
      <c r="BK188" s="193">
        <f t="shared" si="69"/>
        <v>0</v>
      </c>
      <c r="BL188" s="101" t="s">
        <v>162</v>
      </c>
      <c r="BM188" s="192" t="s">
        <v>746</v>
      </c>
    </row>
    <row r="189" spans="1:65" s="113" customFormat="1" ht="16.5" customHeight="1">
      <c r="A189" s="110"/>
      <c r="B189" s="111"/>
      <c r="C189" s="180" t="s">
        <v>457</v>
      </c>
      <c r="D189" s="180" t="s">
        <v>158</v>
      </c>
      <c r="E189" s="181" t="s">
        <v>457</v>
      </c>
      <c r="F189" s="182" t="s">
        <v>1595</v>
      </c>
      <c r="G189" s="183" t="s">
        <v>762</v>
      </c>
      <c r="H189" s="184">
        <v>2</v>
      </c>
      <c r="I189" s="5"/>
      <c r="J189" s="185">
        <f t="shared" si="60"/>
        <v>0</v>
      </c>
      <c r="K189" s="186"/>
      <c r="L189" s="111"/>
      <c r="M189" s="187" t="s">
        <v>3</v>
      </c>
      <c r="N189" s="188" t="s">
        <v>41</v>
      </c>
      <c r="O189" s="189"/>
      <c r="P189" s="190">
        <f t="shared" si="61"/>
        <v>0</v>
      </c>
      <c r="Q189" s="190">
        <v>0</v>
      </c>
      <c r="R189" s="190">
        <f t="shared" si="62"/>
        <v>0</v>
      </c>
      <c r="S189" s="190">
        <v>0</v>
      </c>
      <c r="T189" s="191">
        <f t="shared" si="63"/>
        <v>0</v>
      </c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R189" s="192" t="s">
        <v>162</v>
      </c>
      <c r="AT189" s="192" t="s">
        <v>158</v>
      </c>
      <c r="AU189" s="192" t="s">
        <v>77</v>
      </c>
      <c r="AY189" s="101" t="s">
        <v>157</v>
      </c>
      <c r="BE189" s="193">
        <f t="shared" si="64"/>
        <v>0</v>
      </c>
      <c r="BF189" s="193">
        <f t="shared" si="65"/>
        <v>0</v>
      </c>
      <c r="BG189" s="193">
        <f t="shared" si="66"/>
        <v>0</v>
      </c>
      <c r="BH189" s="193">
        <f t="shared" si="67"/>
        <v>0</v>
      </c>
      <c r="BI189" s="193">
        <f t="shared" si="68"/>
        <v>0</v>
      </c>
      <c r="BJ189" s="101" t="s">
        <v>163</v>
      </c>
      <c r="BK189" s="193">
        <f t="shared" si="69"/>
        <v>0</v>
      </c>
      <c r="BL189" s="101" t="s">
        <v>162</v>
      </c>
      <c r="BM189" s="192" t="s">
        <v>752</v>
      </c>
    </row>
    <row r="190" spans="1:65" s="113" customFormat="1" ht="33" customHeight="1">
      <c r="A190" s="110"/>
      <c r="B190" s="111"/>
      <c r="C190" s="180" t="s">
        <v>754</v>
      </c>
      <c r="D190" s="180" t="s">
        <v>158</v>
      </c>
      <c r="E190" s="181" t="s">
        <v>754</v>
      </c>
      <c r="F190" s="182" t="s">
        <v>1596</v>
      </c>
      <c r="G190" s="183" t="s">
        <v>762</v>
      </c>
      <c r="H190" s="184">
        <v>13</v>
      </c>
      <c r="I190" s="5"/>
      <c r="J190" s="185">
        <f t="shared" si="60"/>
        <v>0</v>
      </c>
      <c r="K190" s="186"/>
      <c r="L190" s="111"/>
      <c r="M190" s="187" t="s">
        <v>3</v>
      </c>
      <c r="N190" s="188" t="s">
        <v>41</v>
      </c>
      <c r="O190" s="189"/>
      <c r="P190" s="190">
        <f t="shared" si="61"/>
        <v>0</v>
      </c>
      <c r="Q190" s="190">
        <v>0</v>
      </c>
      <c r="R190" s="190">
        <f t="shared" si="62"/>
        <v>0</v>
      </c>
      <c r="S190" s="190">
        <v>0</v>
      </c>
      <c r="T190" s="191">
        <f t="shared" si="63"/>
        <v>0</v>
      </c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R190" s="192" t="s">
        <v>162</v>
      </c>
      <c r="AT190" s="192" t="s">
        <v>158</v>
      </c>
      <c r="AU190" s="192" t="s">
        <v>77</v>
      </c>
      <c r="AY190" s="101" t="s">
        <v>157</v>
      </c>
      <c r="BE190" s="193">
        <f t="shared" si="64"/>
        <v>0</v>
      </c>
      <c r="BF190" s="193">
        <f t="shared" si="65"/>
        <v>0</v>
      </c>
      <c r="BG190" s="193">
        <f t="shared" si="66"/>
        <v>0</v>
      </c>
      <c r="BH190" s="193">
        <f t="shared" si="67"/>
        <v>0</v>
      </c>
      <c r="BI190" s="193">
        <f t="shared" si="68"/>
        <v>0</v>
      </c>
      <c r="BJ190" s="101" t="s">
        <v>163</v>
      </c>
      <c r="BK190" s="193">
        <f t="shared" si="69"/>
        <v>0</v>
      </c>
      <c r="BL190" s="101" t="s">
        <v>162</v>
      </c>
      <c r="BM190" s="192" t="s">
        <v>758</v>
      </c>
    </row>
    <row r="191" spans="1:65" s="113" customFormat="1" ht="24.2" customHeight="1">
      <c r="A191" s="110"/>
      <c r="B191" s="111"/>
      <c r="C191" s="180" t="s">
        <v>508</v>
      </c>
      <c r="D191" s="180" t="s">
        <v>158</v>
      </c>
      <c r="E191" s="181" t="s">
        <v>508</v>
      </c>
      <c r="F191" s="182" t="s">
        <v>1597</v>
      </c>
      <c r="G191" s="183" t="s">
        <v>762</v>
      </c>
      <c r="H191" s="184">
        <v>13</v>
      </c>
      <c r="I191" s="5"/>
      <c r="J191" s="185">
        <f t="shared" si="60"/>
        <v>0</v>
      </c>
      <c r="K191" s="186"/>
      <c r="L191" s="111"/>
      <c r="M191" s="187" t="s">
        <v>3</v>
      </c>
      <c r="N191" s="188" t="s">
        <v>41</v>
      </c>
      <c r="O191" s="189"/>
      <c r="P191" s="190">
        <f t="shared" si="61"/>
        <v>0</v>
      </c>
      <c r="Q191" s="190">
        <v>0</v>
      </c>
      <c r="R191" s="190">
        <f t="shared" si="62"/>
        <v>0</v>
      </c>
      <c r="S191" s="190">
        <v>0</v>
      </c>
      <c r="T191" s="191">
        <f t="shared" si="63"/>
        <v>0</v>
      </c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R191" s="192" t="s">
        <v>162</v>
      </c>
      <c r="AT191" s="192" t="s">
        <v>158</v>
      </c>
      <c r="AU191" s="192" t="s">
        <v>77</v>
      </c>
      <c r="AY191" s="101" t="s">
        <v>157</v>
      </c>
      <c r="BE191" s="193">
        <f t="shared" si="64"/>
        <v>0</v>
      </c>
      <c r="BF191" s="193">
        <f t="shared" si="65"/>
        <v>0</v>
      </c>
      <c r="BG191" s="193">
        <f t="shared" si="66"/>
        <v>0</v>
      </c>
      <c r="BH191" s="193">
        <f t="shared" si="67"/>
        <v>0</v>
      </c>
      <c r="BI191" s="193">
        <f t="shared" si="68"/>
        <v>0</v>
      </c>
      <c r="BJ191" s="101" t="s">
        <v>163</v>
      </c>
      <c r="BK191" s="193">
        <f t="shared" si="69"/>
        <v>0</v>
      </c>
      <c r="BL191" s="101" t="s">
        <v>162</v>
      </c>
      <c r="BM191" s="192" t="s">
        <v>763</v>
      </c>
    </row>
    <row r="192" spans="1:65" s="113" customFormat="1" ht="24.2" customHeight="1">
      <c r="A192" s="110"/>
      <c r="B192" s="111"/>
      <c r="C192" s="180" t="s">
        <v>766</v>
      </c>
      <c r="D192" s="180" t="s">
        <v>158</v>
      </c>
      <c r="E192" s="181" t="s">
        <v>766</v>
      </c>
      <c r="F192" s="182" t="s">
        <v>1598</v>
      </c>
      <c r="G192" s="183" t="s">
        <v>762</v>
      </c>
      <c r="H192" s="184">
        <v>13</v>
      </c>
      <c r="I192" s="5"/>
      <c r="J192" s="185">
        <f t="shared" si="60"/>
        <v>0</v>
      </c>
      <c r="K192" s="186"/>
      <c r="L192" s="111"/>
      <c r="M192" s="187" t="s">
        <v>3</v>
      </c>
      <c r="N192" s="188" t="s">
        <v>41</v>
      </c>
      <c r="O192" s="189"/>
      <c r="P192" s="190">
        <f t="shared" si="61"/>
        <v>0</v>
      </c>
      <c r="Q192" s="190">
        <v>0</v>
      </c>
      <c r="R192" s="190">
        <f t="shared" si="62"/>
        <v>0</v>
      </c>
      <c r="S192" s="190">
        <v>0</v>
      </c>
      <c r="T192" s="191">
        <f t="shared" si="63"/>
        <v>0</v>
      </c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R192" s="192" t="s">
        <v>162</v>
      </c>
      <c r="AT192" s="192" t="s">
        <v>158</v>
      </c>
      <c r="AU192" s="192" t="s">
        <v>77</v>
      </c>
      <c r="AY192" s="101" t="s">
        <v>157</v>
      </c>
      <c r="BE192" s="193">
        <f t="shared" si="64"/>
        <v>0</v>
      </c>
      <c r="BF192" s="193">
        <f t="shared" si="65"/>
        <v>0</v>
      </c>
      <c r="BG192" s="193">
        <f t="shared" si="66"/>
        <v>0</v>
      </c>
      <c r="BH192" s="193">
        <f t="shared" si="67"/>
        <v>0</v>
      </c>
      <c r="BI192" s="193">
        <f t="shared" si="68"/>
        <v>0</v>
      </c>
      <c r="BJ192" s="101" t="s">
        <v>163</v>
      </c>
      <c r="BK192" s="193">
        <f t="shared" si="69"/>
        <v>0</v>
      </c>
      <c r="BL192" s="101" t="s">
        <v>162</v>
      </c>
      <c r="BM192" s="192" t="s">
        <v>769</v>
      </c>
    </row>
    <row r="193" spans="1:65" s="113" customFormat="1" ht="55.5" customHeight="1">
      <c r="A193" s="110"/>
      <c r="B193" s="111"/>
      <c r="C193" s="180" t="s">
        <v>514</v>
      </c>
      <c r="D193" s="180" t="s">
        <v>158</v>
      </c>
      <c r="E193" s="181" t="s">
        <v>514</v>
      </c>
      <c r="F193" s="182" t="s">
        <v>1599</v>
      </c>
      <c r="G193" s="183" t="s">
        <v>762</v>
      </c>
      <c r="H193" s="184">
        <v>26</v>
      </c>
      <c r="I193" s="5"/>
      <c r="J193" s="185">
        <f t="shared" si="60"/>
        <v>0</v>
      </c>
      <c r="K193" s="186"/>
      <c r="L193" s="111"/>
      <c r="M193" s="187" t="s">
        <v>3</v>
      </c>
      <c r="N193" s="188" t="s">
        <v>41</v>
      </c>
      <c r="O193" s="189"/>
      <c r="P193" s="190">
        <f t="shared" si="61"/>
        <v>0</v>
      </c>
      <c r="Q193" s="190">
        <v>0</v>
      </c>
      <c r="R193" s="190">
        <f t="shared" si="62"/>
        <v>0</v>
      </c>
      <c r="S193" s="190">
        <v>0</v>
      </c>
      <c r="T193" s="191">
        <f t="shared" si="63"/>
        <v>0</v>
      </c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R193" s="192" t="s">
        <v>162</v>
      </c>
      <c r="AT193" s="192" t="s">
        <v>158</v>
      </c>
      <c r="AU193" s="192" t="s">
        <v>77</v>
      </c>
      <c r="AY193" s="101" t="s">
        <v>157</v>
      </c>
      <c r="BE193" s="193">
        <f t="shared" si="64"/>
        <v>0</v>
      </c>
      <c r="BF193" s="193">
        <f t="shared" si="65"/>
        <v>0</v>
      </c>
      <c r="BG193" s="193">
        <f t="shared" si="66"/>
        <v>0</v>
      </c>
      <c r="BH193" s="193">
        <f t="shared" si="67"/>
        <v>0</v>
      </c>
      <c r="BI193" s="193">
        <f t="shared" si="68"/>
        <v>0</v>
      </c>
      <c r="BJ193" s="101" t="s">
        <v>163</v>
      </c>
      <c r="BK193" s="193">
        <f t="shared" si="69"/>
        <v>0</v>
      </c>
      <c r="BL193" s="101" t="s">
        <v>162</v>
      </c>
      <c r="BM193" s="192" t="s">
        <v>771</v>
      </c>
    </row>
    <row r="194" spans="2:63" s="169" customFormat="1" ht="25.9" customHeight="1">
      <c r="B194" s="170"/>
      <c r="D194" s="171" t="s">
        <v>68</v>
      </c>
      <c r="E194" s="172" t="s">
        <v>1600</v>
      </c>
      <c r="F194" s="172" t="s">
        <v>1601</v>
      </c>
      <c r="J194" s="173">
        <f>BK194</f>
        <v>0</v>
      </c>
      <c r="L194" s="170"/>
      <c r="M194" s="174"/>
      <c r="N194" s="175"/>
      <c r="O194" s="175"/>
      <c r="P194" s="176">
        <f>SUM(P195:P203)</f>
        <v>0</v>
      </c>
      <c r="Q194" s="175"/>
      <c r="R194" s="176">
        <f>SUM(R195:R203)</f>
        <v>0</v>
      </c>
      <c r="S194" s="175"/>
      <c r="T194" s="177">
        <f>SUM(T195:T203)</f>
        <v>0</v>
      </c>
      <c r="AR194" s="171" t="s">
        <v>77</v>
      </c>
      <c r="AT194" s="178" t="s">
        <v>68</v>
      </c>
      <c r="AU194" s="178" t="s">
        <v>69</v>
      </c>
      <c r="AY194" s="171" t="s">
        <v>157</v>
      </c>
      <c r="BK194" s="179">
        <f>SUM(BK195:BK203)</f>
        <v>0</v>
      </c>
    </row>
    <row r="195" spans="1:65" s="113" customFormat="1" ht="16.5" customHeight="1">
      <c r="A195" s="110"/>
      <c r="B195" s="111"/>
      <c r="C195" s="180" t="s">
        <v>772</v>
      </c>
      <c r="D195" s="180" t="s">
        <v>158</v>
      </c>
      <c r="E195" s="181" t="s">
        <v>772</v>
      </c>
      <c r="F195" s="182" t="s">
        <v>1602</v>
      </c>
      <c r="G195" s="183" t="s">
        <v>727</v>
      </c>
      <c r="H195" s="184">
        <v>1</v>
      </c>
      <c r="I195" s="5"/>
      <c r="J195" s="185">
        <f aca="true" t="shared" si="70" ref="J195:J203">ROUND(I195*H195,2)</f>
        <v>0</v>
      </c>
      <c r="K195" s="186"/>
      <c r="L195" s="111"/>
      <c r="M195" s="187" t="s">
        <v>3</v>
      </c>
      <c r="N195" s="188" t="s">
        <v>41</v>
      </c>
      <c r="O195" s="189"/>
      <c r="P195" s="190">
        <f aca="true" t="shared" si="71" ref="P195:P203">O195*H195</f>
        <v>0</v>
      </c>
      <c r="Q195" s="190">
        <v>0</v>
      </c>
      <c r="R195" s="190">
        <f aca="true" t="shared" si="72" ref="R195:R203">Q195*H195</f>
        <v>0</v>
      </c>
      <c r="S195" s="190">
        <v>0</v>
      </c>
      <c r="T195" s="191">
        <f aca="true" t="shared" si="73" ref="T195:T203">S195*H195</f>
        <v>0</v>
      </c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R195" s="192" t="s">
        <v>162</v>
      </c>
      <c r="AT195" s="192" t="s">
        <v>158</v>
      </c>
      <c r="AU195" s="192" t="s">
        <v>77</v>
      </c>
      <c r="AY195" s="101" t="s">
        <v>157</v>
      </c>
      <c r="BE195" s="193">
        <f aca="true" t="shared" si="74" ref="BE195:BE203">IF(N195="základní",J195,0)</f>
        <v>0</v>
      </c>
      <c r="BF195" s="193">
        <f aca="true" t="shared" si="75" ref="BF195:BF203">IF(N195="snížená",J195,0)</f>
        <v>0</v>
      </c>
      <c r="BG195" s="193">
        <f aca="true" t="shared" si="76" ref="BG195:BG203">IF(N195="zákl. přenesená",J195,0)</f>
        <v>0</v>
      </c>
      <c r="BH195" s="193">
        <f aca="true" t="shared" si="77" ref="BH195:BH203">IF(N195="sníž. přenesená",J195,0)</f>
        <v>0</v>
      </c>
      <c r="BI195" s="193">
        <f aca="true" t="shared" si="78" ref="BI195:BI203">IF(N195="nulová",J195,0)</f>
        <v>0</v>
      </c>
      <c r="BJ195" s="101" t="s">
        <v>163</v>
      </c>
      <c r="BK195" s="193">
        <f aca="true" t="shared" si="79" ref="BK195:BK203">ROUND(I195*H195,2)</f>
        <v>0</v>
      </c>
      <c r="BL195" s="101" t="s">
        <v>162</v>
      </c>
      <c r="BM195" s="192" t="s">
        <v>774</v>
      </c>
    </row>
    <row r="196" spans="1:65" s="113" customFormat="1" ht="16.5" customHeight="1">
      <c r="A196" s="110"/>
      <c r="B196" s="111"/>
      <c r="C196" s="180" t="s">
        <v>527</v>
      </c>
      <c r="D196" s="180" t="s">
        <v>158</v>
      </c>
      <c r="E196" s="181" t="s">
        <v>527</v>
      </c>
      <c r="F196" s="182" t="s">
        <v>1603</v>
      </c>
      <c r="G196" s="183" t="s">
        <v>727</v>
      </c>
      <c r="H196" s="184">
        <v>2</v>
      </c>
      <c r="I196" s="5"/>
      <c r="J196" s="185">
        <f t="shared" si="70"/>
        <v>0</v>
      </c>
      <c r="K196" s="186"/>
      <c r="L196" s="111"/>
      <c r="M196" s="187" t="s">
        <v>3</v>
      </c>
      <c r="N196" s="188" t="s">
        <v>41</v>
      </c>
      <c r="O196" s="189"/>
      <c r="P196" s="190">
        <f t="shared" si="71"/>
        <v>0</v>
      </c>
      <c r="Q196" s="190">
        <v>0</v>
      </c>
      <c r="R196" s="190">
        <f t="shared" si="72"/>
        <v>0</v>
      </c>
      <c r="S196" s="190">
        <v>0</v>
      </c>
      <c r="T196" s="191">
        <f t="shared" si="73"/>
        <v>0</v>
      </c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R196" s="192" t="s">
        <v>162</v>
      </c>
      <c r="AT196" s="192" t="s">
        <v>158</v>
      </c>
      <c r="AU196" s="192" t="s">
        <v>77</v>
      </c>
      <c r="AY196" s="101" t="s">
        <v>157</v>
      </c>
      <c r="BE196" s="193">
        <f t="shared" si="74"/>
        <v>0</v>
      </c>
      <c r="BF196" s="193">
        <f t="shared" si="75"/>
        <v>0</v>
      </c>
      <c r="BG196" s="193">
        <f t="shared" si="76"/>
        <v>0</v>
      </c>
      <c r="BH196" s="193">
        <f t="shared" si="77"/>
        <v>0</v>
      </c>
      <c r="BI196" s="193">
        <f t="shared" si="78"/>
        <v>0</v>
      </c>
      <c r="BJ196" s="101" t="s">
        <v>163</v>
      </c>
      <c r="BK196" s="193">
        <f t="shared" si="79"/>
        <v>0</v>
      </c>
      <c r="BL196" s="101" t="s">
        <v>162</v>
      </c>
      <c r="BM196" s="192" t="s">
        <v>776</v>
      </c>
    </row>
    <row r="197" spans="1:65" s="113" customFormat="1" ht="16.5" customHeight="1">
      <c r="A197" s="110"/>
      <c r="B197" s="111"/>
      <c r="C197" s="180" t="s">
        <v>663</v>
      </c>
      <c r="D197" s="180" t="s">
        <v>158</v>
      </c>
      <c r="E197" s="181" t="s">
        <v>663</v>
      </c>
      <c r="F197" s="182" t="s">
        <v>1604</v>
      </c>
      <c r="G197" s="183" t="s">
        <v>193</v>
      </c>
      <c r="H197" s="184">
        <v>1</v>
      </c>
      <c r="I197" s="5"/>
      <c r="J197" s="185">
        <f t="shared" si="70"/>
        <v>0</v>
      </c>
      <c r="K197" s="186"/>
      <c r="L197" s="111"/>
      <c r="M197" s="187" t="s">
        <v>3</v>
      </c>
      <c r="N197" s="188" t="s">
        <v>41</v>
      </c>
      <c r="O197" s="189"/>
      <c r="P197" s="190">
        <f t="shared" si="71"/>
        <v>0</v>
      </c>
      <c r="Q197" s="190">
        <v>0</v>
      </c>
      <c r="R197" s="190">
        <f t="shared" si="72"/>
        <v>0</v>
      </c>
      <c r="S197" s="190">
        <v>0</v>
      </c>
      <c r="T197" s="191">
        <f t="shared" si="73"/>
        <v>0</v>
      </c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R197" s="192" t="s">
        <v>162</v>
      </c>
      <c r="AT197" s="192" t="s">
        <v>158</v>
      </c>
      <c r="AU197" s="192" t="s">
        <v>77</v>
      </c>
      <c r="AY197" s="101" t="s">
        <v>157</v>
      </c>
      <c r="BE197" s="193">
        <f t="shared" si="74"/>
        <v>0</v>
      </c>
      <c r="BF197" s="193">
        <f t="shared" si="75"/>
        <v>0</v>
      </c>
      <c r="BG197" s="193">
        <f t="shared" si="76"/>
        <v>0</v>
      </c>
      <c r="BH197" s="193">
        <f t="shared" si="77"/>
        <v>0</v>
      </c>
      <c r="BI197" s="193">
        <f t="shared" si="78"/>
        <v>0</v>
      </c>
      <c r="BJ197" s="101" t="s">
        <v>163</v>
      </c>
      <c r="BK197" s="193">
        <f t="shared" si="79"/>
        <v>0</v>
      </c>
      <c r="BL197" s="101" t="s">
        <v>162</v>
      </c>
      <c r="BM197" s="192" t="s">
        <v>778</v>
      </c>
    </row>
    <row r="198" spans="1:65" s="113" customFormat="1" ht="24.2" customHeight="1">
      <c r="A198" s="110"/>
      <c r="B198" s="111"/>
      <c r="C198" s="180" t="s">
        <v>539</v>
      </c>
      <c r="D198" s="180" t="s">
        <v>158</v>
      </c>
      <c r="E198" s="181" t="s">
        <v>539</v>
      </c>
      <c r="F198" s="182" t="s">
        <v>1605</v>
      </c>
      <c r="G198" s="183" t="s">
        <v>193</v>
      </c>
      <c r="H198" s="184">
        <v>2</v>
      </c>
      <c r="I198" s="5"/>
      <c r="J198" s="185">
        <f t="shared" si="70"/>
        <v>0</v>
      </c>
      <c r="K198" s="186"/>
      <c r="L198" s="111"/>
      <c r="M198" s="187" t="s">
        <v>3</v>
      </c>
      <c r="N198" s="188" t="s">
        <v>41</v>
      </c>
      <c r="O198" s="189"/>
      <c r="P198" s="190">
        <f t="shared" si="71"/>
        <v>0</v>
      </c>
      <c r="Q198" s="190">
        <v>0</v>
      </c>
      <c r="R198" s="190">
        <f t="shared" si="72"/>
        <v>0</v>
      </c>
      <c r="S198" s="190">
        <v>0</v>
      </c>
      <c r="T198" s="191">
        <f t="shared" si="73"/>
        <v>0</v>
      </c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R198" s="192" t="s">
        <v>162</v>
      </c>
      <c r="AT198" s="192" t="s">
        <v>158</v>
      </c>
      <c r="AU198" s="192" t="s">
        <v>77</v>
      </c>
      <c r="AY198" s="101" t="s">
        <v>157</v>
      </c>
      <c r="BE198" s="193">
        <f t="shared" si="74"/>
        <v>0</v>
      </c>
      <c r="BF198" s="193">
        <f t="shared" si="75"/>
        <v>0</v>
      </c>
      <c r="BG198" s="193">
        <f t="shared" si="76"/>
        <v>0</v>
      </c>
      <c r="BH198" s="193">
        <f t="shared" si="77"/>
        <v>0</v>
      </c>
      <c r="BI198" s="193">
        <f t="shared" si="78"/>
        <v>0</v>
      </c>
      <c r="BJ198" s="101" t="s">
        <v>163</v>
      </c>
      <c r="BK198" s="193">
        <f t="shared" si="79"/>
        <v>0</v>
      </c>
      <c r="BL198" s="101" t="s">
        <v>162</v>
      </c>
      <c r="BM198" s="192" t="s">
        <v>780</v>
      </c>
    </row>
    <row r="199" spans="1:65" s="113" customFormat="1" ht="24.2" customHeight="1">
      <c r="A199" s="110"/>
      <c r="B199" s="111"/>
      <c r="C199" s="180" t="s">
        <v>783</v>
      </c>
      <c r="D199" s="180" t="s">
        <v>158</v>
      </c>
      <c r="E199" s="181" t="s">
        <v>783</v>
      </c>
      <c r="F199" s="182" t="s">
        <v>1606</v>
      </c>
      <c r="G199" s="183" t="s">
        <v>727</v>
      </c>
      <c r="H199" s="184">
        <v>1</v>
      </c>
      <c r="I199" s="5"/>
      <c r="J199" s="185">
        <f t="shared" si="70"/>
        <v>0</v>
      </c>
      <c r="K199" s="186"/>
      <c r="L199" s="111"/>
      <c r="M199" s="187" t="s">
        <v>3</v>
      </c>
      <c r="N199" s="188" t="s">
        <v>41</v>
      </c>
      <c r="O199" s="189"/>
      <c r="P199" s="190">
        <f t="shared" si="71"/>
        <v>0</v>
      </c>
      <c r="Q199" s="190">
        <v>0</v>
      </c>
      <c r="R199" s="190">
        <f t="shared" si="72"/>
        <v>0</v>
      </c>
      <c r="S199" s="190">
        <v>0</v>
      </c>
      <c r="T199" s="191">
        <f t="shared" si="73"/>
        <v>0</v>
      </c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R199" s="192" t="s">
        <v>162</v>
      </c>
      <c r="AT199" s="192" t="s">
        <v>158</v>
      </c>
      <c r="AU199" s="192" t="s">
        <v>77</v>
      </c>
      <c r="AY199" s="101" t="s">
        <v>157</v>
      </c>
      <c r="BE199" s="193">
        <f t="shared" si="74"/>
        <v>0</v>
      </c>
      <c r="BF199" s="193">
        <f t="shared" si="75"/>
        <v>0</v>
      </c>
      <c r="BG199" s="193">
        <f t="shared" si="76"/>
        <v>0</v>
      </c>
      <c r="BH199" s="193">
        <f t="shared" si="77"/>
        <v>0</v>
      </c>
      <c r="BI199" s="193">
        <f t="shared" si="78"/>
        <v>0</v>
      </c>
      <c r="BJ199" s="101" t="s">
        <v>163</v>
      </c>
      <c r="BK199" s="193">
        <f t="shared" si="79"/>
        <v>0</v>
      </c>
      <c r="BL199" s="101" t="s">
        <v>162</v>
      </c>
      <c r="BM199" s="192" t="s">
        <v>785</v>
      </c>
    </row>
    <row r="200" spans="1:65" s="113" customFormat="1" ht="16.5" customHeight="1">
      <c r="A200" s="110"/>
      <c r="B200" s="111"/>
      <c r="C200" s="180" t="s">
        <v>544</v>
      </c>
      <c r="D200" s="180" t="s">
        <v>158</v>
      </c>
      <c r="E200" s="181" t="s">
        <v>544</v>
      </c>
      <c r="F200" s="182" t="s">
        <v>1607</v>
      </c>
      <c r="G200" s="183" t="s">
        <v>727</v>
      </c>
      <c r="H200" s="184">
        <v>1</v>
      </c>
      <c r="I200" s="5"/>
      <c r="J200" s="185">
        <f t="shared" si="70"/>
        <v>0</v>
      </c>
      <c r="K200" s="186"/>
      <c r="L200" s="111"/>
      <c r="M200" s="187" t="s">
        <v>3</v>
      </c>
      <c r="N200" s="188" t="s">
        <v>41</v>
      </c>
      <c r="O200" s="189"/>
      <c r="P200" s="190">
        <f t="shared" si="71"/>
        <v>0</v>
      </c>
      <c r="Q200" s="190">
        <v>0</v>
      </c>
      <c r="R200" s="190">
        <f t="shared" si="72"/>
        <v>0</v>
      </c>
      <c r="S200" s="190">
        <v>0</v>
      </c>
      <c r="T200" s="191">
        <f t="shared" si="73"/>
        <v>0</v>
      </c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R200" s="192" t="s">
        <v>162</v>
      </c>
      <c r="AT200" s="192" t="s">
        <v>158</v>
      </c>
      <c r="AU200" s="192" t="s">
        <v>77</v>
      </c>
      <c r="AY200" s="101" t="s">
        <v>157</v>
      </c>
      <c r="BE200" s="193">
        <f t="shared" si="74"/>
        <v>0</v>
      </c>
      <c r="BF200" s="193">
        <f t="shared" si="75"/>
        <v>0</v>
      </c>
      <c r="BG200" s="193">
        <f t="shared" si="76"/>
        <v>0</v>
      </c>
      <c r="BH200" s="193">
        <f t="shared" si="77"/>
        <v>0</v>
      </c>
      <c r="BI200" s="193">
        <f t="shared" si="78"/>
        <v>0</v>
      </c>
      <c r="BJ200" s="101" t="s">
        <v>163</v>
      </c>
      <c r="BK200" s="193">
        <f t="shared" si="79"/>
        <v>0</v>
      </c>
      <c r="BL200" s="101" t="s">
        <v>162</v>
      </c>
      <c r="BM200" s="192" t="s">
        <v>788</v>
      </c>
    </row>
    <row r="201" spans="1:65" s="113" customFormat="1" ht="24.2" customHeight="1">
      <c r="A201" s="110"/>
      <c r="B201" s="111"/>
      <c r="C201" s="180" t="s">
        <v>790</v>
      </c>
      <c r="D201" s="180" t="s">
        <v>158</v>
      </c>
      <c r="E201" s="181" t="s">
        <v>790</v>
      </c>
      <c r="F201" s="182" t="s">
        <v>1608</v>
      </c>
      <c r="G201" s="183" t="s">
        <v>727</v>
      </c>
      <c r="H201" s="184">
        <v>1</v>
      </c>
      <c r="I201" s="5"/>
      <c r="J201" s="185">
        <f t="shared" si="70"/>
        <v>0</v>
      </c>
      <c r="K201" s="186"/>
      <c r="L201" s="111"/>
      <c r="M201" s="187" t="s">
        <v>3</v>
      </c>
      <c r="N201" s="188" t="s">
        <v>41</v>
      </c>
      <c r="O201" s="189"/>
      <c r="P201" s="190">
        <f t="shared" si="71"/>
        <v>0</v>
      </c>
      <c r="Q201" s="190">
        <v>0</v>
      </c>
      <c r="R201" s="190">
        <f t="shared" si="72"/>
        <v>0</v>
      </c>
      <c r="S201" s="190">
        <v>0</v>
      </c>
      <c r="T201" s="191">
        <f t="shared" si="73"/>
        <v>0</v>
      </c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R201" s="192" t="s">
        <v>162</v>
      </c>
      <c r="AT201" s="192" t="s">
        <v>158</v>
      </c>
      <c r="AU201" s="192" t="s">
        <v>77</v>
      </c>
      <c r="AY201" s="101" t="s">
        <v>157</v>
      </c>
      <c r="BE201" s="193">
        <f t="shared" si="74"/>
        <v>0</v>
      </c>
      <c r="BF201" s="193">
        <f t="shared" si="75"/>
        <v>0</v>
      </c>
      <c r="BG201" s="193">
        <f t="shared" si="76"/>
        <v>0</v>
      </c>
      <c r="BH201" s="193">
        <f t="shared" si="77"/>
        <v>0</v>
      </c>
      <c r="BI201" s="193">
        <f t="shared" si="78"/>
        <v>0</v>
      </c>
      <c r="BJ201" s="101" t="s">
        <v>163</v>
      </c>
      <c r="BK201" s="193">
        <f t="shared" si="79"/>
        <v>0</v>
      </c>
      <c r="BL201" s="101" t="s">
        <v>162</v>
      </c>
      <c r="BM201" s="192" t="s">
        <v>792</v>
      </c>
    </row>
    <row r="202" spans="1:65" s="113" customFormat="1" ht="16.5" customHeight="1">
      <c r="A202" s="110"/>
      <c r="B202" s="111"/>
      <c r="C202" s="180" t="s">
        <v>550</v>
      </c>
      <c r="D202" s="180" t="s">
        <v>158</v>
      </c>
      <c r="E202" s="181" t="s">
        <v>550</v>
      </c>
      <c r="F202" s="182" t="s">
        <v>1609</v>
      </c>
      <c r="G202" s="183" t="s">
        <v>762</v>
      </c>
      <c r="H202" s="184">
        <v>6</v>
      </c>
      <c r="I202" s="5"/>
      <c r="J202" s="185">
        <f t="shared" si="70"/>
        <v>0</v>
      </c>
      <c r="K202" s="186"/>
      <c r="L202" s="111"/>
      <c r="M202" s="187" t="s">
        <v>3</v>
      </c>
      <c r="N202" s="188" t="s">
        <v>41</v>
      </c>
      <c r="O202" s="189"/>
      <c r="P202" s="190">
        <f t="shared" si="71"/>
        <v>0</v>
      </c>
      <c r="Q202" s="190">
        <v>0</v>
      </c>
      <c r="R202" s="190">
        <f t="shared" si="72"/>
        <v>0</v>
      </c>
      <c r="S202" s="190">
        <v>0</v>
      </c>
      <c r="T202" s="191">
        <f t="shared" si="73"/>
        <v>0</v>
      </c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R202" s="192" t="s">
        <v>162</v>
      </c>
      <c r="AT202" s="192" t="s">
        <v>158</v>
      </c>
      <c r="AU202" s="192" t="s">
        <v>77</v>
      </c>
      <c r="AY202" s="101" t="s">
        <v>157</v>
      </c>
      <c r="BE202" s="193">
        <f t="shared" si="74"/>
        <v>0</v>
      </c>
      <c r="BF202" s="193">
        <f t="shared" si="75"/>
        <v>0</v>
      </c>
      <c r="BG202" s="193">
        <f t="shared" si="76"/>
        <v>0</v>
      </c>
      <c r="BH202" s="193">
        <f t="shared" si="77"/>
        <v>0</v>
      </c>
      <c r="BI202" s="193">
        <f t="shared" si="78"/>
        <v>0</v>
      </c>
      <c r="BJ202" s="101" t="s">
        <v>163</v>
      </c>
      <c r="BK202" s="193">
        <f t="shared" si="79"/>
        <v>0</v>
      </c>
      <c r="BL202" s="101" t="s">
        <v>162</v>
      </c>
      <c r="BM202" s="192" t="s">
        <v>796</v>
      </c>
    </row>
    <row r="203" spans="1:65" s="113" customFormat="1" ht="16.5" customHeight="1">
      <c r="A203" s="110"/>
      <c r="B203" s="111"/>
      <c r="C203" s="180" t="s">
        <v>797</v>
      </c>
      <c r="D203" s="180" t="s">
        <v>158</v>
      </c>
      <c r="E203" s="181" t="s">
        <v>797</v>
      </c>
      <c r="F203" s="182" t="s">
        <v>1610</v>
      </c>
      <c r="G203" s="183" t="s">
        <v>727</v>
      </c>
      <c r="H203" s="184">
        <v>1</v>
      </c>
      <c r="I203" s="5"/>
      <c r="J203" s="185">
        <f t="shared" si="70"/>
        <v>0</v>
      </c>
      <c r="K203" s="186"/>
      <c r="L203" s="111"/>
      <c r="M203" s="199" t="s">
        <v>3</v>
      </c>
      <c r="N203" s="200" t="s">
        <v>41</v>
      </c>
      <c r="O203" s="201"/>
      <c r="P203" s="202">
        <f t="shared" si="71"/>
        <v>0</v>
      </c>
      <c r="Q203" s="202">
        <v>0</v>
      </c>
      <c r="R203" s="202">
        <f t="shared" si="72"/>
        <v>0</v>
      </c>
      <c r="S203" s="202">
        <v>0</v>
      </c>
      <c r="T203" s="203">
        <f t="shared" si="73"/>
        <v>0</v>
      </c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R203" s="192" t="s">
        <v>162</v>
      </c>
      <c r="AT203" s="192" t="s">
        <v>158</v>
      </c>
      <c r="AU203" s="192" t="s">
        <v>77</v>
      </c>
      <c r="AY203" s="101" t="s">
        <v>157</v>
      </c>
      <c r="BE203" s="193">
        <f t="shared" si="74"/>
        <v>0</v>
      </c>
      <c r="BF203" s="193">
        <f t="shared" si="75"/>
        <v>0</v>
      </c>
      <c r="BG203" s="193">
        <f t="shared" si="76"/>
        <v>0</v>
      </c>
      <c r="BH203" s="193">
        <f t="shared" si="77"/>
        <v>0</v>
      </c>
      <c r="BI203" s="193">
        <f t="shared" si="78"/>
        <v>0</v>
      </c>
      <c r="BJ203" s="101" t="s">
        <v>163</v>
      </c>
      <c r="BK203" s="193">
        <f t="shared" si="79"/>
        <v>0</v>
      </c>
      <c r="BL203" s="101" t="s">
        <v>162</v>
      </c>
      <c r="BM203" s="192" t="s">
        <v>800</v>
      </c>
    </row>
    <row r="204" spans="1:31" s="113" customFormat="1" ht="6.95" customHeight="1">
      <c r="A204" s="110"/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11"/>
      <c r="M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</row>
  </sheetData>
  <sheetProtection algorithmName="SHA-512" hashValue="uQzhE7sALnngwPNNTrO1An5k1yJ/K+71w13jVlOeZbyPD1BQYAUZO2wJVzZZeSVHtoMmUjjn6MfNkpcD7UYhlQ==" saltValue="ay0UjO5lceXppzpqqPW8RA==" spinCount="100000" sheet="1" objects="1" scenarios="1"/>
  <autoFilter ref="C88:K203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5"/>
  <sheetViews>
    <sheetView showGridLines="0" workbookViewId="0" topLeftCell="A183">
      <selection activeCell="I184" sqref="I184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90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1642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ROUND(J89,2)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ROUND((SUM(BE89:BE194)),2)</f>
        <v>0</v>
      </c>
      <c r="G33" s="110"/>
      <c r="H33" s="110"/>
      <c r="I33" s="130">
        <v>0.21</v>
      </c>
      <c r="J33" s="129">
        <f>ROUND(((SUM(BE89:BE194))*I33),2)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ROUND((SUM(BF89:BF194)),2)</f>
        <v>0</v>
      </c>
      <c r="G34" s="110"/>
      <c r="H34" s="110"/>
      <c r="I34" s="130">
        <v>0.15</v>
      </c>
      <c r="J34" s="129">
        <f>ROUND(((SUM(BF89:BF194))*I34),2)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ROUND((SUM(BG89:BG194)),2)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ROUND((SUM(BH89:BH194)),2)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ROUND((SUM(BI89:BI194)),2)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01-4 - VYTÁPĚNÍ LŮŽKOVÝ PAVILON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J89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1643</v>
      </c>
      <c r="E60" s="149"/>
      <c r="F60" s="149"/>
      <c r="G60" s="149"/>
      <c r="H60" s="149"/>
      <c r="I60" s="149"/>
      <c r="J60" s="150">
        <f>J90</f>
        <v>0</v>
      </c>
      <c r="L60" s="147"/>
    </row>
    <row r="61" spans="2:12" s="146" customFormat="1" ht="24.95" customHeight="1">
      <c r="B61" s="147"/>
      <c r="D61" s="148" t="s">
        <v>1644</v>
      </c>
      <c r="E61" s="149"/>
      <c r="F61" s="149"/>
      <c r="G61" s="149"/>
      <c r="H61" s="149"/>
      <c r="I61" s="149"/>
      <c r="J61" s="150">
        <f>J111</f>
        <v>0</v>
      </c>
      <c r="L61" s="147"/>
    </row>
    <row r="62" spans="2:12" s="146" customFormat="1" ht="24.95" customHeight="1">
      <c r="B62" s="147"/>
      <c r="D62" s="148" t="s">
        <v>1484</v>
      </c>
      <c r="E62" s="149"/>
      <c r="F62" s="149"/>
      <c r="G62" s="149"/>
      <c r="H62" s="149"/>
      <c r="I62" s="149"/>
      <c r="J62" s="150">
        <f>J114</f>
        <v>0</v>
      </c>
      <c r="L62" s="147"/>
    </row>
    <row r="63" spans="2:12" s="146" customFormat="1" ht="24.95" customHeight="1">
      <c r="B63" s="147"/>
      <c r="D63" s="148" t="s">
        <v>1645</v>
      </c>
      <c r="E63" s="149"/>
      <c r="F63" s="149"/>
      <c r="G63" s="149"/>
      <c r="H63" s="149"/>
      <c r="I63" s="149"/>
      <c r="J63" s="150">
        <f>J131</f>
        <v>0</v>
      </c>
      <c r="L63" s="147"/>
    </row>
    <row r="64" spans="2:12" s="146" customFormat="1" ht="24.95" customHeight="1">
      <c r="B64" s="147"/>
      <c r="D64" s="148" t="s">
        <v>1646</v>
      </c>
      <c r="E64" s="149"/>
      <c r="F64" s="149"/>
      <c r="G64" s="149"/>
      <c r="H64" s="149"/>
      <c r="I64" s="149"/>
      <c r="J64" s="150">
        <f>J138</f>
        <v>0</v>
      </c>
      <c r="L64" s="147"/>
    </row>
    <row r="65" spans="2:12" s="146" customFormat="1" ht="24.95" customHeight="1">
      <c r="B65" s="147"/>
      <c r="D65" s="148" t="s">
        <v>1647</v>
      </c>
      <c r="E65" s="149"/>
      <c r="F65" s="149"/>
      <c r="G65" s="149"/>
      <c r="H65" s="149"/>
      <c r="I65" s="149"/>
      <c r="J65" s="150">
        <f>J144</f>
        <v>0</v>
      </c>
      <c r="L65" s="147"/>
    </row>
    <row r="66" spans="2:12" s="146" customFormat="1" ht="24.95" customHeight="1">
      <c r="B66" s="147"/>
      <c r="D66" s="148" t="s">
        <v>1648</v>
      </c>
      <c r="E66" s="149"/>
      <c r="F66" s="149"/>
      <c r="G66" s="149"/>
      <c r="H66" s="149"/>
      <c r="I66" s="149"/>
      <c r="J66" s="150">
        <f>J158</f>
        <v>0</v>
      </c>
      <c r="L66" s="147"/>
    </row>
    <row r="67" spans="2:12" s="146" customFormat="1" ht="24.95" customHeight="1">
      <c r="B67" s="147"/>
      <c r="D67" s="148" t="s">
        <v>1649</v>
      </c>
      <c r="E67" s="149"/>
      <c r="F67" s="149"/>
      <c r="G67" s="149"/>
      <c r="H67" s="149"/>
      <c r="I67" s="149"/>
      <c r="J67" s="150">
        <f>J165</f>
        <v>0</v>
      </c>
      <c r="L67" s="147"/>
    </row>
    <row r="68" spans="2:12" s="146" customFormat="1" ht="24.95" customHeight="1">
      <c r="B68" s="147"/>
      <c r="D68" s="148" t="s">
        <v>1650</v>
      </c>
      <c r="E68" s="149"/>
      <c r="F68" s="149"/>
      <c r="G68" s="149"/>
      <c r="H68" s="149"/>
      <c r="I68" s="149"/>
      <c r="J68" s="150">
        <f>J173</f>
        <v>0</v>
      </c>
      <c r="L68" s="147"/>
    </row>
    <row r="69" spans="2:12" s="146" customFormat="1" ht="24.95" customHeight="1">
      <c r="B69" s="147"/>
      <c r="D69" s="148" t="s">
        <v>1491</v>
      </c>
      <c r="E69" s="149"/>
      <c r="F69" s="149"/>
      <c r="G69" s="149"/>
      <c r="H69" s="149"/>
      <c r="I69" s="149"/>
      <c r="J69" s="150">
        <f>J184</f>
        <v>0</v>
      </c>
      <c r="L69" s="147"/>
    </row>
    <row r="70" spans="1:31" s="113" customFormat="1" ht="21.75" customHeight="1">
      <c r="A70" s="110"/>
      <c r="B70" s="111"/>
      <c r="C70" s="110"/>
      <c r="D70" s="110"/>
      <c r="E70" s="110"/>
      <c r="F70" s="110"/>
      <c r="G70" s="110"/>
      <c r="H70" s="110"/>
      <c r="I70" s="110"/>
      <c r="J70" s="110"/>
      <c r="K70" s="110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6.95" customHeight="1">
      <c r="A71" s="110"/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5" spans="1:31" s="113" customFormat="1" ht="6.95" customHeight="1">
      <c r="A75" s="110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24.95" customHeight="1">
      <c r="A76" s="110"/>
      <c r="B76" s="111"/>
      <c r="C76" s="105" t="s">
        <v>143</v>
      </c>
      <c r="D76" s="110"/>
      <c r="E76" s="110"/>
      <c r="F76" s="110"/>
      <c r="G76" s="110"/>
      <c r="H76" s="110"/>
      <c r="I76" s="110"/>
      <c r="J76" s="110"/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6.95" customHeight="1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2" customHeight="1">
      <c r="A78" s="110"/>
      <c r="B78" s="111"/>
      <c r="C78" s="107" t="s">
        <v>17</v>
      </c>
      <c r="D78" s="110"/>
      <c r="E78" s="110"/>
      <c r="F78" s="110"/>
      <c r="G78" s="110"/>
      <c r="H78" s="110"/>
      <c r="I78" s="110"/>
      <c r="J78" s="110"/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16.5" customHeight="1">
      <c r="A79" s="110"/>
      <c r="B79" s="111"/>
      <c r="C79" s="110"/>
      <c r="D79" s="110"/>
      <c r="E79" s="108" t="str">
        <f>E7</f>
        <v>Domov Domino Zavidov</v>
      </c>
      <c r="F79" s="109"/>
      <c r="G79" s="109"/>
      <c r="H79" s="109"/>
      <c r="I79" s="110"/>
      <c r="J79" s="110"/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2" customHeight="1">
      <c r="A80" s="110"/>
      <c r="B80" s="111"/>
      <c r="C80" s="107" t="s">
        <v>107</v>
      </c>
      <c r="D80" s="110"/>
      <c r="E80" s="110"/>
      <c r="F80" s="110"/>
      <c r="G80" s="110"/>
      <c r="H80" s="110"/>
      <c r="I80" s="110"/>
      <c r="J80" s="110"/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13" customFormat="1" ht="16.5" customHeight="1">
      <c r="A81" s="110"/>
      <c r="B81" s="111"/>
      <c r="C81" s="110"/>
      <c r="D81" s="110"/>
      <c r="E81" s="114" t="str">
        <f>E9</f>
        <v>01-4 - VYTÁPĚNÍ LŮŽKOVÝ PAVILON</v>
      </c>
      <c r="F81" s="115"/>
      <c r="G81" s="115"/>
      <c r="H81" s="115"/>
      <c r="I81" s="110"/>
      <c r="J81" s="110"/>
      <c r="K81" s="110"/>
      <c r="L81" s="112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s="113" customFormat="1" ht="6.95" customHeight="1">
      <c r="A82" s="110"/>
      <c r="B82" s="111"/>
      <c r="C82" s="110"/>
      <c r="D82" s="110"/>
      <c r="E82" s="110"/>
      <c r="F82" s="110"/>
      <c r="G82" s="110"/>
      <c r="H82" s="110"/>
      <c r="I82" s="110"/>
      <c r="J82" s="110"/>
      <c r="K82" s="110"/>
      <c r="L82" s="112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s="113" customFormat="1" ht="12" customHeight="1">
      <c r="A83" s="110"/>
      <c r="B83" s="111"/>
      <c r="C83" s="107" t="s">
        <v>21</v>
      </c>
      <c r="D83" s="110"/>
      <c r="E83" s="110"/>
      <c r="F83" s="116" t="str">
        <f>F12</f>
        <v xml:space="preserve"> </v>
      </c>
      <c r="G83" s="110"/>
      <c r="H83" s="110"/>
      <c r="I83" s="107" t="s">
        <v>23</v>
      </c>
      <c r="J83" s="117" t="str">
        <f>IF(J12="","",J12)</f>
        <v>4. 1. 2022</v>
      </c>
      <c r="K83" s="110"/>
      <c r="L83" s="112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</row>
    <row r="84" spans="1:31" s="113" customFormat="1" ht="6.95" customHeight="1">
      <c r="A84" s="110"/>
      <c r="B84" s="111"/>
      <c r="C84" s="110"/>
      <c r="D84" s="110"/>
      <c r="E84" s="110"/>
      <c r="F84" s="110"/>
      <c r="G84" s="110"/>
      <c r="H84" s="110"/>
      <c r="I84" s="110"/>
      <c r="J84" s="110"/>
      <c r="K84" s="110"/>
      <c r="L84" s="112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</row>
    <row r="85" spans="1:31" s="113" customFormat="1" ht="15.2" customHeight="1">
      <c r="A85" s="110"/>
      <c r="B85" s="111"/>
      <c r="C85" s="107" t="s">
        <v>25</v>
      </c>
      <c r="D85" s="110"/>
      <c r="E85" s="110"/>
      <c r="F85" s="116" t="str">
        <f>E15</f>
        <v xml:space="preserve"> </v>
      </c>
      <c r="G85" s="110"/>
      <c r="H85" s="110"/>
      <c r="I85" s="107" t="s">
        <v>30</v>
      </c>
      <c r="J85" s="142" t="str">
        <f>E21</f>
        <v xml:space="preserve"> </v>
      </c>
      <c r="K85" s="110"/>
      <c r="L85" s="112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</row>
    <row r="86" spans="1:31" s="113" customFormat="1" ht="15.2" customHeight="1">
      <c r="A86" s="110"/>
      <c r="B86" s="111"/>
      <c r="C86" s="107" t="s">
        <v>28</v>
      </c>
      <c r="D86" s="110"/>
      <c r="E86" s="110"/>
      <c r="F86" s="116" t="str">
        <f>IF(E18="","",E18)</f>
        <v>Vyplň údaj</v>
      </c>
      <c r="G86" s="110"/>
      <c r="H86" s="110"/>
      <c r="I86" s="107" t="s">
        <v>32</v>
      </c>
      <c r="J86" s="142" t="str">
        <f>E24</f>
        <v xml:space="preserve"> </v>
      </c>
      <c r="K86" s="110"/>
      <c r="L86" s="112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</row>
    <row r="87" spans="1:31" s="113" customFormat="1" ht="10.35" customHeight="1">
      <c r="A87" s="110"/>
      <c r="B87" s="111"/>
      <c r="C87" s="110"/>
      <c r="D87" s="110"/>
      <c r="E87" s="110"/>
      <c r="F87" s="110"/>
      <c r="G87" s="110"/>
      <c r="H87" s="110"/>
      <c r="I87" s="110"/>
      <c r="J87" s="110"/>
      <c r="K87" s="110"/>
      <c r="L87" s="112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</row>
    <row r="88" spans="1:31" s="161" customFormat="1" ht="29.25" customHeight="1">
      <c r="A88" s="151"/>
      <c r="B88" s="152"/>
      <c r="C88" s="153" t="s">
        <v>144</v>
      </c>
      <c r="D88" s="154" t="s">
        <v>54</v>
      </c>
      <c r="E88" s="154" t="s">
        <v>50</v>
      </c>
      <c r="F88" s="154" t="s">
        <v>51</v>
      </c>
      <c r="G88" s="154" t="s">
        <v>145</v>
      </c>
      <c r="H88" s="154" t="s">
        <v>146</v>
      </c>
      <c r="I88" s="154" t="s">
        <v>147</v>
      </c>
      <c r="J88" s="155" t="s">
        <v>111</v>
      </c>
      <c r="K88" s="156" t="s">
        <v>148</v>
      </c>
      <c r="L88" s="157"/>
      <c r="M88" s="158" t="s">
        <v>3</v>
      </c>
      <c r="N88" s="159" t="s">
        <v>39</v>
      </c>
      <c r="O88" s="159" t="s">
        <v>149</v>
      </c>
      <c r="P88" s="159" t="s">
        <v>150</v>
      </c>
      <c r="Q88" s="159" t="s">
        <v>151</v>
      </c>
      <c r="R88" s="159" t="s">
        <v>152</v>
      </c>
      <c r="S88" s="159" t="s">
        <v>153</v>
      </c>
      <c r="T88" s="160" t="s">
        <v>154</v>
      </c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63" s="113" customFormat="1" ht="22.9" customHeight="1">
      <c r="A89" s="110"/>
      <c r="B89" s="111"/>
      <c r="C89" s="162" t="s">
        <v>155</v>
      </c>
      <c r="D89" s="110"/>
      <c r="E89" s="110"/>
      <c r="F89" s="110"/>
      <c r="G89" s="110"/>
      <c r="H89" s="110"/>
      <c r="I89" s="110"/>
      <c r="J89" s="163">
        <f>BK89</f>
        <v>0</v>
      </c>
      <c r="K89" s="110"/>
      <c r="L89" s="111"/>
      <c r="M89" s="164"/>
      <c r="N89" s="165"/>
      <c r="O89" s="124"/>
      <c r="P89" s="166">
        <f>P90+P111+P114+P131+P138+P144+P158+P165+P173+P184</f>
        <v>0</v>
      </c>
      <c r="Q89" s="124"/>
      <c r="R89" s="166">
        <f>R90+R111+R114+R131+R138+R144+R158+R165+R173+R184</f>
        <v>0</v>
      </c>
      <c r="S89" s="124"/>
      <c r="T89" s="167">
        <f>T90+T111+T114+T131+T138+T144+T158+T165+T173+T184</f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T89" s="101" t="s">
        <v>68</v>
      </c>
      <c r="AU89" s="101" t="s">
        <v>112</v>
      </c>
      <c r="BK89" s="168">
        <f>BK90+BK111+BK114+BK131+BK138+BK144+BK158+BK165+BK173+BK184</f>
        <v>0</v>
      </c>
    </row>
    <row r="90" spans="2:63" s="169" customFormat="1" ht="25.9" customHeight="1">
      <c r="B90" s="170"/>
      <c r="D90" s="171" t="s">
        <v>68</v>
      </c>
      <c r="E90" s="172" t="s">
        <v>1651</v>
      </c>
      <c r="F90" s="172" t="s">
        <v>1493</v>
      </c>
      <c r="J90" s="173">
        <f>BK90</f>
        <v>0</v>
      </c>
      <c r="L90" s="170"/>
      <c r="M90" s="174"/>
      <c r="N90" s="175"/>
      <c r="O90" s="175"/>
      <c r="P90" s="176">
        <f>SUM(P91:P110)</f>
        <v>0</v>
      </c>
      <c r="Q90" s="175"/>
      <c r="R90" s="176">
        <f>SUM(R91:R110)</f>
        <v>0</v>
      </c>
      <c r="S90" s="175"/>
      <c r="T90" s="177">
        <f>SUM(T91:T110)</f>
        <v>0</v>
      </c>
      <c r="AR90" s="171" t="s">
        <v>77</v>
      </c>
      <c r="AT90" s="178" t="s">
        <v>68</v>
      </c>
      <c r="AU90" s="178" t="s">
        <v>69</v>
      </c>
      <c r="AY90" s="171" t="s">
        <v>157</v>
      </c>
      <c r="BK90" s="179">
        <f>SUM(BK91:BK110)</f>
        <v>0</v>
      </c>
    </row>
    <row r="91" spans="1:65" s="113" customFormat="1" ht="62.65" customHeight="1">
      <c r="A91" s="110"/>
      <c r="B91" s="111"/>
      <c r="C91" s="180" t="s">
        <v>77</v>
      </c>
      <c r="D91" s="180" t="s">
        <v>158</v>
      </c>
      <c r="E91" s="181" t="s">
        <v>77</v>
      </c>
      <c r="F91" s="182" t="s">
        <v>1494</v>
      </c>
      <c r="G91" s="183" t="s">
        <v>762</v>
      </c>
      <c r="H91" s="184">
        <v>3</v>
      </c>
      <c r="I91" s="5"/>
      <c r="J91" s="185">
        <f aca="true" t="shared" si="0" ref="J91:J103">ROUND(I91*H91,2)</f>
        <v>0</v>
      </c>
      <c r="K91" s="186"/>
      <c r="L91" s="111"/>
      <c r="M91" s="187" t="s">
        <v>3</v>
      </c>
      <c r="N91" s="188" t="s">
        <v>41</v>
      </c>
      <c r="O91" s="189"/>
      <c r="P91" s="190">
        <f aca="true" t="shared" si="1" ref="P91:P103">O91*H91</f>
        <v>0</v>
      </c>
      <c r="Q91" s="190">
        <v>0</v>
      </c>
      <c r="R91" s="190">
        <f aca="true" t="shared" si="2" ref="R91:R103">Q91*H91</f>
        <v>0</v>
      </c>
      <c r="S91" s="190">
        <v>0</v>
      </c>
      <c r="T91" s="191">
        <f aca="true" t="shared" si="3" ref="T91:T103">S91*H91</f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aca="true" t="shared" si="4" ref="BE91:BE103">IF(N91="základní",J91,0)</f>
        <v>0</v>
      </c>
      <c r="BF91" s="193">
        <f aca="true" t="shared" si="5" ref="BF91:BF103">IF(N91="snížená",J91,0)</f>
        <v>0</v>
      </c>
      <c r="BG91" s="193">
        <f aca="true" t="shared" si="6" ref="BG91:BG103">IF(N91="zákl. přenesená",J91,0)</f>
        <v>0</v>
      </c>
      <c r="BH91" s="193">
        <f aca="true" t="shared" si="7" ref="BH91:BH103">IF(N91="sníž. přenesená",J91,0)</f>
        <v>0</v>
      </c>
      <c r="BI91" s="193">
        <f aca="true" t="shared" si="8" ref="BI91:BI103">IF(N91="nulová",J91,0)</f>
        <v>0</v>
      </c>
      <c r="BJ91" s="101" t="s">
        <v>163</v>
      </c>
      <c r="BK91" s="193">
        <f aca="true" t="shared" si="9" ref="BK91:BK103">ROUND(I91*H91,2)</f>
        <v>0</v>
      </c>
      <c r="BL91" s="101" t="s">
        <v>162</v>
      </c>
      <c r="BM91" s="192" t="s">
        <v>163</v>
      </c>
    </row>
    <row r="92" spans="1:65" s="113" customFormat="1" ht="33" customHeight="1">
      <c r="A92" s="110"/>
      <c r="B92" s="111"/>
      <c r="C92" s="180" t="s">
        <v>163</v>
      </c>
      <c r="D92" s="180" t="s">
        <v>158</v>
      </c>
      <c r="E92" s="181" t="s">
        <v>163</v>
      </c>
      <c r="F92" s="182" t="s">
        <v>1495</v>
      </c>
      <c r="G92" s="183" t="s">
        <v>727</v>
      </c>
      <c r="H92" s="184">
        <v>1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162</v>
      </c>
    </row>
    <row r="93" spans="1:65" s="113" customFormat="1" ht="37.9" customHeight="1">
      <c r="A93" s="110"/>
      <c r="B93" s="111"/>
      <c r="C93" s="180" t="s">
        <v>176</v>
      </c>
      <c r="D93" s="180" t="s">
        <v>158</v>
      </c>
      <c r="E93" s="181" t="s">
        <v>176</v>
      </c>
      <c r="F93" s="182" t="s">
        <v>1496</v>
      </c>
      <c r="G93" s="183" t="s">
        <v>762</v>
      </c>
      <c r="H93" s="184">
        <v>1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179</v>
      </c>
    </row>
    <row r="94" spans="1:65" s="113" customFormat="1" ht="55.5" customHeight="1">
      <c r="A94" s="110"/>
      <c r="B94" s="111"/>
      <c r="C94" s="180" t="s">
        <v>162</v>
      </c>
      <c r="D94" s="180" t="s">
        <v>158</v>
      </c>
      <c r="E94" s="181" t="s">
        <v>162</v>
      </c>
      <c r="F94" s="182" t="s">
        <v>1652</v>
      </c>
      <c r="G94" s="183" t="s">
        <v>762</v>
      </c>
      <c r="H94" s="184">
        <v>1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184</v>
      </c>
    </row>
    <row r="95" spans="1:65" s="113" customFormat="1" ht="24.2" customHeight="1">
      <c r="A95" s="110"/>
      <c r="B95" s="111"/>
      <c r="C95" s="180" t="s">
        <v>190</v>
      </c>
      <c r="D95" s="180" t="s">
        <v>158</v>
      </c>
      <c r="E95" s="181" t="s">
        <v>190</v>
      </c>
      <c r="F95" s="182" t="s">
        <v>1497</v>
      </c>
      <c r="G95" s="183" t="s">
        <v>762</v>
      </c>
      <c r="H95" s="184">
        <v>1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194</v>
      </c>
    </row>
    <row r="96" spans="1:65" s="113" customFormat="1" ht="24.2" customHeight="1">
      <c r="A96" s="110"/>
      <c r="B96" s="111"/>
      <c r="C96" s="180" t="s">
        <v>179</v>
      </c>
      <c r="D96" s="180" t="s">
        <v>158</v>
      </c>
      <c r="E96" s="181" t="s">
        <v>179</v>
      </c>
      <c r="F96" s="182" t="s">
        <v>1498</v>
      </c>
      <c r="G96" s="183" t="s">
        <v>762</v>
      </c>
      <c r="H96" s="184">
        <v>4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202</v>
      </c>
    </row>
    <row r="97" spans="1:65" s="113" customFormat="1" ht="37.9" customHeight="1">
      <c r="A97" s="110"/>
      <c r="B97" s="111"/>
      <c r="C97" s="180" t="s">
        <v>205</v>
      </c>
      <c r="D97" s="180" t="s">
        <v>158</v>
      </c>
      <c r="E97" s="181" t="s">
        <v>205</v>
      </c>
      <c r="F97" s="182" t="s">
        <v>1653</v>
      </c>
      <c r="G97" s="183" t="s">
        <v>762</v>
      </c>
      <c r="H97" s="184">
        <v>3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208</v>
      </c>
    </row>
    <row r="98" spans="1:65" s="113" customFormat="1" ht="24.2" customHeight="1">
      <c r="A98" s="110"/>
      <c r="B98" s="111"/>
      <c r="C98" s="180" t="s">
        <v>184</v>
      </c>
      <c r="D98" s="180" t="s">
        <v>158</v>
      </c>
      <c r="E98" s="181" t="s">
        <v>184</v>
      </c>
      <c r="F98" s="182" t="s">
        <v>1654</v>
      </c>
      <c r="G98" s="183" t="s">
        <v>727</v>
      </c>
      <c r="H98" s="184">
        <v>1</v>
      </c>
      <c r="I98" s="5"/>
      <c r="J98" s="185">
        <f t="shared" si="0"/>
        <v>0</v>
      </c>
      <c r="K98" s="186"/>
      <c r="L98" s="111"/>
      <c r="M98" s="187" t="s">
        <v>3</v>
      </c>
      <c r="N98" s="188" t="s">
        <v>41</v>
      </c>
      <c r="O98" s="189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R98" s="192" t="s">
        <v>162</v>
      </c>
      <c r="AT98" s="192" t="s">
        <v>158</v>
      </c>
      <c r="AU98" s="192" t="s">
        <v>77</v>
      </c>
      <c r="AY98" s="101" t="s">
        <v>157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01" t="s">
        <v>163</v>
      </c>
      <c r="BK98" s="193">
        <f t="shared" si="9"/>
        <v>0</v>
      </c>
      <c r="BL98" s="101" t="s">
        <v>162</v>
      </c>
      <c r="BM98" s="192" t="s">
        <v>211</v>
      </c>
    </row>
    <row r="99" spans="1:65" s="113" customFormat="1" ht="44.25" customHeight="1">
      <c r="A99" s="110"/>
      <c r="B99" s="111"/>
      <c r="C99" s="180" t="s">
        <v>215</v>
      </c>
      <c r="D99" s="180" t="s">
        <v>158</v>
      </c>
      <c r="E99" s="181" t="s">
        <v>215</v>
      </c>
      <c r="F99" s="182" t="s">
        <v>1655</v>
      </c>
      <c r="G99" s="183" t="s">
        <v>762</v>
      </c>
      <c r="H99" s="184">
        <v>1</v>
      </c>
      <c r="I99" s="5"/>
      <c r="J99" s="185">
        <f t="shared" si="0"/>
        <v>0</v>
      </c>
      <c r="K99" s="186"/>
      <c r="L99" s="111"/>
      <c r="M99" s="187" t="s">
        <v>3</v>
      </c>
      <c r="N99" s="188" t="s">
        <v>41</v>
      </c>
      <c r="O99" s="189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01" t="s">
        <v>163</v>
      </c>
      <c r="BK99" s="193">
        <f t="shared" si="9"/>
        <v>0</v>
      </c>
      <c r="BL99" s="101" t="s">
        <v>162</v>
      </c>
      <c r="BM99" s="192" t="s">
        <v>218</v>
      </c>
    </row>
    <row r="100" spans="1:65" s="113" customFormat="1" ht="44.25" customHeight="1">
      <c r="A100" s="110"/>
      <c r="B100" s="111"/>
      <c r="C100" s="180" t="s">
        <v>194</v>
      </c>
      <c r="D100" s="180" t="s">
        <v>158</v>
      </c>
      <c r="E100" s="181" t="s">
        <v>194</v>
      </c>
      <c r="F100" s="182" t="s">
        <v>1656</v>
      </c>
      <c r="G100" s="183" t="s">
        <v>762</v>
      </c>
      <c r="H100" s="184">
        <v>1</v>
      </c>
      <c r="I100" s="5"/>
      <c r="J100" s="185">
        <f t="shared" si="0"/>
        <v>0</v>
      </c>
      <c r="K100" s="186"/>
      <c r="L100" s="111"/>
      <c r="M100" s="187" t="s">
        <v>3</v>
      </c>
      <c r="N100" s="188" t="s">
        <v>41</v>
      </c>
      <c r="O100" s="189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01" t="s">
        <v>163</v>
      </c>
      <c r="BK100" s="193">
        <f t="shared" si="9"/>
        <v>0</v>
      </c>
      <c r="BL100" s="101" t="s">
        <v>162</v>
      </c>
      <c r="BM100" s="192" t="s">
        <v>221</v>
      </c>
    </row>
    <row r="101" spans="1:65" s="113" customFormat="1" ht="21.75" customHeight="1">
      <c r="A101" s="110"/>
      <c r="B101" s="111"/>
      <c r="C101" s="180" t="s">
        <v>222</v>
      </c>
      <c r="D101" s="180" t="s">
        <v>158</v>
      </c>
      <c r="E101" s="181" t="s">
        <v>222</v>
      </c>
      <c r="F101" s="182" t="s">
        <v>1503</v>
      </c>
      <c r="G101" s="183" t="s">
        <v>762</v>
      </c>
      <c r="H101" s="184">
        <v>6</v>
      </c>
      <c r="I101" s="5"/>
      <c r="J101" s="185">
        <f t="shared" si="0"/>
        <v>0</v>
      </c>
      <c r="K101" s="186"/>
      <c r="L101" s="111"/>
      <c r="M101" s="187" t="s">
        <v>3</v>
      </c>
      <c r="N101" s="188" t="s">
        <v>41</v>
      </c>
      <c r="O101" s="189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01" t="s">
        <v>163</v>
      </c>
      <c r="BK101" s="193">
        <f t="shared" si="9"/>
        <v>0</v>
      </c>
      <c r="BL101" s="101" t="s">
        <v>162</v>
      </c>
      <c r="BM101" s="192" t="s">
        <v>225</v>
      </c>
    </row>
    <row r="102" spans="1:65" s="113" customFormat="1" ht="55.5" customHeight="1">
      <c r="A102" s="110"/>
      <c r="B102" s="111"/>
      <c r="C102" s="180" t="s">
        <v>202</v>
      </c>
      <c r="D102" s="180" t="s">
        <v>158</v>
      </c>
      <c r="E102" s="181" t="s">
        <v>202</v>
      </c>
      <c r="F102" s="182" t="s">
        <v>1500</v>
      </c>
      <c r="G102" s="183" t="s">
        <v>762</v>
      </c>
      <c r="H102" s="184">
        <v>1</v>
      </c>
      <c r="I102" s="5"/>
      <c r="J102" s="185">
        <f t="shared" si="0"/>
        <v>0</v>
      </c>
      <c r="K102" s="186"/>
      <c r="L102" s="111"/>
      <c r="M102" s="187" t="s">
        <v>3</v>
      </c>
      <c r="N102" s="188" t="s">
        <v>41</v>
      </c>
      <c r="O102" s="189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01" t="s">
        <v>163</v>
      </c>
      <c r="BK102" s="193">
        <f t="shared" si="9"/>
        <v>0</v>
      </c>
      <c r="BL102" s="101" t="s">
        <v>162</v>
      </c>
      <c r="BM102" s="192" t="s">
        <v>228</v>
      </c>
    </row>
    <row r="103" spans="1:65" s="113" customFormat="1" ht="55.5" customHeight="1">
      <c r="A103" s="110"/>
      <c r="B103" s="111"/>
      <c r="C103" s="180" t="s">
        <v>229</v>
      </c>
      <c r="D103" s="180" t="s">
        <v>158</v>
      </c>
      <c r="E103" s="181" t="s">
        <v>229</v>
      </c>
      <c r="F103" s="182" t="s">
        <v>1657</v>
      </c>
      <c r="G103" s="183" t="s">
        <v>762</v>
      </c>
      <c r="H103" s="184">
        <v>1</v>
      </c>
      <c r="I103" s="5"/>
      <c r="J103" s="185">
        <f t="shared" si="0"/>
        <v>0</v>
      </c>
      <c r="K103" s="186"/>
      <c r="L103" s="111"/>
      <c r="M103" s="187" t="s">
        <v>3</v>
      </c>
      <c r="N103" s="188" t="s">
        <v>41</v>
      </c>
      <c r="O103" s="189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R103" s="192" t="s">
        <v>162</v>
      </c>
      <c r="AT103" s="192" t="s">
        <v>158</v>
      </c>
      <c r="AU103" s="192" t="s">
        <v>77</v>
      </c>
      <c r="AY103" s="101" t="s">
        <v>157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01" t="s">
        <v>163</v>
      </c>
      <c r="BK103" s="193">
        <f t="shared" si="9"/>
        <v>0</v>
      </c>
      <c r="BL103" s="101" t="s">
        <v>162</v>
      </c>
      <c r="BM103" s="192" t="s">
        <v>232</v>
      </c>
    </row>
    <row r="104" spans="1:47" s="113" customFormat="1" ht="19.5">
      <c r="A104" s="110"/>
      <c r="B104" s="111"/>
      <c r="C104" s="110"/>
      <c r="D104" s="194" t="s">
        <v>1395</v>
      </c>
      <c r="E104" s="110"/>
      <c r="F104" s="195" t="s">
        <v>1658</v>
      </c>
      <c r="G104" s="110"/>
      <c r="H104" s="110"/>
      <c r="I104" s="110"/>
      <c r="J104" s="110"/>
      <c r="K104" s="110"/>
      <c r="L104" s="111"/>
      <c r="M104" s="196"/>
      <c r="N104" s="197"/>
      <c r="O104" s="189"/>
      <c r="P104" s="189"/>
      <c r="Q104" s="189"/>
      <c r="R104" s="189"/>
      <c r="S104" s="189"/>
      <c r="T104" s="198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T104" s="101" t="s">
        <v>1395</v>
      </c>
      <c r="AU104" s="101" t="s">
        <v>77</v>
      </c>
    </row>
    <row r="105" spans="1:65" s="113" customFormat="1" ht="16.5" customHeight="1">
      <c r="A105" s="110"/>
      <c r="B105" s="111"/>
      <c r="C105" s="180" t="s">
        <v>208</v>
      </c>
      <c r="D105" s="180" t="s">
        <v>158</v>
      </c>
      <c r="E105" s="181" t="s">
        <v>208</v>
      </c>
      <c r="F105" s="182" t="s">
        <v>1659</v>
      </c>
      <c r="G105" s="183" t="s">
        <v>762</v>
      </c>
      <c r="H105" s="184">
        <v>1</v>
      </c>
      <c r="I105" s="5"/>
      <c r="J105" s="185">
        <f>ROUND(I105*H105,2)</f>
        <v>0</v>
      </c>
      <c r="K105" s="186"/>
      <c r="L105" s="111"/>
      <c r="M105" s="187" t="s">
        <v>3</v>
      </c>
      <c r="N105" s="188" t="s">
        <v>41</v>
      </c>
      <c r="O105" s="189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R105" s="192" t="s">
        <v>162</v>
      </c>
      <c r="AT105" s="192" t="s">
        <v>158</v>
      </c>
      <c r="AU105" s="192" t="s">
        <v>77</v>
      </c>
      <c r="AY105" s="101" t="s">
        <v>157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01" t="s">
        <v>163</v>
      </c>
      <c r="BK105" s="193">
        <f>ROUND(I105*H105,2)</f>
        <v>0</v>
      </c>
      <c r="BL105" s="101" t="s">
        <v>162</v>
      </c>
      <c r="BM105" s="192" t="s">
        <v>238</v>
      </c>
    </row>
    <row r="106" spans="1:65" s="113" customFormat="1" ht="16.5" customHeight="1">
      <c r="A106" s="110"/>
      <c r="B106" s="111"/>
      <c r="C106" s="180" t="s">
        <v>9</v>
      </c>
      <c r="D106" s="180" t="s">
        <v>158</v>
      </c>
      <c r="E106" s="181" t="s">
        <v>9</v>
      </c>
      <c r="F106" s="182" t="s">
        <v>1502</v>
      </c>
      <c r="G106" s="183" t="s">
        <v>762</v>
      </c>
      <c r="H106" s="184">
        <v>3</v>
      </c>
      <c r="I106" s="5"/>
      <c r="J106" s="185">
        <f>ROUND(I106*H106,2)</f>
        <v>0</v>
      </c>
      <c r="K106" s="186"/>
      <c r="L106" s="111"/>
      <c r="M106" s="187" t="s">
        <v>3</v>
      </c>
      <c r="N106" s="188" t="s">
        <v>41</v>
      </c>
      <c r="O106" s="189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R106" s="192" t="s">
        <v>162</v>
      </c>
      <c r="AT106" s="192" t="s">
        <v>158</v>
      </c>
      <c r="AU106" s="192" t="s">
        <v>77</v>
      </c>
      <c r="AY106" s="101" t="s">
        <v>157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01" t="s">
        <v>163</v>
      </c>
      <c r="BK106" s="193">
        <f>ROUND(I106*H106,2)</f>
        <v>0</v>
      </c>
      <c r="BL106" s="101" t="s">
        <v>162</v>
      </c>
      <c r="BM106" s="192" t="s">
        <v>243</v>
      </c>
    </row>
    <row r="107" spans="1:65" s="113" customFormat="1" ht="55.5" customHeight="1">
      <c r="A107" s="110"/>
      <c r="B107" s="111"/>
      <c r="C107" s="180" t="s">
        <v>211</v>
      </c>
      <c r="D107" s="180" t="s">
        <v>158</v>
      </c>
      <c r="E107" s="181" t="s">
        <v>211</v>
      </c>
      <c r="F107" s="182" t="s">
        <v>1505</v>
      </c>
      <c r="G107" s="183" t="s">
        <v>762</v>
      </c>
      <c r="H107" s="184">
        <v>1</v>
      </c>
      <c r="I107" s="5"/>
      <c r="J107" s="185">
        <f>ROUND(I107*H107,2)</f>
        <v>0</v>
      </c>
      <c r="K107" s="186"/>
      <c r="L107" s="111"/>
      <c r="M107" s="187" t="s">
        <v>3</v>
      </c>
      <c r="N107" s="188" t="s">
        <v>41</v>
      </c>
      <c r="O107" s="189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01" t="s">
        <v>163</v>
      </c>
      <c r="BK107" s="193">
        <f>ROUND(I107*H107,2)</f>
        <v>0</v>
      </c>
      <c r="BL107" s="101" t="s">
        <v>162</v>
      </c>
      <c r="BM107" s="192" t="s">
        <v>248</v>
      </c>
    </row>
    <row r="108" spans="1:47" s="113" customFormat="1" ht="29.25">
      <c r="A108" s="110"/>
      <c r="B108" s="111"/>
      <c r="C108" s="110"/>
      <c r="D108" s="194" t="s">
        <v>1395</v>
      </c>
      <c r="E108" s="110"/>
      <c r="F108" s="195" t="s">
        <v>1506</v>
      </c>
      <c r="G108" s="110"/>
      <c r="H108" s="110"/>
      <c r="I108" s="110"/>
      <c r="J108" s="110"/>
      <c r="K108" s="110"/>
      <c r="L108" s="111"/>
      <c r="M108" s="196"/>
      <c r="N108" s="197"/>
      <c r="O108" s="189"/>
      <c r="P108" s="189"/>
      <c r="Q108" s="189"/>
      <c r="R108" s="189"/>
      <c r="S108" s="189"/>
      <c r="T108" s="198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T108" s="101" t="s">
        <v>1395</v>
      </c>
      <c r="AU108" s="101" t="s">
        <v>77</v>
      </c>
    </row>
    <row r="109" spans="1:65" s="113" customFormat="1" ht="55.5" customHeight="1">
      <c r="A109" s="110"/>
      <c r="B109" s="111"/>
      <c r="C109" s="180" t="s">
        <v>251</v>
      </c>
      <c r="D109" s="180" t="s">
        <v>158</v>
      </c>
      <c r="E109" s="181" t="s">
        <v>251</v>
      </c>
      <c r="F109" s="182" t="s">
        <v>1507</v>
      </c>
      <c r="G109" s="183" t="s">
        <v>762</v>
      </c>
      <c r="H109" s="184">
        <v>5</v>
      </c>
      <c r="I109" s="5"/>
      <c r="J109" s="185">
        <f>ROUND(I109*H109,2)</f>
        <v>0</v>
      </c>
      <c r="K109" s="186"/>
      <c r="L109" s="111"/>
      <c r="M109" s="187" t="s">
        <v>3</v>
      </c>
      <c r="N109" s="188" t="s">
        <v>41</v>
      </c>
      <c r="O109" s="189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R109" s="192" t="s">
        <v>162</v>
      </c>
      <c r="AT109" s="192" t="s">
        <v>158</v>
      </c>
      <c r="AU109" s="192" t="s">
        <v>77</v>
      </c>
      <c r="AY109" s="101" t="s">
        <v>157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01" t="s">
        <v>163</v>
      </c>
      <c r="BK109" s="193">
        <f>ROUND(I109*H109,2)</f>
        <v>0</v>
      </c>
      <c r="BL109" s="101" t="s">
        <v>162</v>
      </c>
      <c r="BM109" s="192" t="s">
        <v>254</v>
      </c>
    </row>
    <row r="110" spans="1:47" s="113" customFormat="1" ht="19.5">
      <c r="A110" s="110"/>
      <c r="B110" s="111"/>
      <c r="C110" s="110"/>
      <c r="D110" s="194" t="s">
        <v>1395</v>
      </c>
      <c r="E110" s="110"/>
      <c r="F110" s="195" t="s">
        <v>1508</v>
      </c>
      <c r="G110" s="110"/>
      <c r="H110" s="110"/>
      <c r="I110" s="110"/>
      <c r="J110" s="110"/>
      <c r="K110" s="110"/>
      <c r="L110" s="111"/>
      <c r="M110" s="196"/>
      <c r="N110" s="197"/>
      <c r="O110" s="189"/>
      <c r="P110" s="189"/>
      <c r="Q110" s="189"/>
      <c r="R110" s="189"/>
      <c r="S110" s="189"/>
      <c r="T110" s="198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T110" s="101" t="s">
        <v>1395</v>
      </c>
      <c r="AU110" s="101" t="s">
        <v>77</v>
      </c>
    </row>
    <row r="111" spans="2:63" s="169" customFormat="1" ht="25.9" customHeight="1">
      <c r="B111" s="170"/>
      <c r="D111" s="171" t="s">
        <v>68</v>
      </c>
      <c r="E111" s="172" t="s">
        <v>1660</v>
      </c>
      <c r="F111" s="172" t="s">
        <v>1510</v>
      </c>
      <c r="J111" s="173">
        <f>BK111</f>
        <v>0</v>
      </c>
      <c r="L111" s="170"/>
      <c r="M111" s="174"/>
      <c r="N111" s="175"/>
      <c r="O111" s="175"/>
      <c r="P111" s="176">
        <f>SUM(P112:P113)</f>
        <v>0</v>
      </c>
      <c r="Q111" s="175"/>
      <c r="R111" s="176">
        <f>SUM(R112:R113)</f>
        <v>0</v>
      </c>
      <c r="S111" s="175"/>
      <c r="T111" s="177">
        <f>SUM(T112:T113)</f>
        <v>0</v>
      </c>
      <c r="AR111" s="171" t="s">
        <v>77</v>
      </c>
      <c r="AT111" s="178" t="s">
        <v>68</v>
      </c>
      <c r="AU111" s="178" t="s">
        <v>69</v>
      </c>
      <c r="AY111" s="171" t="s">
        <v>157</v>
      </c>
      <c r="BK111" s="179">
        <f>SUM(BK112:BK113)</f>
        <v>0</v>
      </c>
    </row>
    <row r="112" spans="1:65" s="113" customFormat="1" ht="37.9" customHeight="1">
      <c r="A112" s="110"/>
      <c r="B112" s="111"/>
      <c r="C112" s="180" t="s">
        <v>218</v>
      </c>
      <c r="D112" s="180" t="s">
        <v>158</v>
      </c>
      <c r="E112" s="181" t="s">
        <v>218</v>
      </c>
      <c r="F112" s="182" t="s">
        <v>1511</v>
      </c>
      <c r="G112" s="183" t="s">
        <v>762</v>
      </c>
      <c r="H112" s="184">
        <v>6</v>
      </c>
      <c r="I112" s="5"/>
      <c r="J112" s="185">
        <f>ROUND(I112*H112,2)</f>
        <v>0</v>
      </c>
      <c r="K112" s="186"/>
      <c r="L112" s="111"/>
      <c r="M112" s="187" t="s">
        <v>3</v>
      </c>
      <c r="N112" s="188" t="s">
        <v>41</v>
      </c>
      <c r="O112" s="189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162</v>
      </c>
      <c r="AT112" s="192" t="s">
        <v>158</v>
      </c>
      <c r="AU112" s="192" t="s">
        <v>77</v>
      </c>
      <c r="AY112" s="101" t="s">
        <v>157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01" t="s">
        <v>163</v>
      </c>
      <c r="BK112" s="193">
        <f>ROUND(I112*H112,2)</f>
        <v>0</v>
      </c>
      <c r="BL112" s="101" t="s">
        <v>162</v>
      </c>
      <c r="BM112" s="192" t="s">
        <v>258</v>
      </c>
    </row>
    <row r="113" spans="1:65" s="113" customFormat="1" ht="37.9" customHeight="1">
      <c r="A113" s="110"/>
      <c r="B113" s="111"/>
      <c r="C113" s="180" t="s">
        <v>275</v>
      </c>
      <c r="D113" s="180" t="s">
        <v>158</v>
      </c>
      <c r="E113" s="181" t="s">
        <v>275</v>
      </c>
      <c r="F113" s="182" t="s">
        <v>1661</v>
      </c>
      <c r="G113" s="183" t="s">
        <v>762</v>
      </c>
      <c r="H113" s="184">
        <v>1</v>
      </c>
      <c r="I113" s="5"/>
      <c r="J113" s="185">
        <f>ROUND(I113*H113,2)</f>
        <v>0</v>
      </c>
      <c r="K113" s="186"/>
      <c r="L113" s="111"/>
      <c r="M113" s="187" t="s">
        <v>3</v>
      </c>
      <c r="N113" s="188" t="s">
        <v>41</v>
      </c>
      <c r="O113" s="189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162</v>
      </c>
      <c r="AT113" s="192" t="s">
        <v>158</v>
      </c>
      <c r="AU113" s="192" t="s">
        <v>77</v>
      </c>
      <c r="AY113" s="101" t="s">
        <v>157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01" t="s">
        <v>163</v>
      </c>
      <c r="BK113" s="193">
        <f>ROUND(I113*H113,2)</f>
        <v>0</v>
      </c>
      <c r="BL113" s="101" t="s">
        <v>162</v>
      </c>
      <c r="BM113" s="192" t="s">
        <v>278</v>
      </c>
    </row>
    <row r="114" spans="2:63" s="169" customFormat="1" ht="25.9" customHeight="1">
      <c r="B114" s="170"/>
      <c r="D114" s="171" t="s">
        <v>68</v>
      </c>
      <c r="E114" s="172" t="s">
        <v>1513</v>
      </c>
      <c r="F114" s="172" t="s">
        <v>1514</v>
      </c>
      <c r="J114" s="173">
        <f>BK114</f>
        <v>0</v>
      </c>
      <c r="L114" s="170"/>
      <c r="M114" s="174"/>
      <c r="N114" s="175"/>
      <c r="O114" s="175"/>
      <c r="P114" s="176">
        <f>SUM(P115:P130)</f>
        <v>0</v>
      </c>
      <c r="Q114" s="175"/>
      <c r="R114" s="176">
        <f>SUM(R115:R130)</f>
        <v>0</v>
      </c>
      <c r="S114" s="175"/>
      <c r="T114" s="177">
        <f>SUM(T115:T130)</f>
        <v>0</v>
      </c>
      <c r="AR114" s="171" t="s">
        <v>163</v>
      </c>
      <c r="AT114" s="178" t="s">
        <v>68</v>
      </c>
      <c r="AU114" s="178" t="s">
        <v>69</v>
      </c>
      <c r="AY114" s="171" t="s">
        <v>157</v>
      </c>
      <c r="BK114" s="179">
        <f>SUM(BK115:BK130)</f>
        <v>0</v>
      </c>
    </row>
    <row r="115" spans="1:65" s="113" customFormat="1" ht="16.5" customHeight="1">
      <c r="A115" s="110"/>
      <c r="B115" s="111"/>
      <c r="C115" s="180" t="s">
        <v>221</v>
      </c>
      <c r="D115" s="180" t="s">
        <v>158</v>
      </c>
      <c r="E115" s="181" t="s">
        <v>221</v>
      </c>
      <c r="F115" s="182" t="s">
        <v>1515</v>
      </c>
      <c r="G115" s="183" t="s">
        <v>762</v>
      </c>
      <c r="H115" s="184">
        <v>4</v>
      </c>
      <c r="I115" s="5"/>
      <c r="J115" s="185">
        <f aca="true" t="shared" si="10" ref="J115:J128">ROUND(I115*H115,2)</f>
        <v>0</v>
      </c>
      <c r="K115" s="186"/>
      <c r="L115" s="111"/>
      <c r="M115" s="187" t="s">
        <v>3</v>
      </c>
      <c r="N115" s="188" t="s">
        <v>41</v>
      </c>
      <c r="O115" s="189"/>
      <c r="P115" s="190">
        <f aca="true" t="shared" si="11" ref="P115:P128">O115*H115</f>
        <v>0</v>
      </c>
      <c r="Q115" s="190">
        <v>0</v>
      </c>
      <c r="R115" s="190">
        <f aca="true" t="shared" si="12" ref="R115:R128">Q115*H115</f>
        <v>0</v>
      </c>
      <c r="S115" s="190">
        <v>0</v>
      </c>
      <c r="T115" s="191">
        <f aca="true" t="shared" si="13" ref="T115:T128">S115*H115</f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211</v>
      </c>
      <c r="AT115" s="192" t="s">
        <v>158</v>
      </c>
      <c r="AU115" s="192" t="s">
        <v>77</v>
      </c>
      <c r="AY115" s="101" t="s">
        <v>157</v>
      </c>
      <c r="BE115" s="193">
        <f aca="true" t="shared" si="14" ref="BE115:BE128">IF(N115="základní",J115,0)</f>
        <v>0</v>
      </c>
      <c r="BF115" s="193">
        <f aca="true" t="shared" si="15" ref="BF115:BF128">IF(N115="snížená",J115,0)</f>
        <v>0</v>
      </c>
      <c r="BG115" s="193">
        <f aca="true" t="shared" si="16" ref="BG115:BG128">IF(N115="zákl. přenesená",J115,0)</f>
        <v>0</v>
      </c>
      <c r="BH115" s="193">
        <f aca="true" t="shared" si="17" ref="BH115:BH128">IF(N115="sníž. přenesená",J115,0)</f>
        <v>0</v>
      </c>
      <c r="BI115" s="193">
        <f aca="true" t="shared" si="18" ref="BI115:BI128">IF(N115="nulová",J115,0)</f>
        <v>0</v>
      </c>
      <c r="BJ115" s="101" t="s">
        <v>163</v>
      </c>
      <c r="BK115" s="193">
        <f aca="true" t="shared" si="19" ref="BK115:BK128">ROUND(I115*H115,2)</f>
        <v>0</v>
      </c>
      <c r="BL115" s="101" t="s">
        <v>211</v>
      </c>
      <c r="BM115" s="192" t="s">
        <v>289</v>
      </c>
    </row>
    <row r="116" spans="1:65" s="113" customFormat="1" ht="16.5" customHeight="1">
      <c r="A116" s="110"/>
      <c r="B116" s="111"/>
      <c r="C116" s="180" t="s">
        <v>8</v>
      </c>
      <c r="D116" s="180" t="s">
        <v>158</v>
      </c>
      <c r="E116" s="181" t="s">
        <v>8</v>
      </c>
      <c r="F116" s="182" t="s">
        <v>1516</v>
      </c>
      <c r="G116" s="183" t="s">
        <v>762</v>
      </c>
      <c r="H116" s="184">
        <v>8</v>
      </c>
      <c r="I116" s="5"/>
      <c r="J116" s="185">
        <f t="shared" si="10"/>
        <v>0</v>
      </c>
      <c r="K116" s="186"/>
      <c r="L116" s="111"/>
      <c r="M116" s="187" t="s">
        <v>3</v>
      </c>
      <c r="N116" s="188" t="s">
        <v>41</v>
      </c>
      <c r="O116" s="18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211</v>
      </c>
      <c r="AT116" s="192" t="s">
        <v>158</v>
      </c>
      <c r="AU116" s="192" t="s">
        <v>77</v>
      </c>
      <c r="AY116" s="101" t="s">
        <v>157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01" t="s">
        <v>163</v>
      </c>
      <c r="BK116" s="193">
        <f t="shared" si="19"/>
        <v>0</v>
      </c>
      <c r="BL116" s="101" t="s">
        <v>211</v>
      </c>
      <c r="BM116" s="192" t="s">
        <v>315</v>
      </c>
    </row>
    <row r="117" spans="1:65" s="113" customFormat="1" ht="16.5" customHeight="1">
      <c r="A117" s="110"/>
      <c r="B117" s="111"/>
      <c r="C117" s="180" t="s">
        <v>225</v>
      </c>
      <c r="D117" s="180" t="s">
        <v>158</v>
      </c>
      <c r="E117" s="181" t="s">
        <v>225</v>
      </c>
      <c r="F117" s="182" t="s">
        <v>1517</v>
      </c>
      <c r="G117" s="183" t="s">
        <v>762</v>
      </c>
      <c r="H117" s="184">
        <v>20</v>
      </c>
      <c r="I117" s="5"/>
      <c r="J117" s="185">
        <f t="shared" si="10"/>
        <v>0</v>
      </c>
      <c r="K117" s="186"/>
      <c r="L117" s="111"/>
      <c r="M117" s="187" t="s">
        <v>3</v>
      </c>
      <c r="N117" s="188" t="s">
        <v>41</v>
      </c>
      <c r="O117" s="18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211</v>
      </c>
      <c r="AT117" s="192" t="s">
        <v>158</v>
      </c>
      <c r="AU117" s="192" t="s">
        <v>77</v>
      </c>
      <c r="AY117" s="101" t="s">
        <v>157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01" t="s">
        <v>163</v>
      </c>
      <c r="BK117" s="193">
        <f t="shared" si="19"/>
        <v>0</v>
      </c>
      <c r="BL117" s="101" t="s">
        <v>211</v>
      </c>
      <c r="BM117" s="192" t="s">
        <v>318</v>
      </c>
    </row>
    <row r="118" spans="1:65" s="113" customFormat="1" ht="24.2" customHeight="1">
      <c r="A118" s="110"/>
      <c r="B118" s="111"/>
      <c r="C118" s="180" t="s">
        <v>319</v>
      </c>
      <c r="D118" s="180" t="s">
        <v>158</v>
      </c>
      <c r="E118" s="181" t="s">
        <v>319</v>
      </c>
      <c r="F118" s="182" t="s">
        <v>1518</v>
      </c>
      <c r="G118" s="183" t="s">
        <v>762</v>
      </c>
      <c r="H118" s="184">
        <v>1</v>
      </c>
      <c r="I118" s="5"/>
      <c r="J118" s="185">
        <f t="shared" si="10"/>
        <v>0</v>
      </c>
      <c r="K118" s="186"/>
      <c r="L118" s="111"/>
      <c r="M118" s="187" t="s">
        <v>3</v>
      </c>
      <c r="N118" s="188" t="s">
        <v>41</v>
      </c>
      <c r="O118" s="18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R118" s="192" t="s">
        <v>211</v>
      </c>
      <c r="AT118" s="192" t="s">
        <v>158</v>
      </c>
      <c r="AU118" s="192" t="s">
        <v>77</v>
      </c>
      <c r="AY118" s="101" t="s">
        <v>157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01" t="s">
        <v>163</v>
      </c>
      <c r="BK118" s="193">
        <f t="shared" si="19"/>
        <v>0</v>
      </c>
      <c r="BL118" s="101" t="s">
        <v>211</v>
      </c>
      <c r="BM118" s="192" t="s">
        <v>322</v>
      </c>
    </row>
    <row r="119" spans="1:65" s="113" customFormat="1" ht="24.2" customHeight="1">
      <c r="A119" s="110"/>
      <c r="B119" s="111"/>
      <c r="C119" s="180" t="s">
        <v>228</v>
      </c>
      <c r="D119" s="180" t="s">
        <v>158</v>
      </c>
      <c r="E119" s="181" t="s">
        <v>228</v>
      </c>
      <c r="F119" s="182" t="s">
        <v>1519</v>
      </c>
      <c r="G119" s="183" t="s">
        <v>762</v>
      </c>
      <c r="H119" s="184">
        <v>3</v>
      </c>
      <c r="I119" s="5"/>
      <c r="J119" s="185">
        <f t="shared" si="10"/>
        <v>0</v>
      </c>
      <c r="K119" s="186"/>
      <c r="L119" s="111"/>
      <c r="M119" s="187" t="s">
        <v>3</v>
      </c>
      <c r="N119" s="188" t="s">
        <v>41</v>
      </c>
      <c r="O119" s="18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211</v>
      </c>
      <c r="AT119" s="192" t="s">
        <v>158</v>
      </c>
      <c r="AU119" s="192" t="s">
        <v>77</v>
      </c>
      <c r="AY119" s="101" t="s">
        <v>157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01" t="s">
        <v>163</v>
      </c>
      <c r="BK119" s="193">
        <f t="shared" si="19"/>
        <v>0</v>
      </c>
      <c r="BL119" s="101" t="s">
        <v>211</v>
      </c>
      <c r="BM119" s="192" t="s">
        <v>325</v>
      </c>
    </row>
    <row r="120" spans="1:65" s="113" customFormat="1" ht="37.9" customHeight="1">
      <c r="A120" s="110"/>
      <c r="B120" s="111"/>
      <c r="C120" s="180" t="s">
        <v>327</v>
      </c>
      <c r="D120" s="180" t="s">
        <v>158</v>
      </c>
      <c r="E120" s="181" t="s">
        <v>327</v>
      </c>
      <c r="F120" s="182" t="s">
        <v>1520</v>
      </c>
      <c r="G120" s="183" t="s">
        <v>762</v>
      </c>
      <c r="H120" s="184">
        <v>1</v>
      </c>
      <c r="I120" s="5"/>
      <c r="J120" s="185">
        <f t="shared" si="10"/>
        <v>0</v>
      </c>
      <c r="K120" s="186"/>
      <c r="L120" s="111"/>
      <c r="M120" s="187" t="s">
        <v>3</v>
      </c>
      <c r="N120" s="188" t="s">
        <v>41</v>
      </c>
      <c r="O120" s="189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R120" s="192" t="s">
        <v>211</v>
      </c>
      <c r="AT120" s="192" t="s">
        <v>158</v>
      </c>
      <c r="AU120" s="192" t="s">
        <v>77</v>
      </c>
      <c r="AY120" s="101" t="s">
        <v>157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01" t="s">
        <v>163</v>
      </c>
      <c r="BK120" s="193">
        <f t="shared" si="19"/>
        <v>0</v>
      </c>
      <c r="BL120" s="101" t="s">
        <v>211</v>
      </c>
      <c r="BM120" s="192" t="s">
        <v>330</v>
      </c>
    </row>
    <row r="121" spans="1:65" s="113" customFormat="1" ht="16.5" customHeight="1">
      <c r="A121" s="110"/>
      <c r="B121" s="111"/>
      <c r="C121" s="180" t="s">
        <v>232</v>
      </c>
      <c r="D121" s="180" t="s">
        <v>158</v>
      </c>
      <c r="E121" s="181" t="s">
        <v>232</v>
      </c>
      <c r="F121" s="182" t="s">
        <v>1521</v>
      </c>
      <c r="G121" s="183" t="s">
        <v>762</v>
      </c>
      <c r="H121" s="184">
        <v>5</v>
      </c>
      <c r="I121" s="5"/>
      <c r="J121" s="185">
        <f t="shared" si="10"/>
        <v>0</v>
      </c>
      <c r="K121" s="186"/>
      <c r="L121" s="111"/>
      <c r="M121" s="187" t="s">
        <v>3</v>
      </c>
      <c r="N121" s="188" t="s">
        <v>41</v>
      </c>
      <c r="O121" s="189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R121" s="192" t="s">
        <v>211</v>
      </c>
      <c r="AT121" s="192" t="s">
        <v>158</v>
      </c>
      <c r="AU121" s="192" t="s">
        <v>77</v>
      </c>
      <c r="AY121" s="101" t="s">
        <v>157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01" t="s">
        <v>163</v>
      </c>
      <c r="BK121" s="193">
        <f t="shared" si="19"/>
        <v>0</v>
      </c>
      <c r="BL121" s="101" t="s">
        <v>211</v>
      </c>
      <c r="BM121" s="192" t="s">
        <v>334</v>
      </c>
    </row>
    <row r="122" spans="1:65" s="113" customFormat="1" ht="21.75" customHeight="1">
      <c r="A122" s="110"/>
      <c r="B122" s="111"/>
      <c r="C122" s="180" t="s">
        <v>337</v>
      </c>
      <c r="D122" s="180" t="s">
        <v>158</v>
      </c>
      <c r="E122" s="181" t="s">
        <v>337</v>
      </c>
      <c r="F122" s="182" t="s">
        <v>1522</v>
      </c>
      <c r="G122" s="183" t="s">
        <v>762</v>
      </c>
      <c r="H122" s="184">
        <v>1</v>
      </c>
      <c r="I122" s="5"/>
      <c r="J122" s="185">
        <f t="shared" si="10"/>
        <v>0</v>
      </c>
      <c r="K122" s="186"/>
      <c r="L122" s="111"/>
      <c r="M122" s="187" t="s">
        <v>3</v>
      </c>
      <c r="N122" s="188" t="s">
        <v>41</v>
      </c>
      <c r="O122" s="189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211</v>
      </c>
      <c r="AT122" s="192" t="s">
        <v>158</v>
      </c>
      <c r="AU122" s="192" t="s">
        <v>77</v>
      </c>
      <c r="AY122" s="101" t="s">
        <v>157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01" t="s">
        <v>163</v>
      </c>
      <c r="BK122" s="193">
        <f t="shared" si="19"/>
        <v>0</v>
      </c>
      <c r="BL122" s="101" t="s">
        <v>211</v>
      </c>
      <c r="BM122" s="192" t="s">
        <v>340</v>
      </c>
    </row>
    <row r="123" spans="1:65" s="113" customFormat="1" ht="21.75" customHeight="1">
      <c r="A123" s="110"/>
      <c r="B123" s="111"/>
      <c r="C123" s="180" t="s">
        <v>238</v>
      </c>
      <c r="D123" s="180" t="s">
        <v>158</v>
      </c>
      <c r="E123" s="181" t="s">
        <v>238</v>
      </c>
      <c r="F123" s="182" t="s">
        <v>1523</v>
      </c>
      <c r="G123" s="183" t="s">
        <v>762</v>
      </c>
      <c r="H123" s="184">
        <v>5</v>
      </c>
      <c r="I123" s="5"/>
      <c r="J123" s="185">
        <f t="shared" si="10"/>
        <v>0</v>
      </c>
      <c r="K123" s="186"/>
      <c r="L123" s="111"/>
      <c r="M123" s="187" t="s">
        <v>3</v>
      </c>
      <c r="N123" s="188" t="s">
        <v>41</v>
      </c>
      <c r="O123" s="189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R123" s="192" t="s">
        <v>211</v>
      </c>
      <c r="AT123" s="192" t="s">
        <v>158</v>
      </c>
      <c r="AU123" s="192" t="s">
        <v>77</v>
      </c>
      <c r="AY123" s="101" t="s">
        <v>157</v>
      </c>
      <c r="BE123" s="193">
        <f t="shared" si="14"/>
        <v>0</v>
      </c>
      <c r="BF123" s="193">
        <f t="shared" si="15"/>
        <v>0</v>
      </c>
      <c r="BG123" s="193">
        <f t="shared" si="16"/>
        <v>0</v>
      </c>
      <c r="BH123" s="193">
        <f t="shared" si="17"/>
        <v>0</v>
      </c>
      <c r="BI123" s="193">
        <f t="shared" si="18"/>
        <v>0</v>
      </c>
      <c r="BJ123" s="101" t="s">
        <v>163</v>
      </c>
      <c r="BK123" s="193">
        <f t="shared" si="19"/>
        <v>0</v>
      </c>
      <c r="BL123" s="101" t="s">
        <v>211</v>
      </c>
      <c r="BM123" s="192" t="s">
        <v>344</v>
      </c>
    </row>
    <row r="124" spans="1:65" s="113" customFormat="1" ht="21.75" customHeight="1">
      <c r="A124" s="110"/>
      <c r="B124" s="111"/>
      <c r="C124" s="180" t="s">
        <v>345</v>
      </c>
      <c r="D124" s="180" t="s">
        <v>158</v>
      </c>
      <c r="E124" s="181" t="s">
        <v>345</v>
      </c>
      <c r="F124" s="182" t="s">
        <v>1524</v>
      </c>
      <c r="G124" s="183" t="s">
        <v>762</v>
      </c>
      <c r="H124" s="184">
        <v>5</v>
      </c>
      <c r="I124" s="5"/>
      <c r="J124" s="185">
        <f t="shared" si="10"/>
        <v>0</v>
      </c>
      <c r="K124" s="186"/>
      <c r="L124" s="111"/>
      <c r="M124" s="187" t="s">
        <v>3</v>
      </c>
      <c r="N124" s="188" t="s">
        <v>41</v>
      </c>
      <c r="O124" s="189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R124" s="192" t="s">
        <v>211</v>
      </c>
      <c r="AT124" s="192" t="s">
        <v>158</v>
      </c>
      <c r="AU124" s="192" t="s">
        <v>77</v>
      </c>
      <c r="AY124" s="101" t="s">
        <v>157</v>
      </c>
      <c r="BE124" s="193">
        <f t="shared" si="14"/>
        <v>0</v>
      </c>
      <c r="BF124" s="193">
        <f t="shared" si="15"/>
        <v>0</v>
      </c>
      <c r="BG124" s="193">
        <f t="shared" si="16"/>
        <v>0</v>
      </c>
      <c r="BH124" s="193">
        <f t="shared" si="17"/>
        <v>0</v>
      </c>
      <c r="BI124" s="193">
        <f t="shared" si="18"/>
        <v>0</v>
      </c>
      <c r="BJ124" s="101" t="s">
        <v>163</v>
      </c>
      <c r="BK124" s="193">
        <f t="shared" si="19"/>
        <v>0</v>
      </c>
      <c r="BL124" s="101" t="s">
        <v>211</v>
      </c>
      <c r="BM124" s="192" t="s">
        <v>348</v>
      </c>
    </row>
    <row r="125" spans="1:65" s="113" customFormat="1" ht="16.5" customHeight="1">
      <c r="A125" s="110"/>
      <c r="B125" s="111"/>
      <c r="C125" s="180" t="s">
        <v>243</v>
      </c>
      <c r="D125" s="180" t="s">
        <v>158</v>
      </c>
      <c r="E125" s="181" t="s">
        <v>243</v>
      </c>
      <c r="F125" s="182" t="s">
        <v>1525</v>
      </c>
      <c r="G125" s="183" t="s">
        <v>762</v>
      </c>
      <c r="H125" s="184">
        <v>7</v>
      </c>
      <c r="I125" s="5"/>
      <c r="J125" s="185">
        <f t="shared" si="10"/>
        <v>0</v>
      </c>
      <c r="K125" s="186"/>
      <c r="L125" s="111"/>
      <c r="M125" s="187" t="s">
        <v>3</v>
      </c>
      <c r="N125" s="188" t="s">
        <v>41</v>
      </c>
      <c r="O125" s="189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211</v>
      </c>
      <c r="AT125" s="192" t="s">
        <v>158</v>
      </c>
      <c r="AU125" s="192" t="s">
        <v>77</v>
      </c>
      <c r="AY125" s="101" t="s">
        <v>157</v>
      </c>
      <c r="BE125" s="193">
        <f t="shared" si="14"/>
        <v>0</v>
      </c>
      <c r="BF125" s="193">
        <f t="shared" si="15"/>
        <v>0</v>
      </c>
      <c r="BG125" s="193">
        <f t="shared" si="16"/>
        <v>0</v>
      </c>
      <c r="BH125" s="193">
        <f t="shared" si="17"/>
        <v>0</v>
      </c>
      <c r="BI125" s="193">
        <f t="shared" si="18"/>
        <v>0</v>
      </c>
      <c r="BJ125" s="101" t="s">
        <v>163</v>
      </c>
      <c r="BK125" s="193">
        <f t="shared" si="19"/>
        <v>0</v>
      </c>
      <c r="BL125" s="101" t="s">
        <v>211</v>
      </c>
      <c r="BM125" s="192" t="s">
        <v>352</v>
      </c>
    </row>
    <row r="126" spans="1:65" s="113" customFormat="1" ht="16.5" customHeight="1">
      <c r="A126" s="110"/>
      <c r="B126" s="111"/>
      <c r="C126" s="180" t="s">
        <v>386</v>
      </c>
      <c r="D126" s="180" t="s">
        <v>158</v>
      </c>
      <c r="E126" s="181" t="s">
        <v>386</v>
      </c>
      <c r="F126" s="182" t="s">
        <v>1526</v>
      </c>
      <c r="G126" s="183" t="s">
        <v>762</v>
      </c>
      <c r="H126" s="184">
        <v>14</v>
      </c>
      <c r="I126" s="5"/>
      <c r="J126" s="185">
        <f t="shared" si="10"/>
        <v>0</v>
      </c>
      <c r="K126" s="186"/>
      <c r="L126" s="111"/>
      <c r="M126" s="187" t="s">
        <v>3</v>
      </c>
      <c r="N126" s="188" t="s">
        <v>41</v>
      </c>
      <c r="O126" s="189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R126" s="192" t="s">
        <v>211</v>
      </c>
      <c r="AT126" s="192" t="s">
        <v>158</v>
      </c>
      <c r="AU126" s="192" t="s">
        <v>77</v>
      </c>
      <c r="AY126" s="101" t="s">
        <v>157</v>
      </c>
      <c r="BE126" s="193">
        <f t="shared" si="14"/>
        <v>0</v>
      </c>
      <c r="BF126" s="193">
        <f t="shared" si="15"/>
        <v>0</v>
      </c>
      <c r="BG126" s="193">
        <f t="shared" si="16"/>
        <v>0</v>
      </c>
      <c r="BH126" s="193">
        <f t="shared" si="17"/>
        <v>0</v>
      </c>
      <c r="BI126" s="193">
        <f t="shared" si="18"/>
        <v>0</v>
      </c>
      <c r="BJ126" s="101" t="s">
        <v>163</v>
      </c>
      <c r="BK126" s="193">
        <f t="shared" si="19"/>
        <v>0</v>
      </c>
      <c r="BL126" s="101" t="s">
        <v>211</v>
      </c>
      <c r="BM126" s="192" t="s">
        <v>390</v>
      </c>
    </row>
    <row r="127" spans="1:65" s="113" customFormat="1" ht="16.5" customHeight="1">
      <c r="A127" s="110"/>
      <c r="B127" s="111"/>
      <c r="C127" s="180" t="s">
        <v>248</v>
      </c>
      <c r="D127" s="180" t="s">
        <v>158</v>
      </c>
      <c r="E127" s="181" t="s">
        <v>248</v>
      </c>
      <c r="F127" s="182" t="s">
        <v>1527</v>
      </c>
      <c r="G127" s="183" t="s">
        <v>762</v>
      </c>
      <c r="H127" s="184">
        <v>6</v>
      </c>
      <c r="I127" s="5"/>
      <c r="J127" s="185">
        <f t="shared" si="10"/>
        <v>0</v>
      </c>
      <c r="K127" s="186"/>
      <c r="L127" s="111"/>
      <c r="M127" s="187" t="s">
        <v>3</v>
      </c>
      <c r="N127" s="188" t="s">
        <v>41</v>
      </c>
      <c r="O127" s="189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211</v>
      </c>
      <c r="AT127" s="192" t="s">
        <v>158</v>
      </c>
      <c r="AU127" s="192" t="s">
        <v>77</v>
      </c>
      <c r="AY127" s="101" t="s">
        <v>157</v>
      </c>
      <c r="BE127" s="193">
        <f t="shared" si="14"/>
        <v>0</v>
      </c>
      <c r="BF127" s="193">
        <f t="shared" si="15"/>
        <v>0</v>
      </c>
      <c r="BG127" s="193">
        <f t="shared" si="16"/>
        <v>0</v>
      </c>
      <c r="BH127" s="193">
        <f t="shared" si="17"/>
        <v>0</v>
      </c>
      <c r="BI127" s="193">
        <f t="shared" si="18"/>
        <v>0</v>
      </c>
      <c r="BJ127" s="101" t="s">
        <v>163</v>
      </c>
      <c r="BK127" s="193">
        <f t="shared" si="19"/>
        <v>0</v>
      </c>
      <c r="BL127" s="101" t="s">
        <v>211</v>
      </c>
      <c r="BM127" s="192" t="s">
        <v>393</v>
      </c>
    </row>
    <row r="128" spans="1:65" s="113" customFormat="1" ht="55.5" customHeight="1">
      <c r="A128" s="110"/>
      <c r="B128" s="111"/>
      <c r="C128" s="180" t="s">
        <v>394</v>
      </c>
      <c r="D128" s="180" t="s">
        <v>158</v>
      </c>
      <c r="E128" s="181" t="s">
        <v>394</v>
      </c>
      <c r="F128" s="182" t="s">
        <v>1528</v>
      </c>
      <c r="G128" s="183" t="s">
        <v>762</v>
      </c>
      <c r="H128" s="184">
        <v>1</v>
      </c>
      <c r="I128" s="5"/>
      <c r="J128" s="185">
        <f t="shared" si="1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211</v>
      </c>
      <c r="AT128" s="192" t="s">
        <v>158</v>
      </c>
      <c r="AU128" s="192" t="s">
        <v>77</v>
      </c>
      <c r="AY128" s="101" t="s">
        <v>157</v>
      </c>
      <c r="BE128" s="193">
        <f t="shared" si="14"/>
        <v>0</v>
      </c>
      <c r="BF128" s="193">
        <f t="shared" si="15"/>
        <v>0</v>
      </c>
      <c r="BG128" s="193">
        <f t="shared" si="16"/>
        <v>0</v>
      </c>
      <c r="BH128" s="193">
        <f t="shared" si="17"/>
        <v>0</v>
      </c>
      <c r="BI128" s="193">
        <f t="shared" si="18"/>
        <v>0</v>
      </c>
      <c r="BJ128" s="101" t="s">
        <v>163</v>
      </c>
      <c r="BK128" s="193">
        <f t="shared" si="19"/>
        <v>0</v>
      </c>
      <c r="BL128" s="101" t="s">
        <v>211</v>
      </c>
      <c r="BM128" s="192" t="s">
        <v>397</v>
      </c>
    </row>
    <row r="129" spans="1:47" s="113" customFormat="1" ht="19.5">
      <c r="A129" s="110"/>
      <c r="B129" s="111"/>
      <c r="C129" s="110"/>
      <c r="D129" s="194" t="s">
        <v>1395</v>
      </c>
      <c r="E129" s="110"/>
      <c r="F129" s="195" t="s">
        <v>1529</v>
      </c>
      <c r="G129" s="110"/>
      <c r="H129" s="110"/>
      <c r="I129" s="110"/>
      <c r="J129" s="110"/>
      <c r="K129" s="110"/>
      <c r="L129" s="111"/>
      <c r="M129" s="196"/>
      <c r="N129" s="197"/>
      <c r="O129" s="189"/>
      <c r="P129" s="189"/>
      <c r="Q129" s="189"/>
      <c r="R129" s="189"/>
      <c r="S129" s="189"/>
      <c r="T129" s="198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T129" s="101" t="s">
        <v>1395</v>
      </c>
      <c r="AU129" s="101" t="s">
        <v>77</v>
      </c>
    </row>
    <row r="130" spans="1:65" s="113" customFormat="1" ht="24.2" customHeight="1">
      <c r="A130" s="110"/>
      <c r="B130" s="111"/>
      <c r="C130" s="180" t="s">
        <v>254</v>
      </c>
      <c r="D130" s="180" t="s">
        <v>158</v>
      </c>
      <c r="E130" s="181" t="s">
        <v>254</v>
      </c>
      <c r="F130" s="182" t="s">
        <v>1530</v>
      </c>
      <c r="G130" s="183" t="s">
        <v>727</v>
      </c>
      <c r="H130" s="184">
        <v>1</v>
      </c>
      <c r="I130" s="5"/>
      <c r="J130" s="185">
        <f>ROUND(I130*H130,2)</f>
        <v>0</v>
      </c>
      <c r="K130" s="186"/>
      <c r="L130" s="111"/>
      <c r="M130" s="187" t="s">
        <v>3</v>
      </c>
      <c r="N130" s="188" t="s">
        <v>41</v>
      </c>
      <c r="O130" s="189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211</v>
      </c>
      <c r="AT130" s="192" t="s">
        <v>158</v>
      </c>
      <c r="AU130" s="192" t="s">
        <v>77</v>
      </c>
      <c r="AY130" s="101" t="s">
        <v>157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01" t="s">
        <v>163</v>
      </c>
      <c r="BK130" s="193">
        <f>ROUND(I130*H130,2)</f>
        <v>0</v>
      </c>
      <c r="BL130" s="101" t="s">
        <v>211</v>
      </c>
      <c r="BM130" s="192" t="s">
        <v>408</v>
      </c>
    </row>
    <row r="131" spans="2:63" s="169" customFormat="1" ht="25.9" customHeight="1">
      <c r="B131" s="170"/>
      <c r="D131" s="171" t="s">
        <v>68</v>
      </c>
      <c r="E131" s="172" t="s">
        <v>1662</v>
      </c>
      <c r="F131" s="172" t="s">
        <v>1532</v>
      </c>
      <c r="J131" s="173">
        <f>BK131</f>
        <v>0</v>
      </c>
      <c r="L131" s="170"/>
      <c r="M131" s="174"/>
      <c r="N131" s="175"/>
      <c r="O131" s="175"/>
      <c r="P131" s="176">
        <f>SUM(P132:P137)</f>
        <v>0</v>
      </c>
      <c r="Q131" s="175"/>
      <c r="R131" s="176">
        <f>SUM(R132:R137)</f>
        <v>0</v>
      </c>
      <c r="S131" s="175"/>
      <c r="T131" s="177">
        <f>SUM(T132:T137)</f>
        <v>0</v>
      </c>
      <c r="AR131" s="171" t="s">
        <v>77</v>
      </c>
      <c r="AT131" s="178" t="s">
        <v>68</v>
      </c>
      <c r="AU131" s="178" t="s">
        <v>69</v>
      </c>
      <c r="AY131" s="171" t="s">
        <v>157</v>
      </c>
      <c r="BK131" s="179">
        <f>SUM(BK132:BK137)</f>
        <v>0</v>
      </c>
    </row>
    <row r="132" spans="1:65" s="113" customFormat="1" ht="24.2" customHeight="1">
      <c r="A132" s="110"/>
      <c r="B132" s="111"/>
      <c r="C132" s="180" t="s">
        <v>410</v>
      </c>
      <c r="D132" s="180" t="s">
        <v>158</v>
      </c>
      <c r="E132" s="181" t="s">
        <v>410</v>
      </c>
      <c r="F132" s="182" t="s">
        <v>1663</v>
      </c>
      <c r="G132" s="183" t="s">
        <v>183</v>
      </c>
      <c r="H132" s="184">
        <v>48</v>
      </c>
      <c r="I132" s="5"/>
      <c r="J132" s="185">
        <f aca="true" t="shared" si="20" ref="J132:J137">ROUND(I132*H132,2)</f>
        <v>0</v>
      </c>
      <c r="K132" s="186"/>
      <c r="L132" s="111"/>
      <c r="M132" s="187" t="s">
        <v>3</v>
      </c>
      <c r="N132" s="188" t="s">
        <v>41</v>
      </c>
      <c r="O132" s="189"/>
      <c r="P132" s="190">
        <f aca="true" t="shared" si="21" ref="P132:P137">O132*H132</f>
        <v>0</v>
      </c>
      <c r="Q132" s="190">
        <v>0</v>
      </c>
      <c r="R132" s="190">
        <f aca="true" t="shared" si="22" ref="R132:R137">Q132*H132</f>
        <v>0</v>
      </c>
      <c r="S132" s="190">
        <v>0</v>
      </c>
      <c r="T132" s="191">
        <f aca="true" t="shared" si="23" ref="T132:T137">S132*H132</f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aca="true" t="shared" si="24" ref="BE132:BE137">IF(N132="základní",J132,0)</f>
        <v>0</v>
      </c>
      <c r="BF132" s="193">
        <f aca="true" t="shared" si="25" ref="BF132:BF137">IF(N132="snížená",J132,0)</f>
        <v>0</v>
      </c>
      <c r="BG132" s="193">
        <f aca="true" t="shared" si="26" ref="BG132:BG137">IF(N132="zákl. přenesená",J132,0)</f>
        <v>0</v>
      </c>
      <c r="BH132" s="193">
        <f aca="true" t="shared" si="27" ref="BH132:BH137">IF(N132="sníž. přenesená",J132,0)</f>
        <v>0</v>
      </c>
      <c r="BI132" s="193">
        <f aca="true" t="shared" si="28" ref="BI132:BI137">IF(N132="nulová",J132,0)</f>
        <v>0</v>
      </c>
      <c r="BJ132" s="101" t="s">
        <v>163</v>
      </c>
      <c r="BK132" s="193">
        <f aca="true" t="shared" si="29" ref="BK132:BK137">ROUND(I132*H132,2)</f>
        <v>0</v>
      </c>
      <c r="BL132" s="101" t="s">
        <v>162</v>
      </c>
      <c r="BM132" s="192" t="s">
        <v>413</v>
      </c>
    </row>
    <row r="133" spans="1:65" s="113" customFormat="1" ht="24.2" customHeight="1">
      <c r="A133" s="110"/>
      <c r="B133" s="111"/>
      <c r="C133" s="180" t="s">
        <v>258</v>
      </c>
      <c r="D133" s="180" t="s">
        <v>158</v>
      </c>
      <c r="E133" s="181" t="s">
        <v>258</v>
      </c>
      <c r="F133" s="182" t="s">
        <v>1664</v>
      </c>
      <c r="G133" s="183" t="s">
        <v>183</v>
      </c>
      <c r="H133" s="184">
        <v>180</v>
      </c>
      <c r="I133" s="5"/>
      <c r="J133" s="185">
        <f t="shared" si="20"/>
        <v>0</v>
      </c>
      <c r="K133" s="186"/>
      <c r="L133" s="111"/>
      <c r="M133" s="187" t="s">
        <v>3</v>
      </c>
      <c r="N133" s="188" t="s">
        <v>41</v>
      </c>
      <c r="O133" s="189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R133" s="192" t="s">
        <v>162</v>
      </c>
      <c r="AT133" s="192" t="s">
        <v>158</v>
      </c>
      <c r="AU133" s="192" t="s">
        <v>77</v>
      </c>
      <c r="AY133" s="101" t="s">
        <v>157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101" t="s">
        <v>163</v>
      </c>
      <c r="BK133" s="193">
        <f t="shared" si="29"/>
        <v>0</v>
      </c>
      <c r="BL133" s="101" t="s">
        <v>162</v>
      </c>
      <c r="BM133" s="192" t="s">
        <v>418</v>
      </c>
    </row>
    <row r="134" spans="1:65" s="113" customFormat="1" ht="24.2" customHeight="1">
      <c r="A134" s="110"/>
      <c r="B134" s="111"/>
      <c r="C134" s="180" t="s">
        <v>423</v>
      </c>
      <c r="D134" s="180" t="s">
        <v>158</v>
      </c>
      <c r="E134" s="181" t="s">
        <v>423</v>
      </c>
      <c r="F134" s="182" t="s">
        <v>1665</v>
      </c>
      <c r="G134" s="183" t="s">
        <v>183</v>
      </c>
      <c r="H134" s="184">
        <v>3</v>
      </c>
      <c r="I134" s="5"/>
      <c r="J134" s="185">
        <f t="shared" si="20"/>
        <v>0</v>
      </c>
      <c r="K134" s="186"/>
      <c r="L134" s="111"/>
      <c r="M134" s="187" t="s">
        <v>3</v>
      </c>
      <c r="N134" s="188" t="s">
        <v>41</v>
      </c>
      <c r="O134" s="189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 t="shared" si="24"/>
        <v>0</v>
      </c>
      <c r="BF134" s="193">
        <f t="shared" si="25"/>
        <v>0</v>
      </c>
      <c r="BG134" s="193">
        <f t="shared" si="26"/>
        <v>0</v>
      </c>
      <c r="BH134" s="193">
        <f t="shared" si="27"/>
        <v>0</v>
      </c>
      <c r="BI134" s="193">
        <f t="shared" si="28"/>
        <v>0</v>
      </c>
      <c r="BJ134" s="101" t="s">
        <v>163</v>
      </c>
      <c r="BK134" s="193">
        <f t="shared" si="29"/>
        <v>0</v>
      </c>
      <c r="BL134" s="101" t="s">
        <v>162</v>
      </c>
      <c r="BM134" s="192" t="s">
        <v>426</v>
      </c>
    </row>
    <row r="135" spans="1:65" s="113" customFormat="1" ht="24.2" customHeight="1">
      <c r="A135" s="110"/>
      <c r="B135" s="111"/>
      <c r="C135" s="180" t="s">
        <v>278</v>
      </c>
      <c r="D135" s="180" t="s">
        <v>158</v>
      </c>
      <c r="E135" s="181" t="s">
        <v>278</v>
      </c>
      <c r="F135" s="182" t="s">
        <v>1666</v>
      </c>
      <c r="G135" s="183" t="s">
        <v>183</v>
      </c>
      <c r="H135" s="184">
        <v>3</v>
      </c>
      <c r="I135" s="5"/>
      <c r="J135" s="185">
        <f t="shared" si="20"/>
        <v>0</v>
      </c>
      <c r="K135" s="186"/>
      <c r="L135" s="111"/>
      <c r="M135" s="187" t="s">
        <v>3</v>
      </c>
      <c r="N135" s="188" t="s">
        <v>41</v>
      </c>
      <c r="O135" s="189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 t="shared" si="24"/>
        <v>0</v>
      </c>
      <c r="BF135" s="193">
        <f t="shared" si="25"/>
        <v>0</v>
      </c>
      <c r="BG135" s="193">
        <f t="shared" si="26"/>
        <v>0</v>
      </c>
      <c r="BH135" s="193">
        <f t="shared" si="27"/>
        <v>0</v>
      </c>
      <c r="BI135" s="193">
        <f t="shared" si="28"/>
        <v>0</v>
      </c>
      <c r="BJ135" s="101" t="s">
        <v>163</v>
      </c>
      <c r="BK135" s="193">
        <f t="shared" si="29"/>
        <v>0</v>
      </c>
      <c r="BL135" s="101" t="s">
        <v>162</v>
      </c>
      <c r="BM135" s="192" t="s">
        <v>434</v>
      </c>
    </row>
    <row r="136" spans="1:65" s="113" customFormat="1" ht="37.9" customHeight="1">
      <c r="A136" s="110"/>
      <c r="B136" s="111"/>
      <c r="C136" s="180" t="s">
        <v>439</v>
      </c>
      <c r="D136" s="180" t="s">
        <v>158</v>
      </c>
      <c r="E136" s="181" t="s">
        <v>439</v>
      </c>
      <c r="F136" s="182" t="s">
        <v>1538</v>
      </c>
      <c r="G136" s="183" t="s">
        <v>762</v>
      </c>
      <c r="H136" s="184">
        <v>3</v>
      </c>
      <c r="I136" s="5"/>
      <c r="J136" s="185">
        <f t="shared" si="20"/>
        <v>0</v>
      </c>
      <c r="K136" s="186"/>
      <c r="L136" s="111"/>
      <c r="M136" s="187" t="s">
        <v>3</v>
      </c>
      <c r="N136" s="188" t="s">
        <v>41</v>
      </c>
      <c r="O136" s="189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 t="shared" si="24"/>
        <v>0</v>
      </c>
      <c r="BF136" s="193">
        <f t="shared" si="25"/>
        <v>0</v>
      </c>
      <c r="BG136" s="193">
        <f t="shared" si="26"/>
        <v>0</v>
      </c>
      <c r="BH136" s="193">
        <f t="shared" si="27"/>
        <v>0</v>
      </c>
      <c r="BI136" s="193">
        <f t="shared" si="28"/>
        <v>0</v>
      </c>
      <c r="BJ136" s="101" t="s">
        <v>163</v>
      </c>
      <c r="BK136" s="193">
        <f t="shared" si="29"/>
        <v>0</v>
      </c>
      <c r="BL136" s="101" t="s">
        <v>162</v>
      </c>
      <c r="BM136" s="192" t="s">
        <v>442</v>
      </c>
    </row>
    <row r="137" spans="1:65" s="113" customFormat="1" ht="24.2" customHeight="1">
      <c r="A137" s="110"/>
      <c r="B137" s="111"/>
      <c r="C137" s="180" t="s">
        <v>289</v>
      </c>
      <c r="D137" s="180" t="s">
        <v>158</v>
      </c>
      <c r="E137" s="181" t="s">
        <v>289</v>
      </c>
      <c r="F137" s="182" t="s">
        <v>1539</v>
      </c>
      <c r="G137" s="183" t="s">
        <v>183</v>
      </c>
      <c r="H137" s="184">
        <v>5</v>
      </c>
      <c r="I137" s="5"/>
      <c r="J137" s="185">
        <f t="shared" si="20"/>
        <v>0</v>
      </c>
      <c r="K137" s="186"/>
      <c r="L137" s="111"/>
      <c r="M137" s="187" t="s">
        <v>3</v>
      </c>
      <c r="N137" s="188" t="s">
        <v>41</v>
      </c>
      <c r="O137" s="189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R137" s="192" t="s">
        <v>162</v>
      </c>
      <c r="AT137" s="192" t="s">
        <v>158</v>
      </c>
      <c r="AU137" s="192" t="s">
        <v>77</v>
      </c>
      <c r="AY137" s="101" t="s">
        <v>157</v>
      </c>
      <c r="BE137" s="193">
        <f t="shared" si="24"/>
        <v>0</v>
      </c>
      <c r="BF137" s="193">
        <f t="shared" si="25"/>
        <v>0</v>
      </c>
      <c r="BG137" s="193">
        <f t="shared" si="26"/>
        <v>0</v>
      </c>
      <c r="BH137" s="193">
        <f t="shared" si="27"/>
        <v>0</v>
      </c>
      <c r="BI137" s="193">
        <f t="shared" si="28"/>
        <v>0</v>
      </c>
      <c r="BJ137" s="101" t="s">
        <v>163</v>
      </c>
      <c r="BK137" s="193">
        <f t="shared" si="29"/>
        <v>0</v>
      </c>
      <c r="BL137" s="101" t="s">
        <v>162</v>
      </c>
      <c r="BM137" s="192" t="s">
        <v>449</v>
      </c>
    </row>
    <row r="138" spans="2:63" s="169" customFormat="1" ht="25.9" customHeight="1">
      <c r="B138" s="170"/>
      <c r="D138" s="171" t="s">
        <v>68</v>
      </c>
      <c r="E138" s="172" t="s">
        <v>1667</v>
      </c>
      <c r="F138" s="172" t="s">
        <v>1541</v>
      </c>
      <c r="J138" s="173">
        <f>BK138</f>
        <v>0</v>
      </c>
      <c r="L138" s="170"/>
      <c r="M138" s="174"/>
      <c r="N138" s="175"/>
      <c r="O138" s="175"/>
      <c r="P138" s="176">
        <f>SUM(P139:P143)</f>
        <v>0</v>
      </c>
      <c r="Q138" s="175"/>
      <c r="R138" s="176">
        <f>SUM(R139:R143)</f>
        <v>0</v>
      </c>
      <c r="S138" s="175"/>
      <c r="T138" s="177">
        <f>SUM(T139:T143)</f>
        <v>0</v>
      </c>
      <c r="AR138" s="171" t="s">
        <v>77</v>
      </c>
      <c r="AT138" s="178" t="s">
        <v>68</v>
      </c>
      <c r="AU138" s="178" t="s">
        <v>69</v>
      </c>
      <c r="AY138" s="171" t="s">
        <v>157</v>
      </c>
      <c r="BK138" s="179">
        <f>SUM(BK139:BK143)</f>
        <v>0</v>
      </c>
    </row>
    <row r="139" spans="1:65" s="113" customFormat="1" ht="24.2" customHeight="1">
      <c r="A139" s="110"/>
      <c r="B139" s="111"/>
      <c r="C139" s="180" t="s">
        <v>458</v>
      </c>
      <c r="D139" s="180" t="s">
        <v>158</v>
      </c>
      <c r="E139" s="181" t="s">
        <v>458</v>
      </c>
      <c r="F139" s="182" t="s">
        <v>1542</v>
      </c>
      <c r="G139" s="183" t="s">
        <v>183</v>
      </c>
      <c r="H139" s="184">
        <v>48</v>
      </c>
      <c r="I139" s="5"/>
      <c r="J139" s="185">
        <f>ROUND(I139*H139,2)</f>
        <v>0</v>
      </c>
      <c r="K139" s="186"/>
      <c r="L139" s="111"/>
      <c r="M139" s="187" t="s">
        <v>3</v>
      </c>
      <c r="N139" s="188" t="s">
        <v>41</v>
      </c>
      <c r="O139" s="189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R139" s="192" t="s">
        <v>162</v>
      </c>
      <c r="AT139" s="192" t="s">
        <v>158</v>
      </c>
      <c r="AU139" s="192" t="s">
        <v>77</v>
      </c>
      <c r="AY139" s="101" t="s">
        <v>157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01" t="s">
        <v>163</v>
      </c>
      <c r="BK139" s="193">
        <f>ROUND(I139*H139,2)</f>
        <v>0</v>
      </c>
      <c r="BL139" s="101" t="s">
        <v>162</v>
      </c>
      <c r="BM139" s="192" t="s">
        <v>461</v>
      </c>
    </row>
    <row r="140" spans="1:65" s="113" customFormat="1" ht="16.5" customHeight="1">
      <c r="A140" s="110"/>
      <c r="B140" s="111"/>
      <c r="C140" s="180" t="s">
        <v>315</v>
      </c>
      <c r="D140" s="180" t="s">
        <v>158</v>
      </c>
      <c r="E140" s="181" t="s">
        <v>315</v>
      </c>
      <c r="F140" s="182" t="s">
        <v>1543</v>
      </c>
      <c r="G140" s="183" t="s">
        <v>183</v>
      </c>
      <c r="H140" s="184">
        <v>198</v>
      </c>
      <c r="I140" s="5"/>
      <c r="J140" s="185">
        <f>ROUND(I140*H140,2)</f>
        <v>0</v>
      </c>
      <c r="K140" s="186"/>
      <c r="L140" s="111"/>
      <c r="M140" s="187" t="s">
        <v>3</v>
      </c>
      <c r="N140" s="188" t="s">
        <v>41</v>
      </c>
      <c r="O140" s="189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R140" s="192" t="s">
        <v>162</v>
      </c>
      <c r="AT140" s="192" t="s">
        <v>158</v>
      </c>
      <c r="AU140" s="192" t="s">
        <v>77</v>
      </c>
      <c r="AY140" s="101" t="s">
        <v>157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01" t="s">
        <v>163</v>
      </c>
      <c r="BK140" s="193">
        <f>ROUND(I140*H140,2)</f>
        <v>0</v>
      </c>
      <c r="BL140" s="101" t="s">
        <v>162</v>
      </c>
      <c r="BM140" s="192" t="s">
        <v>469</v>
      </c>
    </row>
    <row r="141" spans="1:65" s="113" customFormat="1" ht="16.5" customHeight="1">
      <c r="A141" s="110"/>
      <c r="B141" s="111"/>
      <c r="C141" s="180" t="s">
        <v>474</v>
      </c>
      <c r="D141" s="180" t="s">
        <v>158</v>
      </c>
      <c r="E141" s="181" t="s">
        <v>474</v>
      </c>
      <c r="F141" s="182" t="s">
        <v>1544</v>
      </c>
      <c r="G141" s="183" t="s">
        <v>183</v>
      </c>
      <c r="H141" s="184">
        <v>3</v>
      </c>
      <c r="I141" s="5"/>
      <c r="J141" s="185">
        <f>ROUND(I141*H141,2)</f>
        <v>0</v>
      </c>
      <c r="K141" s="186"/>
      <c r="L141" s="111"/>
      <c r="M141" s="187" t="s">
        <v>3</v>
      </c>
      <c r="N141" s="188" t="s">
        <v>41</v>
      </c>
      <c r="O141" s="189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R141" s="192" t="s">
        <v>162</v>
      </c>
      <c r="AT141" s="192" t="s">
        <v>158</v>
      </c>
      <c r="AU141" s="192" t="s">
        <v>77</v>
      </c>
      <c r="AY141" s="101" t="s">
        <v>157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01" t="s">
        <v>163</v>
      </c>
      <c r="BK141" s="193">
        <f>ROUND(I141*H141,2)</f>
        <v>0</v>
      </c>
      <c r="BL141" s="101" t="s">
        <v>162</v>
      </c>
      <c r="BM141" s="192" t="s">
        <v>477</v>
      </c>
    </row>
    <row r="142" spans="1:65" s="113" customFormat="1" ht="16.5" customHeight="1">
      <c r="A142" s="110"/>
      <c r="B142" s="111"/>
      <c r="C142" s="180" t="s">
        <v>318</v>
      </c>
      <c r="D142" s="180" t="s">
        <v>158</v>
      </c>
      <c r="E142" s="181" t="s">
        <v>318</v>
      </c>
      <c r="F142" s="182" t="s">
        <v>1545</v>
      </c>
      <c r="G142" s="183" t="s">
        <v>183</v>
      </c>
      <c r="H142" s="184">
        <v>3</v>
      </c>
      <c r="I142" s="5"/>
      <c r="J142" s="185">
        <f>ROUND(I142*H142,2)</f>
        <v>0</v>
      </c>
      <c r="K142" s="186"/>
      <c r="L142" s="111"/>
      <c r="M142" s="187" t="s">
        <v>3</v>
      </c>
      <c r="N142" s="188" t="s">
        <v>41</v>
      </c>
      <c r="O142" s="18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01" t="s">
        <v>163</v>
      </c>
      <c r="BK142" s="193">
        <f>ROUND(I142*H142,2)</f>
        <v>0</v>
      </c>
      <c r="BL142" s="101" t="s">
        <v>162</v>
      </c>
      <c r="BM142" s="192" t="s">
        <v>457</v>
      </c>
    </row>
    <row r="143" spans="1:65" s="113" customFormat="1" ht="49.15" customHeight="1">
      <c r="A143" s="110"/>
      <c r="B143" s="111"/>
      <c r="C143" s="180" t="s">
        <v>505</v>
      </c>
      <c r="D143" s="180" t="s">
        <v>158</v>
      </c>
      <c r="E143" s="181" t="s">
        <v>505</v>
      </c>
      <c r="F143" s="182" t="s">
        <v>1625</v>
      </c>
      <c r="G143" s="183" t="s">
        <v>183</v>
      </c>
      <c r="H143" s="184">
        <v>81</v>
      </c>
      <c r="I143" s="5"/>
      <c r="J143" s="185">
        <f>ROUND(I143*H143,2)</f>
        <v>0</v>
      </c>
      <c r="K143" s="186"/>
      <c r="L143" s="111"/>
      <c r="M143" s="187" t="s">
        <v>3</v>
      </c>
      <c r="N143" s="188" t="s">
        <v>41</v>
      </c>
      <c r="O143" s="189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R143" s="192" t="s">
        <v>162</v>
      </c>
      <c r="AT143" s="192" t="s">
        <v>158</v>
      </c>
      <c r="AU143" s="192" t="s">
        <v>77</v>
      </c>
      <c r="AY143" s="101" t="s">
        <v>157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01" t="s">
        <v>163</v>
      </c>
      <c r="BK143" s="193">
        <f>ROUND(I143*H143,2)</f>
        <v>0</v>
      </c>
      <c r="BL143" s="101" t="s">
        <v>162</v>
      </c>
      <c r="BM143" s="192" t="s">
        <v>508</v>
      </c>
    </row>
    <row r="144" spans="2:63" s="169" customFormat="1" ht="25.9" customHeight="1">
      <c r="B144" s="170"/>
      <c r="D144" s="171" t="s">
        <v>68</v>
      </c>
      <c r="E144" s="172" t="s">
        <v>1668</v>
      </c>
      <c r="F144" s="172" t="s">
        <v>1547</v>
      </c>
      <c r="J144" s="173">
        <f>BK144</f>
        <v>0</v>
      </c>
      <c r="L144" s="170"/>
      <c r="M144" s="174"/>
      <c r="N144" s="175"/>
      <c r="O144" s="175"/>
      <c r="P144" s="176">
        <f>SUM(P145:P157)</f>
        <v>0</v>
      </c>
      <c r="Q144" s="175"/>
      <c r="R144" s="176">
        <f>SUM(R145:R157)</f>
        <v>0</v>
      </c>
      <c r="S144" s="175"/>
      <c r="T144" s="177">
        <f>SUM(T145:T157)</f>
        <v>0</v>
      </c>
      <c r="AR144" s="171" t="s">
        <v>77</v>
      </c>
      <c r="AT144" s="178" t="s">
        <v>68</v>
      </c>
      <c r="AU144" s="178" t="s">
        <v>69</v>
      </c>
      <c r="AY144" s="171" t="s">
        <v>157</v>
      </c>
      <c r="BK144" s="179">
        <f>SUM(BK145:BK157)</f>
        <v>0</v>
      </c>
    </row>
    <row r="145" spans="1:65" s="113" customFormat="1" ht="49.15" customHeight="1">
      <c r="A145" s="110"/>
      <c r="B145" s="111"/>
      <c r="C145" s="180" t="s">
        <v>322</v>
      </c>
      <c r="D145" s="180" t="s">
        <v>158</v>
      </c>
      <c r="E145" s="181" t="s">
        <v>322</v>
      </c>
      <c r="F145" s="182" t="s">
        <v>1627</v>
      </c>
      <c r="G145" s="183" t="s">
        <v>183</v>
      </c>
      <c r="H145" s="184">
        <v>8</v>
      </c>
      <c r="I145" s="5"/>
      <c r="J145" s="185">
        <f aca="true" t="shared" si="30" ref="J145:J157">ROUND(I145*H145,2)</f>
        <v>0</v>
      </c>
      <c r="K145" s="186"/>
      <c r="L145" s="111"/>
      <c r="M145" s="187" t="s">
        <v>3</v>
      </c>
      <c r="N145" s="188" t="s">
        <v>41</v>
      </c>
      <c r="O145" s="189"/>
      <c r="P145" s="190">
        <f aca="true" t="shared" si="31" ref="P145:P157">O145*H145</f>
        <v>0</v>
      </c>
      <c r="Q145" s="190">
        <v>0</v>
      </c>
      <c r="R145" s="190">
        <f aca="true" t="shared" si="32" ref="R145:R157">Q145*H145</f>
        <v>0</v>
      </c>
      <c r="S145" s="190">
        <v>0</v>
      </c>
      <c r="T145" s="191">
        <f aca="true" t="shared" si="33" ref="T145:T157">S145*H145</f>
        <v>0</v>
      </c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R145" s="192" t="s">
        <v>162</v>
      </c>
      <c r="AT145" s="192" t="s">
        <v>158</v>
      </c>
      <c r="AU145" s="192" t="s">
        <v>77</v>
      </c>
      <c r="AY145" s="101" t="s">
        <v>157</v>
      </c>
      <c r="BE145" s="193">
        <f aca="true" t="shared" si="34" ref="BE145:BE157">IF(N145="základní",J145,0)</f>
        <v>0</v>
      </c>
      <c r="BF145" s="193">
        <f aca="true" t="shared" si="35" ref="BF145:BF157">IF(N145="snížená",J145,0)</f>
        <v>0</v>
      </c>
      <c r="BG145" s="193">
        <f aca="true" t="shared" si="36" ref="BG145:BG157">IF(N145="zákl. přenesená",J145,0)</f>
        <v>0</v>
      </c>
      <c r="BH145" s="193">
        <f aca="true" t="shared" si="37" ref="BH145:BH157">IF(N145="sníž. přenesená",J145,0)</f>
        <v>0</v>
      </c>
      <c r="BI145" s="193">
        <f aca="true" t="shared" si="38" ref="BI145:BI157">IF(N145="nulová",J145,0)</f>
        <v>0</v>
      </c>
      <c r="BJ145" s="101" t="s">
        <v>163</v>
      </c>
      <c r="BK145" s="193">
        <f aca="true" t="shared" si="39" ref="BK145:BK157">ROUND(I145*H145,2)</f>
        <v>0</v>
      </c>
      <c r="BL145" s="101" t="s">
        <v>162</v>
      </c>
      <c r="BM145" s="192" t="s">
        <v>514</v>
      </c>
    </row>
    <row r="146" spans="1:65" s="113" customFormat="1" ht="49.15" customHeight="1">
      <c r="A146" s="110"/>
      <c r="B146" s="111"/>
      <c r="C146" s="180" t="s">
        <v>524</v>
      </c>
      <c r="D146" s="180" t="s">
        <v>158</v>
      </c>
      <c r="E146" s="181" t="s">
        <v>524</v>
      </c>
      <c r="F146" s="182" t="s">
        <v>1551</v>
      </c>
      <c r="G146" s="183" t="s">
        <v>183</v>
      </c>
      <c r="H146" s="184">
        <v>1</v>
      </c>
      <c r="I146" s="5"/>
      <c r="J146" s="185">
        <f t="shared" si="30"/>
        <v>0</v>
      </c>
      <c r="K146" s="186"/>
      <c r="L146" s="111"/>
      <c r="M146" s="187" t="s">
        <v>3</v>
      </c>
      <c r="N146" s="188" t="s">
        <v>41</v>
      </c>
      <c r="O146" s="189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R146" s="192" t="s">
        <v>162</v>
      </c>
      <c r="AT146" s="192" t="s">
        <v>158</v>
      </c>
      <c r="AU146" s="192" t="s">
        <v>77</v>
      </c>
      <c r="AY146" s="101" t="s">
        <v>157</v>
      </c>
      <c r="BE146" s="193">
        <f t="shared" si="34"/>
        <v>0</v>
      </c>
      <c r="BF146" s="193">
        <f t="shared" si="35"/>
        <v>0</v>
      </c>
      <c r="BG146" s="193">
        <f t="shared" si="36"/>
        <v>0</v>
      </c>
      <c r="BH146" s="193">
        <f t="shared" si="37"/>
        <v>0</v>
      </c>
      <c r="BI146" s="193">
        <f t="shared" si="38"/>
        <v>0</v>
      </c>
      <c r="BJ146" s="101" t="s">
        <v>163</v>
      </c>
      <c r="BK146" s="193">
        <f t="shared" si="39"/>
        <v>0</v>
      </c>
      <c r="BL146" s="101" t="s">
        <v>162</v>
      </c>
      <c r="BM146" s="192" t="s">
        <v>527</v>
      </c>
    </row>
    <row r="147" spans="1:65" s="113" customFormat="1" ht="37.9" customHeight="1">
      <c r="A147" s="110"/>
      <c r="B147" s="111"/>
      <c r="C147" s="180" t="s">
        <v>325</v>
      </c>
      <c r="D147" s="180" t="s">
        <v>158</v>
      </c>
      <c r="E147" s="181" t="s">
        <v>325</v>
      </c>
      <c r="F147" s="182" t="s">
        <v>1552</v>
      </c>
      <c r="G147" s="183" t="s">
        <v>183</v>
      </c>
      <c r="H147" s="184">
        <v>3</v>
      </c>
      <c r="I147" s="5"/>
      <c r="J147" s="185">
        <f t="shared" si="30"/>
        <v>0</v>
      </c>
      <c r="K147" s="186"/>
      <c r="L147" s="111"/>
      <c r="M147" s="187" t="s">
        <v>3</v>
      </c>
      <c r="N147" s="188" t="s">
        <v>41</v>
      </c>
      <c r="O147" s="189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R147" s="192" t="s">
        <v>162</v>
      </c>
      <c r="AT147" s="192" t="s">
        <v>158</v>
      </c>
      <c r="AU147" s="192" t="s">
        <v>77</v>
      </c>
      <c r="AY147" s="101" t="s">
        <v>157</v>
      </c>
      <c r="BE147" s="193">
        <f t="shared" si="34"/>
        <v>0</v>
      </c>
      <c r="BF147" s="193">
        <f t="shared" si="35"/>
        <v>0</v>
      </c>
      <c r="BG147" s="193">
        <f t="shared" si="36"/>
        <v>0</v>
      </c>
      <c r="BH147" s="193">
        <f t="shared" si="37"/>
        <v>0</v>
      </c>
      <c r="BI147" s="193">
        <f t="shared" si="38"/>
        <v>0</v>
      </c>
      <c r="BJ147" s="101" t="s">
        <v>163</v>
      </c>
      <c r="BK147" s="193">
        <f t="shared" si="39"/>
        <v>0</v>
      </c>
      <c r="BL147" s="101" t="s">
        <v>162</v>
      </c>
      <c r="BM147" s="192" t="s">
        <v>539</v>
      </c>
    </row>
    <row r="148" spans="1:65" s="113" customFormat="1" ht="24.2" customHeight="1">
      <c r="A148" s="110"/>
      <c r="B148" s="111"/>
      <c r="C148" s="180" t="s">
        <v>541</v>
      </c>
      <c r="D148" s="180" t="s">
        <v>158</v>
      </c>
      <c r="E148" s="181" t="s">
        <v>541</v>
      </c>
      <c r="F148" s="182" t="s">
        <v>1669</v>
      </c>
      <c r="G148" s="183" t="s">
        <v>183</v>
      </c>
      <c r="H148" s="184">
        <v>10</v>
      </c>
      <c r="I148" s="5"/>
      <c r="J148" s="185">
        <f t="shared" si="30"/>
        <v>0</v>
      </c>
      <c r="K148" s="186"/>
      <c r="L148" s="111"/>
      <c r="M148" s="187" t="s">
        <v>3</v>
      </c>
      <c r="N148" s="188" t="s">
        <v>41</v>
      </c>
      <c r="O148" s="189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R148" s="192" t="s">
        <v>162</v>
      </c>
      <c r="AT148" s="192" t="s">
        <v>158</v>
      </c>
      <c r="AU148" s="192" t="s">
        <v>77</v>
      </c>
      <c r="AY148" s="101" t="s">
        <v>157</v>
      </c>
      <c r="BE148" s="193">
        <f t="shared" si="34"/>
        <v>0</v>
      </c>
      <c r="BF148" s="193">
        <f t="shared" si="35"/>
        <v>0</v>
      </c>
      <c r="BG148" s="193">
        <f t="shared" si="36"/>
        <v>0</v>
      </c>
      <c r="BH148" s="193">
        <f t="shared" si="37"/>
        <v>0</v>
      </c>
      <c r="BI148" s="193">
        <f t="shared" si="38"/>
        <v>0</v>
      </c>
      <c r="BJ148" s="101" t="s">
        <v>163</v>
      </c>
      <c r="BK148" s="193">
        <f t="shared" si="39"/>
        <v>0</v>
      </c>
      <c r="BL148" s="101" t="s">
        <v>162</v>
      </c>
      <c r="BM148" s="192" t="s">
        <v>544</v>
      </c>
    </row>
    <row r="149" spans="1:65" s="113" customFormat="1" ht="44.25" customHeight="1">
      <c r="A149" s="110"/>
      <c r="B149" s="111"/>
      <c r="C149" s="180" t="s">
        <v>330</v>
      </c>
      <c r="D149" s="180" t="s">
        <v>158</v>
      </c>
      <c r="E149" s="181" t="s">
        <v>330</v>
      </c>
      <c r="F149" s="182" t="s">
        <v>1670</v>
      </c>
      <c r="G149" s="183" t="s">
        <v>183</v>
      </c>
      <c r="H149" s="184">
        <v>10</v>
      </c>
      <c r="I149" s="5"/>
      <c r="J149" s="185">
        <f t="shared" si="30"/>
        <v>0</v>
      </c>
      <c r="K149" s="186"/>
      <c r="L149" s="111"/>
      <c r="M149" s="187" t="s">
        <v>3</v>
      </c>
      <c r="N149" s="188" t="s">
        <v>41</v>
      </c>
      <c r="O149" s="189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R149" s="192" t="s">
        <v>162</v>
      </c>
      <c r="AT149" s="192" t="s">
        <v>158</v>
      </c>
      <c r="AU149" s="192" t="s">
        <v>77</v>
      </c>
      <c r="AY149" s="101" t="s">
        <v>157</v>
      </c>
      <c r="BE149" s="193">
        <f t="shared" si="34"/>
        <v>0</v>
      </c>
      <c r="BF149" s="193">
        <f t="shared" si="35"/>
        <v>0</v>
      </c>
      <c r="BG149" s="193">
        <f t="shared" si="36"/>
        <v>0</v>
      </c>
      <c r="BH149" s="193">
        <f t="shared" si="37"/>
        <v>0</v>
      </c>
      <c r="BI149" s="193">
        <f t="shared" si="38"/>
        <v>0</v>
      </c>
      <c r="BJ149" s="101" t="s">
        <v>163</v>
      </c>
      <c r="BK149" s="193">
        <f t="shared" si="39"/>
        <v>0</v>
      </c>
      <c r="BL149" s="101" t="s">
        <v>162</v>
      </c>
      <c r="BM149" s="192" t="s">
        <v>550</v>
      </c>
    </row>
    <row r="150" spans="1:65" s="113" customFormat="1" ht="24.2" customHeight="1">
      <c r="A150" s="110"/>
      <c r="B150" s="111"/>
      <c r="C150" s="180" t="s">
        <v>446</v>
      </c>
      <c r="D150" s="180" t="s">
        <v>158</v>
      </c>
      <c r="E150" s="181" t="s">
        <v>446</v>
      </c>
      <c r="F150" s="182" t="s">
        <v>1671</v>
      </c>
      <c r="G150" s="183" t="s">
        <v>183</v>
      </c>
      <c r="H150" s="184">
        <v>3</v>
      </c>
      <c r="I150" s="5"/>
      <c r="J150" s="185">
        <f t="shared" si="30"/>
        <v>0</v>
      </c>
      <c r="K150" s="186"/>
      <c r="L150" s="111"/>
      <c r="M150" s="187" t="s">
        <v>3</v>
      </c>
      <c r="N150" s="188" t="s">
        <v>41</v>
      </c>
      <c r="O150" s="189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R150" s="192" t="s">
        <v>162</v>
      </c>
      <c r="AT150" s="192" t="s">
        <v>158</v>
      </c>
      <c r="AU150" s="192" t="s">
        <v>77</v>
      </c>
      <c r="AY150" s="101" t="s">
        <v>157</v>
      </c>
      <c r="BE150" s="193">
        <f t="shared" si="34"/>
        <v>0</v>
      </c>
      <c r="BF150" s="193">
        <f t="shared" si="35"/>
        <v>0</v>
      </c>
      <c r="BG150" s="193">
        <f t="shared" si="36"/>
        <v>0</v>
      </c>
      <c r="BH150" s="193">
        <f t="shared" si="37"/>
        <v>0</v>
      </c>
      <c r="BI150" s="193">
        <f t="shared" si="38"/>
        <v>0</v>
      </c>
      <c r="BJ150" s="101" t="s">
        <v>163</v>
      </c>
      <c r="BK150" s="193">
        <f t="shared" si="39"/>
        <v>0</v>
      </c>
      <c r="BL150" s="101" t="s">
        <v>162</v>
      </c>
      <c r="BM150" s="192" t="s">
        <v>553</v>
      </c>
    </row>
    <row r="151" spans="1:65" s="113" customFormat="1" ht="44.25" customHeight="1">
      <c r="A151" s="110"/>
      <c r="B151" s="111"/>
      <c r="C151" s="180" t="s">
        <v>334</v>
      </c>
      <c r="D151" s="180" t="s">
        <v>158</v>
      </c>
      <c r="E151" s="181" t="s">
        <v>334</v>
      </c>
      <c r="F151" s="182" t="s">
        <v>1672</v>
      </c>
      <c r="G151" s="183" t="s">
        <v>183</v>
      </c>
      <c r="H151" s="184">
        <v>3</v>
      </c>
      <c r="I151" s="5"/>
      <c r="J151" s="185">
        <f t="shared" si="30"/>
        <v>0</v>
      </c>
      <c r="K151" s="186"/>
      <c r="L151" s="111"/>
      <c r="M151" s="187" t="s">
        <v>3</v>
      </c>
      <c r="N151" s="188" t="s">
        <v>41</v>
      </c>
      <c r="O151" s="189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R151" s="192" t="s">
        <v>162</v>
      </c>
      <c r="AT151" s="192" t="s">
        <v>158</v>
      </c>
      <c r="AU151" s="192" t="s">
        <v>77</v>
      </c>
      <c r="AY151" s="101" t="s">
        <v>157</v>
      </c>
      <c r="BE151" s="193">
        <f t="shared" si="34"/>
        <v>0</v>
      </c>
      <c r="BF151" s="193">
        <f t="shared" si="35"/>
        <v>0</v>
      </c>
      <c r="BG151" s="193">
        <f t="shared" si="36"/>
        <v>0</v>
      </c>
      <c r="BH151" s="193">
        <f t="shared" si="37"/>
        <v>0</v>
      </c>
      <c r="BI151" s="193">
        <f t="shared" si="38"/>
        <v>0</v>
      </c>
      <c r="BJ151" s="101" t="s">
        <v>163</v>
      </c>
      <c r="BK151" s="193">
        <f t="shared" si="39"/>
        <v>0</v>
      </c>
      <c r="BL151" s="101" t="s">
        <v>162</v>
      </c>
      <c r="BM151" s="192" t="s">
        <v>559</v>
      </c>
    </row>
    <row r="152" spans="1:65" s="113" customFormat="1" ht="16.5" customHeight="1">
      <c r="A152" s="110"/>
      <c r="B152" s="111"/>
      <c r="C152" s="180" t="s">
        <v>561</v>
      </c>
      <c r="D152" s="180" t="s">
        <v>158</v>
      </c>
      <c r="E152" s="181" t="s">
        <v>561</v>
      </c>
      <c r="F152" s="182" t="s">
        <v>1553</v>
      </c>
      <c r="G152" s="183" t="s">
        <v>762</v>
      </c>
      <c r="H152" s="184">
        <v>1</v>
      </c>
      <c r="I152" s="5"/>
      <c r="J152" s="185">
        <f t="shared" si="30"/>
        <v>0</v>
      </c>
      <c r="K152" s="186"/>
      <c r="L152" s="111"/>
      <c r="M152" s="187" t="s">
        <v>3</v>
      </c>
      <c r="N152" s="188" t="s">
        <v>41</v>
      </c>
      <c r="O152" s="189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R152" s="192" t="s">
        <v>162</v>
      </c>
      <c r="AT152" s="192" t="s">
        <v>158</v>
      </c>
      <c r="AU152" s="192" t="s">
        <v>77</v>
      </c>
      <c r="AY152" s="101" t="s">
        <v>157</v>
      </c>
      <c r="BE152" s="193">
        <f t="shared" si="34"/>
        <v>0</v>
      </c>
      <c r="BF152" s="193">
        <f t="shared" si="35"/>
        <v>0</v>
      </c>
      <c r="BG152" s="193">
        <f t="shared" si="36"/>
        <v>0</v>
      </c>
      <c r="BH152" s="193">
        <f t="shared" si="37"/>
        <v>0</v>
      </c>
      <c r="BI152" s="193">
        <f t="shared" si="38"/>
        <v>0</v>
      </c>
      <c r="BJ152" s="101" t="s">
        <v>163</v>
      </c>
      <c r="BK152" s="193">
        <f t="shared" si="39"/>
        <v>0</v>
      </c>
      <c r="BL152" s="101" t="s">
        <v>162</v>
      </c>
      <c r="BM152" s="192" t="s">
        <v>564</v>
      </c>
    </row>
    <row r="153" spans="1:65" s="113" customFormat="1" ht="16.5" customHeight="1">
      <c r="A153" s="110"/>
      <c r="B153" s="111"/>
      <c r="C153" s="180" t="s">
        <v>340</v>
      </c>
      <c r="D153" s="180" t="s">
        <v>158</v>
      </c>
      <c r="E153" s="181" t="s">
        <v>340</v>
      </c>
      <c r="F153" s="182" t="s">
        <v>1554</v>
      </c>
      <c r="G153" s="183" t="s">
        <v>762</v>
      </c>
      <c r="H153" s="184">
        <v>3</v>
      </c>
      <c r="I153" s="5"/>
      <c r="J153" s="185">
        <f t="shared" si="30"/>
        <v>0</v>
      </c>
      <c r="K153" s="186"/>
      <c r="L153" s="111"/>
      <c r="M153" s="187" t="s">
        <v>3</v>
      </c>
      <c r="N153" s="188" t="s">
        <v>41</v>
      </c>
      <c r="O153" s="189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R153" s="192" t="s">
        <v>162</v>
      </c>
      <c r="AT153" s="192" t="s">
        <v>158</v>
      </c>
      <c r="AU153" s="192" t="s">
        <v>77</v>
      </c>
      <c r="AY153" s="101" t="s">
        <v>157</v>
      </c>
      <c r="BE153" s="193">
        <f t="shared" si="34"/>
        <v>0</v>
      </c>
      <c r="BF153" s="193">
        <f t="shared" si="35"/>
        <v>0</v>
      </c>
      <c r="BG153" s="193">
        <f t="shared" si="36"/>
        <v>0</v>
      </c>
      <c r="BH153" s="193">
        <f t="shared" si="37"/>
        <v>0</v>
      </c>
      <c r="BI153" s="193">
        <f t="shared" si="38"/>
        <v>0</v>
      </c>
      <c r="BJ153" s="101" t="s">
        <v>163</v>
      </c>
      <c r="BK153" s="193">
        <f t="shared" si="39"/>
        <v>0</v>
      </c>
      <c r="BL153" s="101" t="s">
        <v>162</v>
      </c>
      <c r="BM153" s="192" t="s">
        <v>569</v>
      </c>
    </row>
    <row r="154" spans="1:65" s="113" customFormat="1" ht="24.2" customHeight="1">
      <c r="A154" s="110"/>
      <c r="B154" s="111"/>
      <c r="C154" s="180" t="s">
        <v>570</v>
      </c>
      <c r="D154" s="180" t="s">
        <v>158</v>
      </c>
      <c r="E154" s="181" t="s">
        <v>570</v>
      </c>
      <c r="F154" s="182" t="s">
        <v>1555</v>
      </c>
      <c r="G154" s="183" t="s">
        <v>762</v>
      </c>
      <c r="H154" s="184">
        <v>1</v>
      </c>
      <c r="I154" s="5"/>
      <c r="J154" s="185">
        <f t="shared" si="30"/>
        <v>0</v>
      </c>
      <c r="K154" s="186"/>
      <c r="L154" s="111"/>
      <c r="M154" s="187" t="s">
        <v>3</v>
      </c>
      <c r="N154" s="188" t="s">
        <v>41</v>
      </c>
      <c r="O154" s="189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R154" s="192" t="s">
        <v>162</v>
      </c>
      <c r="AT154" s="192" t="s">
        <v>158</v>
      </c>
      <c r="AU154" s="192" t="s">
        <v>77</v>
      </c>
      <c r="AY154" s="101" t="s">
        <v>157</v>
      </c>
      <c r="BE154" s="193">
        <f t="shared" si="34"/>
        <v>0</v>
      </c>
      <c r="BF154" s="193">
        <f t="shared" si="35"/>
        <v>0</v>
      </c>
      <c r="BG154" s="193">
        <f t="shared" si="36"/>
        <v>0</v>
      </c>
      <c r="BH154" s="193">
        <f t="shared" si="37"/>
        <v>0</v>
      </c>
      <c r="BI154" s="193">
        <f t="shared" si="38"/>
        <v>0</v>
      </c>
      <c r="BJ154" s="101" t="s">
        <v>163</v>
      </c>
      <c r="BK154" s="193">
        <f t="shared" si="39"/>
        <v>0</v>
      </c>
      <c r="BL154" s="101" t="s">
        <v>162</v>
      </c>
      <c r="BM154" s="192" t="s">
        <v>573</v>
      </c>
    </row>
    <row r="155" spans="1:65" s="113" customFormat="1" ht="24.2" customHeight="1">
      <c r="A155" s="110"/>
      <c r="B155" s="111"/>
      <c r="C155" s="180" t="s">
        <v>344</v>
      </c>
      <c r="D155" s="180" t="s">
        <v>158</v>
      </c>
      <c r="E155" s="181" t="s">
        <v>344</v>
      </c>
      <c r="F155" s="182" t="s">
        <v>1556</v>
      </c>
      <c r="G155" s="183" t="s">
        <v>727</v>
      </c>
      <c r="H155" s="184">
        <v>1</v>
      </c>
      <c r="I155" s="5"/>
      <c r="J155" s="185">
        <f t="shared" si="30"/>
        <v>0</v>
      </c>
      <c r="K155" s="186"/>
      <c r="L155" s="111"/>
      <c r="M155" s="187" t="s">
        <v>3</v>
      </c>
      <c r="N155" s="188" t="s">
        <v>41</v>
      </c>
      <c r="O155" s="189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R155" s="192" t="s">
        <v>162</v>
      </c>
      <c r="AT155" s="192" t="s">
        <v>158</v>
      </c>
      <c r="AU155" s="192" t="s">
        <v>77</v>
      </c>
      <c r="AY155" s="101" t="s">
        <v>157</v>
      </c>
      <c r="BE155" s="193">
        <f t="shared" si="34"/>
        <v>0</v>
      </c>
      <c r="BF155" s="193">
        <f t="shared" si="35"/>
        <v>0</v>
      </c>
      <c r="BG155" s="193">
        <f t="shared" si="36"/>
        <v>0</v>
      </c>
      <c r="BH155" s="193">
        <f t="shared" si="37"/>
        <v>0</v>
      </c>
      <c r="BI155" s="193">
        <f t="shared" si="38"/>
        <v>0</v>
      </c>
      <c r="BJ155" s="101" t="s">
        <v>163</v>
      </c>
      <c r="BK155" s="193">
        <f t="shared" si="39"/>
        <v>0</v>
      </c>
      <c r="BL155" s="101" t="s">
        <v>162</v>
      </c>
      <c r="BM155" s="192" t="s">
        <v>576</v>
      </c>
    </row>
    <row r="156" spans="1:65" s="113" customFormat="1" ht="16.5" customHeight="1">
      <c r="A156" s="110"/>
      <c r="B156" s="111"/>
      <c r="C156" s="180" t="s">
        <v>466</v>
      </c>
      <c r="D156" s="180" t="s">
        <v>158</v>
      </c>
      <c r="E156" s="181" t="s">
        <v>466</v>
      </c>
      <c r="F156" s="182" t="s">
        <v>1557</v>
      </c>
      <c r="G156" s="183" t="s">
        <v>727</v>
      </c>
      <c r="H156" s="184">
        <v>1</v>
      </c>
      <c r="I156" s="5"/>
      <c r="J156" s="185">
        <f t="shared" si="30"/>
        <v>0</v>
      </c>
      <c r="K156" s="186"/>
      <c r="L156" s="111"/>
      <c r="M156" s="187" t="s">
        <v>3</v>
      </c>
      <c r="N156" s="188" t="s">
        <v>41</v>
      </c>
      <c r="O156" s="189"/>
      <c r="P156" s="190">
        <f t="shared" si="31"/>
        <v>0</v>
      </c>
      <c r="Q156" s="190">
        <v>0</v>
      </c>
      <c r="R156" s="190">
        <f t="shared" si="32"/>
        <v>0</v>
      </c>
      <c r="S156" s="190">
        <v>0</v>
      </c>
      <c r="T156" s="191">
        <f t="shared" si="33"/>
        <v>0</v>
      </c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R156" s="192" t="s">
        <v>162</v>
      </c>
      <c r="AT156" s="192" t="s">
        <v>158</v>
      </c>
      <c r="AU156" s="192" t="s">
        <v>77</v>
      </c>
      <c r="AY156" s="101" t="s">
        <v>157</v>
      </c>
      <c r="BE156" s="193">
        <f t="shared" si="34"/>
        <v>0</v>
      </c>
      <c r="BF156" s="193">
        <f t="shared" si="35"/>
        <v>0</v>
      </c>
      <c r="BG156" s="193">
        <f t="shared" si="36"/>
        <v>0</v>
      </c>
      <c r="BH156" s="193">
        <f t="shared" si="37"/>
        <v>0</v>
      </c>
      <c r="BI156" s="193">
        <f t="shared" si="38"/>
        <v>0</v>
      </c>
      <c r="BJ156" s="101" t="s">
        <v>163</v>
      </c>
      <c r="BK156" s="193">
        <f t="shared" si="39"/>
        <v>0</v>
      </c>
      <c r="BL156" s="101" t="s">
        <v>162</v>
      </c>
      <c r="BM156" s="192" t="s">
        <v>581</v>
      </c>
    </row>
    <row r="157" spans="1:65" s="113" customFormat="1" ht="16.5" customHeight="1">
      <c r="A157" s="110"/>
      <c r="B157" s="111"/>
      <c r="C157" s="180" t="s">
        <v>348</v>
      </c>
      <c r="D157" s="180" t="s">
        <v>158</v>
      </c>
      <c r="E157" s="181" t="s">
        <v>348</v>
      </c>
      <c r="F157" s="182" t="s">
        <v>1558</v>
      </c>
      <c r="G157" s="183" t="s">
        <v>727</v>
      </c>
      <c r="H157" s="184">
        <v>1</v>
      </c>
      <c r="I157" s="5"/>
      <c r="J157" s="185">
        <f t="shared" si="30"/>
        <v>0</v>
      </c>
      <c r="K157" s="186"/>
      <c r="L157" s="111"/>
      <c r="M157" s="187" t="s">
        <v>3</v>
      </c>
      <c r="N157" s="188" t="s">
        <v>41</v>
      </c>
      <c r="O157" s="189"/>
      <c r="P157" s="190">
        <f t="shared" si="31"/>
        <v>0</v>
      </c>
      <c r="Q157" s="190">
        <v>0</v>
      </c>
      <c r="R157" s="190">
        <f t="shared" si="32"/>
        <v>0</v>
      </c>
      <c r="S157" s="190">
        <v>0</v>
      </c>
      <c r="T157" s="191">
        <f t="shared" si="33"/>
        <v>0</v>
      </c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R157" s="192" t="s">
        <v>162</v>
      </c>
      <c r="AT157" s="192" t="s">
        <v>158</v>
      </c>
      <c r="AU157" s="192" t="s">
        <v>77</v>
      </c>
      <c r="AY157" s="101" t="s">
        <v>157</v>
      </c>
      <c r="BE157" s="193">
        <f t="shared" si="34"/>
        <v>0</v>
      </c>
      <c r="BF157" s="193">
        <f t="shared" si="35"/>
        <v>0</v>
      </c>
      <c r="BG157" s="193">
        <f t="shared" si="36"/>
        <v>0</v>
      </c>
      <c r="BH157" s="193">
        <f t="shared" si="37"/>
        <v>0</v>
      </c>
      <c r="BI157" s="193">
        <f t="shared" si="38"/>
        <v>0</v>
      </c>
      <c r="BJ157" s="101" t="s">
        <v>163</v>
      </c>
      <c r="BK157" s="193">
        <f t="shared" si="39"/>
        <v>0</v>
      </c>
      <c r="BL157" s="101" t="s">
        <v>162</v>
      </c>
      <c r="BM157" s="192" t="s">
        <v>587</v>
      </c>
    </row>
    <row r="158" spans="2:63" s="169" customFormat="1" ht="25.9" customHeight="1">
      <c r="B158" s="170"/>
      <c r="D158" s="171" t="s">
        <v>68</v>
      </c>
      <c r="E158" s="172" t="s">
        <v>1673</v>
      </c>
      <c r="F158" s="172" t="s">
        <v>1560</v>
      </c>
      <c r="J158" s="173">
        <f>BK158</f>
        <v>0</v>
      </c>
      <c r="L158" s="170"/>
      <c r="M158" s="174"/>
      <c r="N158" s="175"/>
      <c r="O158" s="175"/>
      <c r="P158" s="176">
        <f>SUM(P159:P164)</f>
        <v>0</v>
      </c>
      <c r="Q158" s="175"/>
      <c r="R158" s="176">
        <f>SUM(R159:R164)</f>
        <v>0</v>
      </c>
      <c r="S158" s="175"/>
      <c r="T158" s="177">
        <f>SUM(T159:T164)</f>
        <v>0</v>
      </c>
      <c r="AR158" s="171" t="s">
        <v>77</v>
      </c>
      <c r="AT158" s="178" t="s">
        <v>68</v>
      </c>
      <c r="AU158" s="178" t="s">
        <v>69</v>
      </c>
      <c r="AY158" s="171" t="s">
        <v>157</v>
      </c>
      <c r="BK158" s="179">
        <f>SUM(BK159:BK164)</f>
        <v>0</v>
      </c>
    </row>
    <row r="159" spans="1:65" s="113" customFormat="1" ht="33" customHeight="1">
      <c r="A159" s="110"/>
      <c r="B159" s="111"/>
      <c r="C159" s="180" t="s">
        <v>603</v>
      </c>
      <c r="D159" s="180" t="s">
        <v>158</v>
      </c>
      <c r="E159" s="181" t="s">
        <v>603</v>
      </c>
      <c r="F159" s="182" t="s">
        <v>1561</v>
      </c>
      <c r="G159" s="183" t="s">
        <v>762</v>
      </c>
      <c r="H159" s="184">
        <v>4</v>
      </c>
      <c r="I159" s="5"/>
      <c r="J159" s="185">
        <f aca="true" t="shared" si="40" ref="J159:J164">ROUND(I159*H159,2)</f>
        <v>0</v>
      </c>
      <c r="K159" s="186"/>
      <c r="L159" s="111"/>
      <c r="M159" s="187" t="s">
        <v>3</v>
      </c>
      <c r="N159" s="188" t="s">
        <v>41</v>
      </c>
      <c r="O159" s="189"/>
      <c r="P159" s="190">
        <f aca="true" t="shared" si="41" ref="P159:P164">O159*H159</f>
        <v>0</v>
      </c>
      <c r="Q159" s="190">
        <v>0</v>
      </c>
      <c r="R159" s="190">
        <f aca="true" t="shared" si="42" ref="R159:R164">Q159*H159</f>
        <v>0</v>
      </c>
      <c r="S159" s="190">
        <v>0</v>
      </c>
      <c r="T159" s="191">
        <f aca="true" t="shared" si="43" ref="T159:T164">S159*H159</f>
        <v>0</v>
      </c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R159" s="192" t="s">
        <v>162</v>
      </c>
      <c r="AT159" s="192" t="s">
        <v>158</v>
      </c>
      <c r="AU159" s="192" t="s">
        <v>77</v>
      </c>
      <c r="AY159" s="101" t="s">
        <v>157</v>
      </c>
      <c r="BE159" s="193">
        <f aca="true" t="shared" si="44" ref="BE159:BE164">IF(N159="základní",J159,0)</f>
        <v>0</v>
      </c>
      <c r="BF159" s="193">
        <f aca="true" t="shared" si="45" ref="BF159:BF164">IF(N159="snížená",J159,0)</f>
        <v>0</v>
      </c>
      <c r="BG159" s="193">
        <f aca="true" t="shared" si="46" ref="BG159:BG164">IF(N159="zákl. přenesená",J159,0)</f>
        <v>0</v>
      </c>
      <c r="BH159" s="193">
        <f aca="true" t="shared" si="47" ref="BH159:BH164">IF(N159="sníž. přenesená",J159,0)</f>
        <v>0</v>
      </c>
      <c r="BI159" s="193">
        <f aca="true" t="shared" si="48" ref="BI159:BI164">IF(N159="nulová",J159,0)</f>
        <v>0</v>
      </c>
      <c r="BJ159" s="101" t="s">
        <v>163</v>
      </c>
      <c r="BK159" s="193">
        <f aca="true" t="shared" si="49" ref="BK159:BK164">ROUND(I159*H159,2)</f>
        <v>0</v>
      </c>
      <c r="BL159" s="101" t="s">
        <v>162</v>
      </c>
      <c r="BM159" s="192" t="s">
        <v>606</v>
      </c>
    </row>
    <row r="160" spans="1:65" s="113" customFormat="1" ht="24.2" customHeight="1">
      <c r="A160" s="110"/>
      <c r="B160" s="111"/>
      <c r="C160" s="180" t="s">
        <v>352</v>
      </c>
      <c r="D160" s="180" t="s">
        <v>158</v>
      </c>
      <c r="E160" s="181" t="s">
        <v>352</v>
      </c>
      <c r="F160" s="182" t="s">
        <v>1674</v>
      </c>
      <c r="G160" s="183" t="s">
        <v>762</v>
      </c>
      <c r="H160" s="184">
        <v>2</v>
      </c>
      <c r="I160" s="5"/>
      <c r="J160" s="185">
        <f t="shared" si="40"/>
        <v>0</v>
      </c>
      <c r="K160" s="186"/>
      <c r="L160" s="111"/>
      <c r="M160" s="187" t="s">
        <v>3</v>
      </c>
      <c r="N160" s="188" t="s">
        <v>41</v>
      </c>
      <c r="O160" s="189"/>
      <c r="P160" s="190">
        <f t="shared" si="41"/>
        <v>0</v>
      </c>
      <c r="Q160" s="190">
        <v>0</v>
      </c>
      <c r="R160" s="190">
        <f t="shared" si="42"/>
        <v>0</v>
      </c>
      <c r="S160" s="190">
        <v>0</v>
      </c>
      <c r="T160" s="191">
        <f t="shared" si="43"/>
        <v>0</v>
      </c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R160" s="192" t="s">
        <v>162</v>
      </c>
      <c r="AT160" s="192" t="s">
        <v>158</v>
      </c>
      <c r="AU160" s="192" t="s">
        <v>77</v>
      </c>
      <c r="AY160" s="101" t="s">
        <v>157</v>
      </c>
      <c r="BE160" s="193">
        <f t="shared" si="44"/>
        <v>0</v>
      </c>
      <c r="BF160" s="193">
        <f t="shared" si="45"/>
        <v>0</v>
      </c>
      <c r="BG160" s="193">
        <f t="shared" si="46"/>
        <v>0</v>
      </c>
      <c r="BH160" s="193">
        <f t="shared" si="47"/>
        <v>0</v>
      </c>
      <c r="BI160" s="193">
        <f t="shared" si="48"/>
        <v>0</v>
      </c>
      <c r="BJ160" s="101" t="s">
        <v>163</v>
      </c>
      <c r="BK160" s="193">
        <f t="shared" si="49"/>
        <v>0</v>
      </c>
      <c r="BL160" s="101" t="s">
        <v>162</v>
      </c>
      <c r="BM160" s="192" t="s">
        <v>611</v>
      </c>
    </row>
    <row r="161" spans="1:65" s="113" customFormat="1" ht="37.9" customHeight="1">
      <c r="A161" s="110"/>
      <c r="B161" s="111"/>
      <c r="C161" s="180" t="s">
        <v>335</v>
      </c>
      <c r="D161" s="180" t="s">
        <v>158</v>
      </c>
      <c r="E161" s="181" t="s">
        <v>335</v>
      </c>
      <c r="F161" s="182" t="s">
        <v>1563</v>
      </c>
      <c r="G161" s="183" t="s">
        <v>727</v>
      </c>
      <c r="H161" s="184">
        <v>1</v>
      </c>
      <c r="I161" s="5"/>
      <c r="J161" s="185">
        <f t="shared" si="40"/>
        <v>0</v>
      </c>
      <c r="K161" s="186"/>
      <c r="L161" s="111"/>
      <c r="M161" s="187" t="s">
        <v>3</v>
      </c>
      <c r="N161" s="188" t="s">
        <v>41</v>
      </c>
      <c r="O161" s="189"/>
      <c r="P161" s="190">
        <f t="shared" si="41"/>
        <v>0</v>
      </c>
      <c r="Q161" s="190">
        <v>0</v>
      </c>
      <c r="R161" s="190">
        <f t="shared" si="42"/>
        <v>0</v>
      </c>
      <c r="S161" s="190">
        <v>0</v>
      </c>
      <c r="T161" s="191">
        <f t="shared" si="43"/>
        <v>0</v>
      </c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R161" s="192" t="s">
        <v>162</v>
      </c>
      <c r="AT161" s="192" t="s">
        <v>158</v>
      </c>
      <c r="AU161" s="192" t="s">
        <v>77</v>
      </c>
      <c r="AY161" s="101" t="s">
        <v>157</v>
      </c>
      <c r="BE161" s="193">
        <f t="shared" si="44"/>
        <v>0</v>
      </c>
      <c r="BF161" s="193">
        <f t="shared" si="45"/>
        <v>0</v>
      </c>
      <c r="BG161" s="193">
        <f t="shared" si="46"/>
        <v>0</v>
      </c>
      <c r="BH161" s="193">
        <f t="shared" si="47"/>
        <v>0</v>
      </c>
      <c r="BI161" s="193">
        <f t="shared" si="48"/>
        <v>0</v>
      </c>
      <c r="BJ161" s="101" t="s">
        <v>163</v>
      </c>
      <c r="BK161" s="193">
        <f t="shared" si="49"/>
        <v>0</v>
      </c>
      <c r="BL161" s="101" t="s">
        <v>162</v>
      </c>
      <c r="BM161" s="192" t="s">
        <v>616</v>
      </c>
    </row>
    <row r="162" spans="1:65" s="113" customFormat="1" ht="24.2" customHeight="1">
      <c r="A162" s="110"/>
      <c r="B162" s="111"/>
      <c r="C162" s="180" t="s">
        <v>390</v>
      </c>
      <c r="D162" s="180" t="s">
        <v>158</v>
      </c>
      <c r="E162" s="181" t="s">
        <v>390</v>
      </c>
      <c r="F162" s="182" t="s">
        <v>1564</v>
      </c>
      <c r="G162" s="183" t="s">
        <v>727</v>
      </c>
      <c r="H162" s="184">
        <v>1</v>
      </c>
      <c r="I162" s="5"/>
      <c r="J162" s="185">
        <f t="shared" si="40"/>
        <v>0</v>
      </c>
      <c r="K162" s="186"/>
      <c r="L162" s="111"/>
      <c r="M162" s="187" t="s">
        <v>3</v>
      </c>
      <c r="N162" s="188" t="s">
        <v>41</v>
      </c>
      <c r="O162" s="189"/>
      <c r="P162" s="190">
        <f t="shared" si="41"/>
        <v>0</v>
      </c>
      <c r="Q162" s="190">
        <v>0</v>
      </c>
      <c r="R162" s="190">
        <f t="shared" si="42"/>
        <v>0</v>
      </c>
      <c r="S162" s="190">
        <v>0</v>
      </c>
      <c r="T162" s="191">
        <f t="shared" si="43"/>
        <v>0</v>
      </c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R162" s="192" t="s">
        <v>162</v>
      </c>
      <c r="AT162" s="192" t="s">
        <v>158</v>
      </c>
      <c r="AU162" s="192" t="s">
        <v>77</v>
      </c>
      <c r="AY162" s="101" t="s">
        <v>157</v>
      </c>
      <c r="BE162" s="193">
        <f t="shared" si="44"/>
        <v>0</v>
      </c>
      <c r="BF162" s="193">
        <f t="shared" si="45"/>
        <v>0</v>
      </c>
      <c r="BG162" s="193">
        <f t="shared" si="46"/>
        <v>0</v>
      </c>
      <c r="BH162" s="193">
        <f t="shared" si="47"/>
        <v>0</v>
      </c>
      <c r="BI162" s="193">
        <f t="shared" si="48"/>
        <v>0</v>
      </c>
      <c r="BJ162" s="101" t="s">
        <v>163</v>
      </c>
      <c r="BK162" s="193">
        <f t="shared" si="49"/>
        <v>0</v>
      </c>
      <c r="BL162" s="101" t="s">
        <v>162</v>
      </c>
      <c r="BM162" s="192" t="s">
        <v>620</v>
      </c>
    </row>
    <row r="163" spans="1:65" s="113" customFormat="1" ht="33" customHeight="1">
      <c r="A163" s="110"/>
      <c r="B163" s="111"/>
      <c r="C163" s="180" t="s">
        <v>577</v>
      </c>
      <c r="D163" s="180" t="s">
        <v>158</v>
      </c>
      <c r="E163" s="181" t="s">
        <v>577</v>
      </c>
      <c r="F163" s="182" t="s">
        <v>1565</v>
      </c>
      <c r="G163" s="183" t="s">
        <v>183</v>
      </c>
      <c r="H163" s="184">
        <v>60</v>
      </c>
      <c r="I163" s="5"/>
      <c r="J163" s="185">
        <f t="shared" si="40"/>
        <v>0</v>
      </c>
      <c r="K163" s="186"/>
      <c r="L163" s="111"/>
      <c r="M163" s="187" t="s">
        <v>3</v>
      </c>
      <c r="N163" s="188" t="s">
        <v>41</v>
      </c>
      <c r="O163" s="189"/>
      <c r="P163" s="190">
        <f t="shared" si="41"/>
        <v>0</v>
      </c>
      <c r="Q163" s="190">
        <v>0</v>
      </c>
      <c r="R163" s="190">
        <f t="shared" si="42"/>
        <v>0</v>
      </c>
      <c r="S163" s="190">
        <v>0</v>
      </c>
      <c r="T163" s="191">
        <f t="shared" si="43"/>
        <v>0</v>
      </c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R163" s="192" t="s">
        <v>162</v>
      </c>
      <c r="AT163" s="192" t="s">
        <v>158</v>
      </c>
      <c r="AU163" s="192" t="s">
        <v>77</v>
      </c>
      <c r="AY163" s="101" t="s">
        <v>157</v>
      </c>
      <c r="BE163" s="193">
        <f t="shared" si="44"/>
        <v>0</v>
      </c>
      <c r="BF163" s="193">
        <f t="shared" si="45"/>
        <v>0</v>
      </c>
      <c r="BG163" s="193">
        <f t="shared" si="46"/>
        <v>0</v>
      </c>
      <c r="BH163" s="193">
        <f t="shared" si="47"/>
        <v>0</v>
      </c>
      <c r="BI163" s="193">
        <f t="shared" si="48"/>
        <v>0</v>
      </c>
      <c r="BJ163" s="101" t="s">
        <v>163</v>
      </c>
      <c r="BK163" s="193">
        <f t="shared" si="49"/>
        <v>0</v>
      </c>
      <c r="BL163" s="101" t="s">
        <v>162</v>
      </c>
      <c r="BM163" s="192" t="s">
        <v>624</v>
      </c>
    </row>
    <row r="164" spans="1:65" s="113" customFormat="1" ht="16.5" customHeight="1">
      <c r="A164" s="110"/>
      <c r="B164" s="111"/>
      <c r="C164" s="180" t="s">
        <v>393</v>
      </c>
      <c r="D164" s="180" t="s">
        <v>158</v>
      </c>
      <c r="E164" s="181" t="s">
        <v>393</v>
      </c>
      <c r="F164" s="182" t="s">
        <v>1566</v>
      </c>
      <c r="G164" s="183" t="s">
        <v>727</v>
      </c>
      <c r="H164" s="184">
        <v>1</v>
      </c>
      <c r="I164" s="5"/>
      <c r="J164" s="185">
        <f t="shared" si="40"/>
        <v>0</v>
      </c>
      <c r="K164" s="186"/>
      <c r="L164" s="111"/>
      <c r="M164" s="187" t="s">
        <v>3</v>
      </c>
      <c r="N164" s="188" t="s">
        <v>41</v>
      </c>
      <c r="O164" s="189"/>
      <c r="P164" s="190">
        <f t="shared" si="41"/>
        <v>0</v>
      </c>
      <c r="Q164" s="190">
        <v>0</v>
      </c>
      <c r="R164" s="190">
        <f t="shared" si="42"/>
        <v>0</v>
      </c>
      <c r="S164" s="190">
        <v>0</v>
      </c>
      <c r="T164" s="191">
        <f t="shared" si="43"/>
        <v>0</v>
      </c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R164" s="192" t="s">
        <v>162</v>
      </c>
      <c r="AT164" s="192" t="s">
        <v>158</v>
      </c>
      <c r="AU164" s="192" t="s">
        <v>77</v>
      </c>
      <c r="AY164" s="101" t="s">
        <v>157</v>
      </c>
      <c r="BE164" s="193">
        <f t="shared" si="44"/>
        <v>0</v>
      </c>
      <c r="BF164" s="193">
        <f t="shared" si="45"/>
        <v>0</v>
      </c>
      <c r="BG164" s="193">
        <f t="shared" si="46"/>
        <v>0</v>
      </c>
      <c r="BH164" s="193">
        <f t="shared" si="47"/>
        <v>0</v>
      </c>
      <c r="BI164" s="193">
        <f t="shared" si="48"/>
        <v>0</v>
      </c>
      <c r="BJ164" s="101" t="s">
        <v>163</v>
      </c>
      <c r="BK164" s="193">
        <f t="shared" si="49"/>
        <v>0</v>
      </c>
      <c r="BL164" s="101" t="s">
        <v>162</v>
      </c>
      <c r="BM164" s="192" t="s">
        <v>632</v>
      </c>
    </row>
    <row r="165" spans="2:63" s="169" customFormat="1" ht="25.9" customHeight="1">
      <c r="B165" s="170"/>
      <c r="D165" s="171" t="s">
        <v>68</v>
      </c>
      <c r="E165" s="172" t="s">
        <v>1675</v>
      </c>
      <c r="F165" s="172" t="s">
        <v>1568</v>
      </c>
      <c r="J165" s="173">
        <f>BK165</f>
        <v>0</v>
      </c>
      <c r="L165" s="170"/>
      <c r="M165" s="174"/>
      <c r="N165" s="175"/>
      <c r="O165" s="175"/>
      <c r="P165" s="176">
        <f>SUM(P166:P172)</f>
        <v>0</v>
      </c>
      <c r="Q165" s="175"/>
      <c r="R165" s="176">
        <f>SUM(R166:R172)</f>
        <v>0</v>
      </c>
      <c r="S165" s="175"/>
      <c r="T165" s="177">
        <f>SUM(T166:T172)</f>
        <v>0</v>
      </c>
      <c r="AR165" s="171" t="s">
        <v>77</v>
      </c>
      <c r="AT165" s="178" t="s">
        <v>68</v>
      </c>
      <c r="AU165" s="178" t="s">
        <v>69</v>
      </c>
      <c r="AY165" s="171" t="s">
        <v>157</v>
      </c>
      <c r="BK165" s="179">
        <f>SUM(BK166:BK172)</f>
        <v>0</v>
      </c>
    </row>
    <row r="166" spans="1:65" s="113" customFormat="1" ht="37.9" customHeight="1">
      <c r="A166" s="110"/>
      <c r="B166" s="111"/>
      <c r="C166" s="180" t="s">
        <v>635</v>
      </c>
      <c r="D166" s="180" t="s">
        <v>158</v>
      </c>
      <c r="E166" s="181" t="s">
        <v>635</v>
      </c>
      <c r="F166" s="182" t="s">
        <v>1676</v>
      </c>
      <c r="G166" s="183" t="s">
        <v>762</v>
      </c>
      <c r="H166" s="184">
        <v>36</v>
      </c>
      <c r="I166" s="5"/>
      <c r="J166" s="185">
        <f aca="true" t="shared" si="50" ref="J166:J172">ROUND(I166*H166,2)</f>
        <v>0</v>
      </c>
      <c r="K166" s="186"/>
      <c r="L166" s="111"/>
      <c r="M166" s="187" t="s">
        <v>3</v>
      </c>
      <c r="N166" s="188" t="s">
        <v>41</v>
      </c>
      <c r="O166" s="189"/>
      <c r="P166" s="190">
        <f aca="true" t="shared" si="51" ref="P166:P172">O166*H166</f>
        <v>0</v>
      </c>
      <c r="Q166" s="190">
        <v>0</v>
      </c>
      <c r="R166" s="190">
        <f aca="true" t="shared" si="52" ref="R166:R172">Q166*H166</f>
        <v>0</v>
      </c>
      <c r="S166" s="190">
        <v>0</v>
      </c>
      <c r="T166" s="191">
        <f aca="true" t="shared" si="53" ref="T166:T172">S166*H166</f>
        <v>0</v>
      </c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R166" s="192" t="s">
        <v>162</v>
      </c>
      <c r="AT166" s="192" t="s">
        <v>158</v>
      </c>
      <c r="AU166" s="192" t="s">
        <v>77</v>
      </c>
      <c r="AY166" s="101" t="s">
        <v>157</v>
      </c>
      <c r="BE166" s="193">
        <f aca="true" t="shared" si="54" ref="BE166:BE172">IF(N166="základní",J166,0)</f>
        <v>0</v>
      </c>
      <c r="BF166" s="193">
        <f aca="true" t="shared" si="55" ref="BF166:BF172">IF(N166="snížená",J166,0)</f>
        <v>0</v>
      </c>
      <c r="BG166" s="193">
        <f aca="true" t="shared" si="56" ref="BG166:BG172">IF(N166="zákl. přenesená",J166,0)</f>
        <v>0</v>
      </c>
      <c r="BH166" s="193">
        <f aca="true" t="shared" si="57" ref="BH166:BH172">IF(N166="sníž. přenesená",J166,0)</f>
        <v>0</v>
      </c>
      <c r="BI166" s="193">
        <f aca="true" t="shared" si="58" ref="BI166:BI172">IF(N166="nulová",J166,0)</f>
        <v>0</v>
      </c>
      <c r="BJ166" s="101" t="s">
        <v>163</v>
      </c>
      <c r="BK166" s="193">
        <f aca="true" t="shared" si="59" ref="BK166:BK172">ROUND(I166*H166,2)</f>
        <v>0</v>
      </c>
      <c r="BL166" s="101" t="s">
        <v>162</v>
      </c>
      <c r="BM166" s="192" t="s">
        <v>639</v>
      </c>
    </row>
    <row r="167" spans="1:65" s="113" customFormat="1" ht="37.9" customHeight="1">
      <c r="A167" s="110"/>
      <c r="B167" s="111"/>
      <c r="C167" s="180" t="s">
        <v>397</v>
      </c>
      <c r="D167" s="180" t="s">
        <v>158</v>
      </c>
      <c r="E167" s="181" t="s">
        <v>397</v>
      </c>
      <c r="F167" s="182" t="s">
        <v>1677</v>
      </c>
      <c r="G167" s="183" t="s">
        <v>161</v>
      </c>
      <c r="H167" s="184">
        <v>5</v>
      </c>
      <c r="I167" s="5"/>
      <c r="J167" s="185">
        <f t="shared" si="50"/>
        <v>0</v>
      </c>
      <c r="K167" s="186"/>
      <c r="L167" s="111"/>
      <c r="M167" s="187" t="s">
        <v>3</v>
      </c>
      <c r="N167" s="188" t="s">
        <v>41</v>
      </c>
      <c r="O167" s="189"/>
      <c r="P167" s="190">
        <f t="shared" si="51"/>
        <v>0</v>
      </c>
      <c r="Q167" s="190">
        <v>0</v>
      </c>
      <c r="R167" s="190">
        <f t="shared" si="52"/>
        <v>0</v>
      </c>
      <c r="S167" s="190">
        <v>0</v>
      </c>
      <c r="T167" s="191">
        <f t="shared" si="53"/>
        <v>0</v>
      </c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R167" s="192" t="s">
        <v>162</v>
      </c>
      <c r="AT167" s="192" t="s">
        <v>158</v>
      </c>
      <c r="AU167" s="192" t="s">
        <v>77</v>
      </c>
      <c r="AY167" s="101" t="s">
        <v>157</v>
      </c>
      <c r="BE167" s="193">
        <f t="shared" si="54"/>
        <v>0</v>
      </c>
      <c r="BF167" s="193">
        <f t="shared" si="55"/>
        <v>0</v>
      </c>
      <c r="BG167" s="193">
        <f t="shared" si="56"/>
        <v>0</v>
      </c>
      <c r="BH167" s="193">
        <f t="shared" si="57"/>
        <v>0</v>
      </c>
      <c r="BI167" s="193">
        <f t="shared" si="58"/>
        <v>0</v>
      </c>
      <c r="BJ167" s="101" t="s">
        <v>163</v>
      </c>
      <c r="BK167" s="193">
        <f t="shared" si="59"/>
        <v>0</v>
      </c>
      <c r="BL167" s="101" t="s">
        <v>162</v>
      </c>
      <c r="BM167" s="192" t="s">
        <v>644</v>
      </c>
    </row>
    <row r="168" spans="1:65" s="113" customFormat="1" ht="24.2" customHeight="1">
      <c r="A168" s="110"/>
      <c r="B168" s="111"/>
      <c r="C168" s="180" t="s">
        <v>645</v>
      </c>
      <c r="D168" s="180" t="s">
        <v>158</v>
      </c>
      <c r="E168" s="181" t="s">
        <v>645</v>
      </c>
      <c r="F168" s="182" t="s">
        <v>1678</v>
      </c>
      <c r="G168" s="183" t="s">
        <v>762</v>
      </c>
      <c r="H168" s="184">
        <v>2</v>
      </c>
      <c r="I168" s="5"/>
      <c r="J168" s="185">
        <f t="shared" si="50"/>
        <v>0</v>
      </c>
      <c r="K168" s="186"/>
      <c r="L168" s="111"/>
      <c r="M168" s="187" t="s">
        <v>3</v>
      </c>
      <c r="N168" s="188" t="s">
        <v>41</v>
      </c>
      <c r="O168" s="189"/>
      <c r="P168" s="190">
        <f t="shared" si="51"/>
        <v>0</v>
      </c>
      <c r="Q168" s="190">
        <v>0</v>
      </c>
      <c r="R168" s="190">
        <f t="shared" si="52"/>
        <v>0</v>
      </c>
      <c r="S168" s="190">
        <v>0</v>
      </c>
      <c r="T168" s="191">
        <f t="shared" si="53"/>
        <v>0</v>
      </c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R168" s="192" t="s">
        <v>162</v>
      </c>
      <c r="AT168" s="192" t="s">
        <v>158</v>
      </c>
      <c r="AU168" s="192" t="s">
        <v>77</v>
      </c>
      <c r="AY168" s="101" t="s">
        <v>157</v>
      </c>
      <c r="BE168" s="193">
        <f t="shared" si="54"/>
        <v>0</v>
      </c>
      <c r="BF168" s="193">
        <f t="shared" si="55"/>
        <v>0</v>
      </c>
      <c r="BG168" s="193">
        <f t="shared" si="56"/>
        <v>0</v>
      </c>
      <c r="BH168" s="193">
        <f t="shared" si="57"/>
        <v>0</v>
      </c>
      <c r="BI168" s="193">
        <f t="shared" si="58"/>
        <v>0</v>
      </c>
      <c r="BJ168" s="101" t="s">
        <v>163</v>
      </c>
      <c r="BK168" s="193">
        <f t="shared" si="59"/>
        <v>0</v>
      </c>
      <c r="BL168" s="101" t="s">
        <v>162</v>
      </c>
      <c r="BM168" s="192" t="s">
        <v>648</v>
      </c>
    </row>
    <row r="169" spans="1:65" s="113" customFormat="1" ht="37.9" customHeight="1">
      <c r="A169" s="110"/>
      <c r="B169" s="111"/>
      <c r="C169" s="180" t="s">
        <v>408</v>
      </c>
      <c r="D169" s="180" t="s">
        <v>158</v>
      </c>
      <c r="E169" s="181" t="s">
        <v>408</v>
      </c>
      <c r="F169" s="182" t="s">
        <v>1585</v>
      </c>
      <c r="G169" s="183" t="s">
        <v>161</v>
      </c>
      <c r="H169" s="184">
        <v>20</v>
      </c>
      <c r="I169" s="5"/>
      <c r="J169" s="185">
        <f t="shared" si="50"/>
        <v>0</v>
      </c>
      <c r="K169" s="186"/>
      <c r="L169" s="111"/>
      <c r="M169" s="187" t="s">
        <v>3</v>
      </c>
      <c r="N169" s="188" t="s">
        <v>41</v>
      </c>
      <c r="O169" s="189"/>
      <c r="P169" s="190">
        <f t="shared" si="51"/>
        <v>0</v>
      </c>
      <c r="Q169" s="190">
        <v>0</v>
      </c>
      <c r="R169" s="190">
        <f t="shared" si="52"/>
        <v>0</v>
      </c>
      <c r="S169" s="190">
        <v>0</v>
      </c>
      <c r="T169" s="191">
        <f t="shared" si="53"/>
        <v>0</v>
      </c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R169" s="192" t="s">
        <v>162</v>
      </c>
      <c r="AT169" s="192" t="s">
        <v>158</v>
      </c>
      <c r="AU169" s="192" t="s">
        <v>77</v>
      </c>
      <c r="AY169" s="101" t="s">
        <v>157</v>
      </c>
      <c r="BE169" s="193">
        <f t="shared" si="54"/>
        <v>0</v>
      </c>
      <c r="BF169" s="193">
        <f t="shared" si="55"/>
        <v>0</v>
      </c>
      <c r="BG169" s="193">
        <f t="shared" si="56"/>
        <v>0</v>
      </c>
      <c r="BH169" s="193">
        <f t="shared" si="57"/>
        <v>0</v>
      </c>
      <c r="BI169" s="193">
        <f t="shared" si="58"/>
        <v>0</v>
      </c>
      <c r="BJ169" s="101" t="s">
        <v>163</v>
      </c>
      <c r="BK169" s="193">
        <f t="shared" si="59"/>
        <v>0</v>
      </c>
      <c r="BL169" s="101" t="s">
        <v>162</v>
      </c>
      <c r="BM169" s="192" t="s">
        <v>651</v>
      </c>
    </row>
    <row r="170" spans="1:65" s="113" customFormat="1" ht="21.75" customHeight="1">
      <c r="A170" s="110"/>
      <c r="B170" s="111"/>
      <c r="C170" s="180" t="s">
        <v>652</v>
      </c>
      <c r="D170" s="180" t="s">
        <v>158</v>
      </c>
      <c r="E170" s="181" t="s">
        <v>652</v>
      </c>
      <c r="F170" s="182" t="s">
        <v>1586</v>
      </c>
      <c r="G170" s="183" t="s">
        <v>161</v>
      </c>
      <c r="H170" s="184">
        <v>46</v>
      </c>
      <c r="I170" s="5"/>
      <c r="J170" s="185">
        <f t="shared" si="50"/>
        <v>0</v>
      </c>
      <c r="K170" s="186"/>
      <c r="L170" s="111"/>
      <c r="M170" s="187" t="s">
        <v>3</v>
      </c>
      <c r="N170" s="188" t="s">
        <v>41</v>
      </c>
      <c r="O170" s="189"/>
      <c r="P170" s="190">
        <f t="shared" si="51"/>
        <v>0</v>
      </c>
      <c r="Q170" s="190">
        <v>0</v>
      </c>
      <c r="R170" s="190">
        <f t="shared" si="52"/>
        <v>0</v>
      </c>
      <c r="S170" s="190">
        <v>0</v>
      </c>
      <c r="T170" s="191">
        <f t="shared" si="53"/>
        <v>0</v>
      </c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R170" s="192" t="s">
        <v>162</v>
      </c>
      <c r="AT170" s="192" t="s">
        <v>158</v>
      </c>
      <c r="AU170" s="192" t="s">
        <v>77</v>
      </c>
      <c r="AY170" s="101" t="s">
        <v>157</v>
      </c>
      <c r="BE170" s="193">
        <f t="shared" si="54"/>
        <v>0</v>
      </c>
      <c r="BF170" s="193">
        <f t="shared" si="55"/>
        <v>0</v>
      </c>
      <c r="BG170" s="193">
        <f t="shared" si="56"/>
        <v>0</v>
      </c>
      <c r="BH170" s="193">
        <f t="shared" si="57"/>
        <v>0</v>
      </c>
      <c r="BI170" s="193">
        <f t="shared" si="58"/>
        <v>0</v>
      </c>
      <c r="BJ170" s="101" t="s">
        <v>163</v>
      </c>
      <c r="BK170" s="193">
        <f t="shared" si="59"/>
        <v>0</v>
      </c>
      <c r="BL170" s="101" t="s">
        <v>162</v>
      </c>
      <c r="BM170" s="192" t="s">
        <v>655</v>
      </c>
    </row>
    <row r="171" spans="1:65" s="113" customFormat="1" ht="24.2" customHeight="1">
      <c r="A171" s="110"/>
      <c r="B171" s="111"/>
      <c r="C171" s="180" t="s">
        <v>413</v>
      </c>
      <c r="D171" s="180" t="s">
        <v>158</v>
      </c>
      <c r="E171" s="181" t="s">
        <v>1679</v>
      </c>
      <c r="F171" s="182" t="s">
        <v>1587</v>
      </c>
      <c r="G171" s="183" t="s">
        <v>161</v>
      </c>
      <c r="H171" s="184">
        <v>26</v>
      </c>
      <c r="I171" s="5"/>
      <c r="J171" s="185">
        <f t="shared" si="50"/>
        <v>0</v>
      </c>
      <c r="K171" s="186"/>
      <c r="L171" s="111"/>
      <c r="M171" s="187" t="s">
        <v>3</v>
      </c>
      <c r="N171" s="188" t="s">
        <v>41</v>
      </c>
      <c r="O171" s="189"/>
      <c r="P171" s="190">
        <f t="shared" si="51"/>
        <v>0</v>
      </c>
      <c r="Q171" s="190">
        <v>0</v>
      </c>
      <c r="R171" s="190">
        <f t="shared" si="52"/>
        <v>0</v>
      </c>
      <c r="S171" s="190">
        <v>0</v>
      </c>
      <c r="T171" s="191">
        <f t="shared" si="53"/>
        <v>0</v>
      </c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R171" s="192" t="s">
        <v>162</v>
      </c>
      <c r="AT171" s="192" t="s">
        <v>158</v>
      </c>
      <c r="AU171" s="192" t="s">
        <v>77</v>
      </c>
      <c r="AY171" s="101" t="s">
        <v>157</v>
      </c>
      <c r="BE171" s="193">
        <f t="shared" si="54"/>
        <v>0</v>
      </c>
      <c r="BF171" s="193">
        <f t="shared" si="55"/>
        <v>0</v>
      </c>
      <c r="BG171" s="193">
        <f t="shared" si="56"/>
        <v>0</v>
      </c>
      <c r="BH171" s="193">
        <f t="shared" si="57"/>
        <v>0</v>
      </c>
      <c r="BI171" s="193">
        <f t="shared" si="58"/>
        <v>0</v>
      </c>
      <c r="BJ171" s="101" t="s">
        <v>163</v>
      </c>
      <c r="BK171" s="193">
        <f t="shared" si="59"/>
        <v>0</v>
      </c>
      <c r="BL171" s="101" t="s">
        <v>162</v>
      </c>
      <c r="BM171" s="192" t="s">
        <v>658</v>
      </c>
    </row>
    <row r="172" spans="1:65" s="113" customFormat="1" ht="24.2" customHeight="1">
      <c r="A172" s="110"/>
      <c r="B172" s="111"/>
      <c r="C172" s="180" t="s">
        <v>659</v>
      </c>
      <c r="D172" s="180" t="s">
        <v>158</v>
      </c>
      <c r="E172" s="181" t="s">
        <v>1680</v>
      </c>
      <c r="F172" s="182" t="s">
        <v>1681</v>
      </c>
      <c r="G172" s="183" t="s">
        <v>727</v>
      </c>
      <c r="H172" s="184">
        <v>1</v>
      </c>
      <c r="I172" s="5"/>
      <c r="J172" s="185">
        <f t="shared" si="50"/>
        <v>0</v>
      </c>
      <c r="K172" s="186"/>
      <c r="L172" s="111"/>
      <c r="M172" s="187" t="s">
        <v>3</v>
      </c>
      <c r="N172" s="188" t="s">
        <v>41</v>
      </c>
      <c r="O172" s="189"/>
      <c r="P172" s="190">
        <f t="shared" si="51"/>
        <v>0</v>
      </c>
      <c r="Q172" s="190">
        <v>0</v>
      </c>
      <c r="R172" s="190">
        <f t="shared" si="52"/>
        <v>0</v>
      </c>
      <c r="S172" s="190">
        <v>0</v>
      </c>
      <c r="T172" s="191">
        <f t="shared" si="53"/>
        <v>0</v>
      </c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R172" s="192" t="s">
        <v>162</v>
      </c>
      <c r="AT172" s="192" t="s">
        <v>158</v>
      </c>
      <c r="AU172" s="192" t="s">
        <v>77</v>
      </c>
      <c r="AY172" s="101" t="s">
        <v>157</v>
      </c>
      <c r="BE172" s="193">
        <f t="shared" si="54"/>
        <v>0</v>
      </c>
      <c r="BF172" s="193">
        <f t="shared" si="55"/>
        <v>0</v>
      </c>
      <c r="BG172" s="193">
        <f t="shared" si="56"/>
        <v>0</v>
      </c>
      <c r="BH172" s="193">
        <f t="shared" si="57"/>
        <v>0</v>
      </c>
      <c r="BI172" s="193">
        <f t="shared" si="58"/>
        <v>0</v>
      </c>
      <c r="BJ172" s="101" t="s">
        <v>163</v>
      </c>
      <c r="BK172" s="193">
        <f t="shared" si="59"/>
        <v>0</v>
      </c>
      <c r="BL172" s="101" t="s">
        <v>162</v>
      </c>
      <c r="BM172" s="192" t="s">
        <v>662</v>
      </c>
    </row>
    <row r="173" spans="2:63" s="169" customFormat="1" ht="25.9" customHeight="1">
      <c r="B173" s="170"/>
      <c r="D173" s="171" t="s">
        <v>68</v>
      </c>
      <c r="E173" s="172" t="s">
        <v>1682</v>
      </c>
      <c r="F173" s="172" t="s">
        <v>1589</v>
      </c>
      <c r="J173" s="173">
        <f>BK173</f>
        <v>0</v>
      </c>
      <c r="L173" s="170"/>
      <c r="M173" s="174"/>
      <c r="N173" s="175"/>
      <c r="O173" s="175"/>
      <c r="P173" s="176">
        <f>SUM(P174:P183)</f>
        <v>0</v>
      </c>
      <c r="Q173" s="175"/>
      <c r="R173" s="176">
        <f>SUM(R174:R183)</f>
        <v>0</v>
      </c>
      <c r="S173" s="175"/>
      <c r="T173" s="177">
        <f>SUM(T174:T183)</f>
        <v>0</v>
      </c>
      <c r="AR173" s="171" t="s">
        <v>77</v>
      </c>
      <c r="AT173" s="178" t="s">
        <v>68</v>
      </c>
      <c r="AU173" s="178" t="s">
        <v>69</v>
      </c>
      <c r="AY173" s="171" t="s">
        <v>157</v>
      </c>
      <c r="BK173" s="179">
        <f>SUM(BK174:BK183)</f>
        <v>0</v>
      </c>
    </row>
    <row r="174" spans="1:65" s="113" customFormat="1" ht="37.9" customHeight="1">
      <c r="A174" s="110"/>
      <c r="B174" s="111"/>
      <c r="C174" s="180" t="s">
        <v>418</v>
      </c>
      <c r="D174" s="180" t="s">
        <v>158</v>
      </c>
      <c r="E174" s="181" t="s">
        <v>418</v>
      </c>
      <c r="F174" s="182" t="s">
        <v>1590</v>
      </c>
      <c r="G174" s="183" t="s">
        <v>762</v>
      </c>
      <c r="H174" s="184">
        <v>13</v>
      </c>
      <c r="I174" s="5"/>
      <c r="J174" s="185">
        <f aca="true" t="shared" si="60" ref="J174:J183">ROUND(I174*H174,2)</f>
        <v>0</v>
      </c>
      <c r="K174" s="186"/>
      <c r="L174" s="111"/>
      <c r="M174" s="187" t="s">
        <v>3</v>
      </c>
      <c r="N174" s="188" t="s">
        <v>41</v>
      </c>
      <c r="O174" s="189"/>
      <c r="P174" s="190">
        <f aca="true" t="shared" si="61" ref="P174:P183">O174*H174</f>
        <v>0</v>
      </c>
      <c r="Q174" s="190">
        <v>0</v>
      </c>
      <c r="R174" s="190">
        <f aca="true" t="shared" si="62" ref="R174:R183">Q174*H174</f>
        <v>0</v>
      </c>
      <c r="S174" s="190">
        <v>0</v>
      </c>
      <c r="T174" s="191">
        <f aca="true" t="shared" si="63" ref="T174:T183">S174*H174</f>
        <v>0</v>
      </c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R174" s="192" t="s">
        <v>162</v>
      </c>
      <c r="AT174" s="192" t="s">
        <v>158</v>
      </c>
      <c r="AU174" s="192" t="s">
        <v>77</v>
      </c>
      <c r="AY174" s="101" t="s">
        <v>157</v>
      </c>
      <c r="BE174" s="193">
        <f aca="true" t="shared" si="64" ref="BE174:BE183">IF(N174="základní",J174,0)</f>
        <v>0</v>
      </c>
      <c r="BF174" s="193">
        <f aca="true" t="shared" si="65" ref="BF174:BF183">IF(N174="snížená",J174,0)</f>
        <v>0</v>
      </c>
      <c r="BG174" s="193">
        <f aca="true" t="shared" si="66" ref="BG174:BG183">IF(N174="zákl. přenesená",J174,0)</f>
        <v>0</v>
      </c>
      <c r="BH174" s="193">
        <f aca="true" t="shared" si="67" ref="BH174:BH183">IF(N174="sníž. přenesená",J174,0)</f>
        <v>0</v>
      </c>
      <c r="BI174" s="193">
        <f aca="true" t="shared" si="68" ref="BI174:BI183">IF(N174="nulová",J174,0)</f>
        <v>0</v>
      </c>
      <c r="BJ174" s="101" t="s">
        <v>163</v>
      </c>
      <c r="BK174" s="193">
        <f aca="true" t="shared" si="69" ref="BK174:BK183">ROUND(I174*H174,2)</f>
        <v>0</v>
      </c>
      <c r="BL174" s="101" t="s">
        <v>162</v>
      </c>
      <c r="BM174" s="192" t="s">
        <v>667</v>
      </c>
    </row>
    <row r="175" spans="1:65" s="113" customFormat="1" ht="44.25" customHeight="1">
      <c r="A175" s="110"/>
      <c r="B175" s="111"/>
      <c r="C175" s="180" t="s">
        <v>668</v>
      </c>
      <c r="D175" s="180" t="s">
        <v>158</v>
      </c>
      <c r="E175" s="181" t="s">
        <v>668</v>
      </c>
      <c r="F175" s="182" t="s">
        <v>1683</v>
      </c>
      <c r="G175" s="183" t="s">
        <v>762</v>
      </c>
      <c r="H175" s="184">
        <v>2</v>
      </c>
      <c r="I175" s="5"/>
      <c r="J175" s="185">
        <f t="shared" si="60"/>
        <v>0</v>
      </c>
      <c r="K175" s="186"/>
      <c r="L175" s="111"/>
      <c r="M175" s="187" t="s">
        <v>3</v>
      </c>
      <c r="N175" s="188" t="s">
        <v>41</v>
      </c>
      <c r="O175" s="189"/>
      <c r="P175" s="190">
        <f t="shared" si="61"/>
        <v>0</v>
      </c>
      <c r="Q175" s="190">
        <v>0</v>
      </c>
      <c r="R175" s="190">
        <f t="shared" si="62"/>
        <v>0</v>
      </c>
      <c r="S175" s="190">
        <v>0</v>
      </c>
      <c r="T175" s="191">
        <f t="shared" si="63"/>
        <v>0</v>
      </c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R175" s="192" t="s">
        <v>162</v>
      </c>
      <c r="AT175" s="192" t="s">
        <v>158</v>
      </c>
      <c r="AU175" s="192" t="s">
        <v>77</v>
      </c>
      <c r="AY175" s="101" t="s">
        <v>157</v>
      </c>
      <c r="BE175" s="193">
        <f t="shared" si="64"/>
        <v>0</v>
      </c>
      <c r="BF175" s="193">
        <f t="shared" si="65"/>
        <v>0</v>
      </c>
      <c r="BG175" s="193">
        <f t="shared" si="66"/>
        <v>0</v>
      </c>
      <c r="BH175" s="193">
        <f t="shared" si="67"/>
        <v>0</v>
      </c>
      <c r="BI175" s="193">
        <f t="shared" si="68"/>
        <v>0</v>
      </c>
      <c r="BJ175" s="101" t="s">
        <v>163</v>
      </c>
      <c r="BK175" s="193">
        <f t="shared" si="69"/>
        <v>0</v>
      </c>
      <c r="BL175" s="101" t="s">
        <v>162</v>
      </c>
      <c r="BM175" s="192" t="s">
        <v>671</v>
      </c>
    </row>
    <row r="176" spans="1:65" s="113" customFormat="1" ht="16.5" customHeight="1">
      <c r="A176" s="110"/>
      <c r="B176" s="111"/>
      <c r="C176" s="180" t="s">
        <v>426</v>
      </c>
      <c r="D176" s="180" t="s">
        <v>158</v>
      </c>
      <c r="E176" s="181" t="s">
        <v>426</v>
      </c>
      <c r="F176" s="182" t="s">
        <v>1640</v>
      </c>
      <c r="G176" s="183" t="s">
        <v>762</v>
      </c>
      <c r="H176" s="184">
        <v>1</v>
      </c>
      <c r="I176" s="5"/>
      <c r="J176" s="185">
        <f t="shared" si="60"/>
        <v>0</v>
      </c>
      <c r="K176" s="186"/>
      <c r="L176" s="111"/>
      <c r="M176" s="187" t="s">
        <v>3</v>
      </c>
      <c r="N176" s="188" t="s">
        <v>41</v>
      </c>
      <c r="O176" s="189"/>
      <c r="P176" s="190">
        <f t="shared" si="61"/>
        <v>0</v>
      </c>
      <c r="Q176" s="190">
        <v>0</v>
      </c>
      <c r="R176" s="190">
        <f t="shared" si="62"/>
        <v>0</v>
      </c>
      <c r="S176" s="190">
        <v>0</v>
      </c>
      <c r="T176" s="191">
        <f t="shared" si="63"/>
        <v>0</v>
      </c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R176" s="192" t="s">
        <v>162</v>
      </c>
      <c r="AT176" s="192" t="s">
        <v>158</v>
      </c>
      <c r="AU176" s="192" t="s">
        <v>77</v>
      </c>
      <c r="AY176" s="101" t="s">
        <v>157</v>
      </c>
      <c r="BE176" s="193">
        <f t="shared" si="64"/>
        <v>0</v>
      </c>
      <c r="BF176" s="193">
        <f t="shared" si="65"/>
        <v>0</v>
      </c>
      <c r="BG176" s="193">
        <f t="shared" si="66"/>
        <v>0</v>
      </c>
      <c r="BH176" s="193">
        <f t="shared" si="67"/>
        <v>0</v>
      </c>
      <c r="BI176" s="193">
        <f t="shared" si="68"/>
        <v>0</v>
      </c>
      <c r="BJ176" s="101" t="s">
        <v>163</v>
      </c>
      <c r="BK176" s="193">
        <f t="shared" si="69"/>
        <v>0</v>
      </c>
      <c r="BL176" s="101" t="s">
        <v>162</v>
      </c>
      <c r="BM176" s="192" t="s">
        <v>678</v>
      </c>
    </row>
    <row r="177" spans="1:65" s="113" customFormat="1" ht="16.5" customHeight="1">
      <c r="A177" s="110"/>
      <c r="B177" s="111"/>
      <c r="C177" s="180" t="s">
        <v>681</v>
      </c>
      <c r="D177" s="180" t="s">
        <v>158</v>
      </c>
      <c r="E177" s="181" t="s">
        <v>681</v>
      </c>
      <c r="F177" s="182" t="s">
        <v>1684</v>
      </c>
      <c r="G177" s="183" t="s">
        <v>762</v>
      </c>
      <c r="H177" s="184">
        <v>1</v>
      </c>
      <c r="I177" s="5"/>
      <c r="J177" s="185">
        <f t="shared" si="60"/>
        <v>0</v>
      </c>
      <c r="K177" s="186"/>
      <c r="L177" s="111"/>
      <c r="M177" s="187" t="s">
        <v>3</v>
      </c>
      <c r="N177" s="188" t="s">
        <v>41</v>
      </c>
      <c r="O177" s="189"/>
      <c r="P177" s="190">
        <f t="shared" si="61"/>
        <v>0</v>
      </c>
      <c r="Q177" s="190">
        <v>0</v>
      </c>
      <c r="R177" s="190">
        <f t="shared" si="62"/>
        <v>0</v>
      </c>
      <c r="S177" s="190">
        <v>0</v>
      </c>
      <c r="T177" s="191">
        <f t="shared" si="63"/>
        <v>0</v>
      </c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R177" s="192" t="s">
        <v>162</v>
      </c>
      <c r="AT177" s="192" t="s">
        <v>158</v>
      </c>
      <c r="AU177" s="192" t="s">
        <v>77</v>
      </c>
      <c r="AY177" s="101" t="s">
        <v>157</v>
      </c>
      <c r="BE177" s="193">
        <f t="shared" si="64"/>
        <v>0</v>
      </c>
      <c r="BF177" s="193">
        <f t="shared" si="65"/>
        <v>0</v>
      </c>
      <c r="BG177" s="193">
        <f t="shared" si="66"/>
        <v>0</v>
      </c>
      <c r="BH177" s="193">
        <f t="shared" si="67"/>
        <v>0</v>
      </c>
      <c r="BI177" s="193">
        <f t="shared" si="68"/>
        <v>0</v>
      </c>
      <c r="BJ177" s="101" t="s">
        <v>163</v>
      </c>
      <c r="BK177" s="193">
        <f t="shared" si="69"/>
        <v>0</v>
      </c>
      <c r="BL177" s="101" t="s">
        <v>162</v>
      </c>
      <c r="BM177" s="192" t="s">
        <v>684</v>
      </c>
    </row>
    <row r="178" spans="1:65" s="113" customFormat="1" ht="16.5" customHeight="1">
      <c r="A178" s="110"/>
      <c r="B178" s="111"/>
      <c r="C178" s="180" t="s">
        <v>434</v>
      </c>
      <c r="D178" s="180" t="s">
        <v>158</v>
      </c>
      <c r="E178" s="181" t="s">
        <v>434</v>
      </c>
      <c r="F178" s="182" t="s">
        <v>1594</v>
      </c>
      <c r="G178" s="183" t="s">
        <v>762</v>
      </c>
      <c r="H178" s="184">
        <v>4</v>
      </c>
      <c r="I178" s="5"/>
      <c r="J178" s="185">
        <f t="shared" si="60"/>
        <v>0</v>
      </c>
      <c r="K178" s="186"/>
      <c r="L178" s="111"/>
      <c r="M178" s="187" t="s">
        <v>3</v>
      </c>
      <c r="N178" s="188" t="s">
        <v>41</v>
      </c>
      <c r="O178" s="189"/>
      <c r="P178" s="190">
        <f t="shared" si="61"/>
        <v>0</v>
      </c>
      <c r="Q178" s="190">
        <v>0</v>
      </c>
      <c r="R178" s="190">
        <f t="shared" si="62"/>
        <v>0</v>
      </c>
      <c r="S178" s="190">
        <v>0</v>
      </c>
      <c r="T178" s="191">
        <f t="shared" si="63"/>
        <v>0</v>
      </c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R178" s="192" t="s">
        <v>162</v>
      </c>
      <c r="AT178" s="192" t="s">
        <v>158</v>
      </c>
      <c r="AU178" s="192" t="s">
        <v>77</v>
      </c>
      <c r="AY178" s="101" t="s">
        <v>157</v>
      </c>
      <c r="BE178" s="193">
        <f t="shared" si="64"/>
        <v>0</v>
      </c>
      <c r="BF178" s="193">
        <f t="shared" si="65"/>
        <v>0</v>
      </c>
      <c r="BG178" s="193">
        <f t="shared" si="66"/>
        <v>0</v>
      </c>
      <c r="BH178" s="193">
        <f t="shared" si="67"/>
        <v>0</v>
      </c>
      <c r="BI178" s="193">
        <f t="shared" si="68"/>
        <v>0</v>
      </c>
      <c r="BJ178" s="101" t="s">
        <v>163</v>
      </c>
      <c r="BK178" s="193">
        <f t="shared" si="69"/>
        <v>0</v>
      </c>
      <c r="BL178" s="101" t="s">
        <v>162</v>
      </c>
      <c r="BM178" s="192" t="s">
        <v>690</v>
      </c>
    </row>
    <row r="179" spans="1:65" s="113" customFormat="1" ht="16.5" customHeight="1">
      <c r="A179" s="110"/>
      <c r="B179" s="111"/>
      <c r="C179" s="180" t="s">
        <v>691</v>
      </c>
      <c r="D179" s="180" t="s">
        <v>158</v>
      </c>
      <c r="E179" s="181" t="s">
        <v>691</v>
      </c>
      <c r="F179" s="182" t="s">
        <v>1641</v>
      </c>
      <c r="G179" s="183" t="s">
        <v>762</v>
      </c>
      <c r="H179" s="184">
        <v>5</v>
      </c>
      <c r="I179" s="5"/>
      <c r="J179" s="185">
        <f t="shared" si="60"/>
        <v>0</v>
      </c>
      <c r="K179" s="186"/>
      <c r="L179" s="111"/>
      <c r="M179" s="187" t="s">
        <v>3</v>
      </c>
      <c r="N179" s="188" t="s">
        <v>41</v>
      </c>
      <c r="O179" s="189"/>
      <c r="P179" s="190">
        <f t="shared" si="61"/>
        <v>0</v>
      </c>
      <c r="Q179" s="190">
        <v>0</v>
      </c>
      <c r="R179" s="190">
        <f t="shared" si="62"/>
        <v>0</v>
      </c>
      <c r="S179" s="190">
        <v>0</v>
      </c>
      <c r="T179" s="191">
        <f t="shared" si="63"/>
        <v>0</v>
      </c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R179" s="192" t="s">
        <v>162</v>
      </c>
      <c r="AT179" s="192" t="s">
        <v>158</v>
      </c>
      <c r="AU179" s="192" t="s">
        <v>77</v>
      </c>
      <c r="AY179" s="101" t="s">
        <v>157</v>
      </c>
      <c r="BE179" s="193">
        <f t="shared" si="64"/>
        <v>0</v>
      </c>
      <c r="BF179" s="193">
        <f t="shared" si="65"/>
        <v>0</v>
      </c>
      <c r="BG179" s="193">
        <f t="shared" si="66"/>
        <v>0</v>
      </c>
      <c r="BH179" s="193">
        <f t="shared" si="67"/>
        <v>0</v>
      </c>
      <c r="BI179" s="193">
        <f t="shared" si="68"/>
        <v>0</v>
      </c>
      <c r="BJ179" s="101" t="s">
        <v>163</v>
      </c>
      <c r="BK179" s="193">
        <f t="shared" si="69"/>
        <v>0</v>
      </c>
      <c r="BL179" s="101" t="s">
        <v>162</v>
      </c>
      <c r="BM179" s="192" t="s">
        <v>694</v>
      </c>
    </row>
    <row r="180" spans="1:65" s="113" customFormat="1" ht="33" customHeight="1">
      <c r="A180" s="110"/>
      <c r="B180" s="111"/>
      <c r="C180" s="180" t="s">
        <v>442</v>
      </c>
      <c r="D180" s="180" t="s">
        <v>158</v>
      </c>
      <c r="E180" s="181" t="s">
        <v>442</v>
      </c>
      <c r="F180" s="182" t="s">
        <v>1596</v>
      </c>
      <c r="G180" s="183" t="s">
        <v>762</v>
      </c>
      <c r="H180" s="184">
        <v>13</v>
      </c>
      <c r="I180" s="5"/>
      <c r="J180" s="185">
        <f t="shared" si="60"/>
        <v>0</v>
      </c>
      <c r="K180" s="186"/>
      <c r="L180" s="111"/>
      <c r="M180" s="187" t="s">
        <v>3</v>
      </c>
      <c r="N180" s="188" t="s">
        <v>41</v>
      </c>
      <c r="O180" s="189"/>
      <c r="P180" s="190">
        <f t="shared" si="61"/>
        <v>0</v>
      </c>
      <c r="Q180" s="190">
        <v>0</v>
      </c>
      <c r="R180" s="190">
        <f t="shared" si="62"/>
        <v>0</v>
      </c>
      <c r="S180" s="190">
        <v>0</v>
      </c>
      <c r="T180" s="191">
        <f t="shared" si="63"/>
        <v>0</v>
      </c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R180" s="192" t="s">
        <v>162</v>
      </c>
      <c r="AT180" s="192" t="s">
        <v>158</v>
      </c>
      <c r="AU180" s="192" t="s">
        <v>77</v>
      </c>
      <c r="AY180" s="101" t="s">
        <v>157</v>
      </c>
      <c r="BE180" s="193">
        <f t="shared" si="64"/>
        <v>0</v>
      </c>
      <c r="BF180" s="193">
        <f t="shared" si="65"/>
        <v>0</v>
      </c>
      <c r="BG180" s="193">
        <f t="shared" si="66"/>
        <v>0</v>
      </c>
      <c r="BH180" s="193">
        <f t="shared" si="67"/>
        <v>0</v>
      </c>
      <c r="BI180" s="193">
        <f t="shared" si="68"/>
        <v>0</v>
      </c>
      <c r="BJ180" s="101" t="s">
        <v>163</v>
      </c>
      <c r="BK180" s="193">
        <f t="shared" si="69"/>
        <v>0</v>
      </c>
      <c r="BL180" s="101" t="s">
        <v>162</v>
      </c>
      <c r="BM180" s="192" t="s">
        <v>698</v>
      </c>
    </row>
    <row r="181" spans="1:65" s="113" customFormat="1" ht="24.2" customHeight="1">
      <c r="A181" s="110"/>
      <c r="B181" s="111"/>
      <c r="C181" s="180" t="s">
        <v>702</v>
      </c>
      <c r="D181" s="180" t="s">
        <v>158</v>
      </c>
      <c r="E181" s="181" t="s">
        <v>702</v>
      </c>
      <c r="F181" s="182" t="s">
        <v>1597</v>
      </c>
      <c r="G181" s="183" t="s">
        <v>762</v>
      </c>
      <c r="H181" s="184">
        <v>13</v>
      </c>
      <c r="I181" s="5"/>
      <c r="J181" s="185">
        <f t="shared" si="60"/>
        <v>0</v>
      </c>
      <c r="K181" s="186"/>
      <c r="L181" s="111"/>
      <c r="M181" s="187" t="s">
        <v>3</v>
      </c>
      <c r="N181" s="188" t="s">
        <v>41</v>
      </c>
      <c r="O181" s="189"/>
      <c r="P181" s="190">
        <f t="shared" si="61"/>
        <v>0</v>
      </c>
      <c r="Q181" s="190">
        <v>0</v>
      </c>
      <c r="R181" s="190">
        <f t="shared" si="62"/>
        <v>0</v>
      </c>
      <c r="S181" s="190">
        <v>0</v>
      </c>
      <c r="T181" s="191">
        <f t="shared" si="63"/>
        <v>0</v>
      </c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R181" s="192" t="s">
        <v>162</v>
      </c>
      <c r="AT181" s="192" t="s">
        <v>158</v>
      </c>
      <c r="AU181" s="192" t="s">
        <v>77</v>
      </c>
      <c r="AY181" s="101" t="s">
        <v>157</v>
      </c>
      <c r="BE181" s="193">
        <f t="shared" si="64"/>
        <v>0</v>
      </c>
      <c r="BF181" s="193">
        <f t="shared" si="65"/>
        <v>0</v>
      </c>
      <c r="BG181" s="193">
        <f t="shared" si="66"/>
        <v>0</v>
      </c>
      <c r="BH181" s="193">
        <f t="shared" si="67"/>
        <v>0</v>
      </c>
      <c r="BI181" s="193">
        <f t="shared" si="68"/>
        <v>0</v>
      </c>
      <c r="BJ181" s="101" t="s">
        <v>163</v>
      </c>
      <c r="BK181" s="193">
        <f t="shared" si="69"/>
        <v>0</v>
      </c>
      <c r="BL181" s="101" t="s">
        <v>162</v>
      </c>
      <c r="BM181" s="192" t="s">
        <v>705</v>
      </c>
    </row>
    <row r="182" spans="1:65" s="113" customFormat="1" ht="24.2" customHeight="1">
      <c r="A182" s="110"/>
      <c r="B182" s="111"/>
      <c r="C182" s="180" t="s">
        <v>449</v>
      </c>
      <c r="D182" s="180" t="s">
        <v>158</v>
      </c>
      <c r="E182" s="181" t="s">
        <v>449</v>
      </c>
      <c r="F182" s="182" t="s">
        <v>1598</v>
      </c>
      <c r="G182" s="183" t="s">
        <v>762</v>
      </c>
      <c r="H182" s="184">
        <v>13</v>
      </c>
      <c r="I182" s="5"/>
      <c r="J182" s="185">
        <f t="shared" si="60"/>
        <v>0</v>
      </c>
      <c r="K182" s="186"/>
      <c r="L182" s="111"/>
      <c r="M182" s="187" t="s">
        <v>3</v>
      </c>
      <c r="N182" s="188" t="s">
        <v>41</v>
      </c>
      <c r="O182" s="189"/>
      <c r="P182" s="190">
        <f t="shared" si="61"/>
        <v>0</v>
      </c>
      <c r="Q182" s="190">
        <v>0</v>
      </c>
      <c r="R182" s="190">
        <f t="shared" si="62"/>
        <v>0</v>
      </c>
      <c r="S182" s="190">
        <v>0</v>
      </c>
      <c r="T182" s="191">
        <f t="shared" si="63"/>
        <v>0</v>
      </c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R182" s="192" t="s">
        <v>162</v>
      </c>
      <c r="AT182" s="192" t="s">
        <v>158</v>
      </c>
      <c r="AU182" s="192" t="s">
        <v>77</v>
      </c>
      <c r="AY182" s="101" t="s">
        <v>157</v>
      </c>
      <c r="BE182" s="193">
        <f t="shared" si="64"/>
        <v>0</v>
      </c>
      <c r="BF182" s="193">
        <f t="shared" si="65"/>
        <v>0</v>
      </c>
      <c r="BG182" s="193">
        <f t="shared" si="66"/>
        <v>0</v>
      </c>
      <c r="BH182" s="193">
        <f t="shared" si="67"/>
        <v>0</v>
      </c>
      <c r="BI182" s="193">
        <f t="shared" si="68"/>
        <v>0</v>
      </c>
      <c r="BJ182" s="101" t="s">
        <v>163</v>
      </c>
      <c r="BK182" s="193">
        <f t="shared" si="69"/>
        <v>0</v>
      </c>
      <c r="BL182" s="101" t="s">
        <v>162</v>
      </c>
      <c r="BM182" s="192" t="s">
        <v>710</v>
      </c>
    </row>
    <row r="183" spans="1:65" s="113" customFormat="1" ht="55.5" customHeight="1">
      <c r="A183" s="110"/>
      <c r="B183" s="111"/>
      <c r="C183" s="180" t="s">
        <v>714</v>
      </c>
      <c r="D183" s="180" t="s">
        <v>158</v>
      </c>
      <c r="E183" s="181" t="s">
        <v>714</v>
      </c>
      <c r="F183" s="182" t="s">
        <v>1599</v>
      </c>
      <c r="G183" s="183" t="s">
        <v>762</v>
      </c>
      <c r="H183" s="184">
        <v>26</v>
      </c>
      <c r="I183" s="5"/>
      <c r="J183" s="185">
        <f t="shared" si="60"/>
        <v>0</v>
      </c>
      <c r="K183" s="186"/>
      <c r="L183" s="111"/>
      <c r="M183" s="187" t="s">
        <v>3</v>
      </c>
      <c r="N183" s="188" t="s">
        <v>41</v>
      </c>
      <c r="O183" s="189"/>
      <c r="P183" s="190">
        <f t="shared" si="61"/>
        <v>0</v>
      </c>
      <c r="Q183" s="190">
        <v>0</v>
      </c>
      <c r="R183" s="190">
        <f t="shared" si="62"/>
        <v>0</v>
      </c>
      <c r="S183" s="190">
        <v>0</v>
      </c>
      <c r="T183" s="191">
        <f t="shared" si="63"/>
        <v>0</v>
      </c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R183" s="192" t="s">
        <v>162</v>
      </c>
      <c r="AT183" s="192" t="s">
        <v>158</v>
      </c>
      <c r="AU183" s="192" t="s">
        <v>77</v>
      </c>
      <c r="AY183" s="101" t="s">
        <v>157</v>
      </c>
      <c r="BE183" s="193">
        <f t="shared" si="64"/>
        <v>0</v>
      </c>
      <c r="BF183" s="193">
        <f t="shared" si="65"/>
        <v>0</v>
      </c>
      <c r="BG183" s="193">
        <f t="shared" si="66"/>
        <v>0</v>
      </c>
      <c r="BH183" s="193">
        <f t="shared" si="67"/>
        <v>0</v>
      </c>
      <c r="BI183" s="193">
        <f t="shared" si="68"/>
        <v>0</v>
      </c>
      <c r="BJ183" s="101" t="s">
        <v>163</v>
      </c>
      <c r="BK183" s="193">
        <f t="shared" si="69"/>
        <v>0</v>
      </c>
      <c r="BL183" s="101" t="s">
        <v>162</v>
      </c>
      <c r="BM183" s="192" t="s">
        <v>717</v>
      </c>
    </row>
    <row r="184" spans="2:63" s="169" customFormat="1" ht="25.9" customHeight="1">
      <c r="B184" s="170"/>
      <c r="D184" s="171" t="s">
        <v>68</v>
      </c>
      <c r="E184" s="172" t="s">
        <v>1600</v>
      </c>
      <c r="F184" s="172" t="s">
        <v>1601</v>
      </c>
      <c r="J184" s="173">
        <f>BK184</f>
        <v>0</v>
      </c>
      <c r="L184" s="170"/>
      <c r="M184" s="174"/>
      <c r="N184" s="175"/>
      <c r="O184" s="175"/>
      <c r="P184" s="176">
        <f>SUM(P185:P194)</f>
        <v>0</v>
      </c>
      <c r="Q184" s="175"/>
      <c r="R184" s="176">
        <f>SUM(R185:R194)</f>
        <v>0</v>
      </c>
      <c r="S184" s="175"/>
      <c r="T184" s="177">
        <f>SUM(T185:T194)</f>
        <v>0</v>
      </c>
      <c r="AR184" s="171" t="s">
        <v>77</v>
      </c>
      <c r="AT184" s="178" t="s">
        <v>68</v>
      </c>
      <c r="AU184" s="178" t="s">
        <v>69</v>
      </c>
      <c r="AY184" s="171" t="s">
        <v>157</v>
      </c>
      <c r="BK184" s="179">
        <f>SUM(BK185:BK194)</f>
        <v>0</v>
      </c>
    </row>
    <row r="185" spans="1:65" s="113" customFormat="1" ht="24.2" customHeight="1">
      <c r="A185" s="110"/>
      <c r="B185" s="111"/>
      <c r="C185" s="180" t="s">
        <v>461</v>
      </c>
      <c r="D185" s="180" t="s">
        <v>158</v>
      </c>
      <c r="E185" s="181" t="s">
        <v>461</v>
      </c>
      <c r="F185" s="182" t="s">
        <v>1685</v>
      </c>
      <c r="G185" s="183" t="s">
        <v>727</v>
      </c>
      <c r="H185" s="184">
        <v>1</v>
      </c>
      <c r="I185" s="5"/>
      <c r="J185" s="185">
        <f aca="true" t="shared" si="70" ref="J185:J194">ROUND(I185*H185,2)</f>
        <v>0</v>
      </c>
      <c r="K185" s="186"/>
      <c r="L185" s="111"/>
      <c r="M185" s="187" t="s">
        <v>3</v>
      </c>
      <c r="N185" s="188" t="s">
        <v>41</v>
      </c>
      <c r="O185" s="189"/>
      <c r="P185" s="190">
        <f aca="true" t="shared" si="71" ref="P185:P194">O185*H185</f>
        <v>0</v>
      </c>
      <c r="Q185" s="190">
        <v>0</v>
      </c>
      <c r="R185" s="190">
        <f aca="true" t="shared" si="72" ref="R185:R194">Q185*H185</f>
        <v>0</v>
      </c>
      <c r="S185" s="190">
        <v>0</v>
      </c>
      <c r="T185" s="191">
        <f aca="true" t="shared" si="73" ref="T185:T194">S185*H185</f>
        <v>0</v>
      </c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R185" s="192" t="s">
        <v>162</v>
      </c>
      <c r="AT185" s="192" t="s">
        <v>158</v>
      </c>
      <c r="AU185" s="192" t="s">
        <v>77</v>
      </c>
      <c r="AY185" s="101" t="s">
        <v>157</v>
      </c>
      <c r="BE185" s="193">
        <f aca="true" t="shared" si="74" ref="BE185:BE194">IF(N185="základní",J185,0)</f>
        <v>0</v>
      </c>
      <c r="BF185" s="193">
        <f aca="true" t="shared" si="75" ref="BF185:BF194">IF(N185="snížená",J185,0)</f>
        <v>0</v>
      </c>
      <c r="BG185" s="193">
        <f aca="true" t="shared" si="76" ref="BG185:BG194">IF(N185="zákl. přenesená",J185,0)</f>
        <v>0</v>
      </c>
      <c r="BH185" s="193">
        <f aca="true" t="shared" si="77" ref="BH185:BH194">IF(N185="sníž. přenesená",J185,0)</f>
        <v>0</v>
      </c>
      <c r="BI185" s="193">
        <f aca="true" t="shared" si="78" ref="BI185:BI194">IF(N185="nulová",J185,0)</f>
        <v>0</v>
      </c>
      <c r="BJ185" s="101" t="s">
        <v>163</v>
      </c>
      <c r="BK185" s="193">
        <f aca="true" t="shared" si="79" ref="BK185:BK194">ROUND(I185*H185,2)</f>
        <v>0</v>
      </c>
      <c r="BL185" s="101" t="s">
        <v>162</v>
      </c>
      <c r="BM185" s="192" t="s">
        <v>720</v>
      </c>
    </row>
    <row r="186" spans="1:65" s="113" customFormat="1" ht="16.5" customHeight="1">
      <c r="A186" s="110"/>
      <c r="B186" s="111"/>
      <c r="C186" s="180" t="s">
        <v>724</v>
      </c>
      <c r="D186" s="180" t="s">
        <v>158</v>
      </c>
      <c r="E186" s="181" t="s">
        <v>724</v>
      </c>
      <c r="F186" s="182" t="s">
        <v>1602</v>
      </c>
      <c r="G186" s="183" t="s">
        <v>727</v>
      </c>
      <c r="H186" s="184">
        <v>1</v>
      </c>
      <c r="I186" s="5"/>
      <c r="J186" s="185">
        <f t="shared" si="70"/>
        <v>0</v>
      </c>
      <c r="K186" s="186"/>
      <c r="L186" s="111"/>
      <c r="M186" s="187" t="s">
        <v>3</v>
      </c>
      <c r="N186" s="188" t="s">
        <v>41</v>
      </c>
      <c r="O186" s="189"/>
      <c r="P186" s="190">
        <f t="shared" si="71"/>
        <v>0</v>
      </c>
      <c r="Q186" s="190">
        <v>0</v>
      </c>
      <c r="R186" s="190">
        <f t="shared" si="72"/>
        <v>0</v>
      </c>
      <c r="S186" s="190">
        <v>0</v>
      </c>
      <c r="T186" s="191">
        <f t="shared" si="73"/>
        <v>0</v>
      </c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R186" s="192" t="s">
        <v>162</v>
      </c>
      <c r="AT186" s="192" t="s">
        <v>158</v>
      </c>
      <c r="AU186" s="192" t="s">
        <v>77</v>
      </c>
      <c r="AY186" s="101" t="s">
        <v>157</v>
      </c>
      <c r="BE186" s="193">
        <f t="shared" si="74"/>
        <v>0</v>
      </c>
      <c r="BF186" s="193">
        <f t="shared" si="75"/>
        <v>0</v>
      </c>
      <c r="BG186" s="193">
        <f t="shared" si="76"/>
        <v>0</v>
      </c>
      <c r="BH186" s="193">
        <f t="shared" si="77"/>
        <v>0</v>
      </c>
      <c r="BI186" s="193">
        <f t="shared" si="78"/>
        <v>0</v>
      </c>
      <c r="BJ186" s="101" t="s">
        <v>163</v>
      </c>
      <c r="BK186" s="193">
        <f t="shared" si="79"/>
        <v>0</v>
      </c>
      <c r="BL186" s="101" t="s">
        <v>162</v>
      </c>
      <c r="BM186" s="192" t="s">
        <v>728</v>
      </c>
    </row>
    <row r="187" spans="1:65" s="113" customFormat="1" ht="16.5" customHeight="1">
      <c r="A187" s="110"/>
      <c r="B187" s="111"/>
      <c r="C187" s="180" t="s">
        <v>469</v>
      </c>
      <c r="D187" s="180" t="s">
        <v>158</v>
      </c>
      <c r="E187" s="181" t="s">
        <v>469</v>
      </c>
      <c r="F187" s="182" t="s">
        <v>1603</v>
      </c>
      <c r="G187" s="183" t="s">
        <v>727</v>
      </c>
      <c r="H187" s="184">
        <v>2</v>
      </c>
      <c r="I187" s="5"/>
      <c r="J187" s="185">
        <f t="shared" si="70"/>
        <v>0</v>
      </c>
      <c r="K187" s="186"/>
      <c r="L187" s="111"/>
      <c r="M187" s="187" t="s">
        <v>3</v>
      </c>
      <c r="N187" s="188" t="s">
        <v>41</v>
      </c>
      <c r="O187" s="189"/>
      <c r="P187" s="190">
        <f t="shared" si="71"/>
        <v>0</v>
      </c>
      <c r="Q187" s="190">
        <v>0</v>
      </c>
      <c r="R187" s="190">
        <f t="shared" si="72"/>
        <v>0</v>
      </c>
      <c r="S187" s="190">
        <v>0</v>
      </c>
      <c r="T187" s="191">
        <f t="shared" si="73"/>
        <v>0</v>
      </c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R187" s="192" t="s">
        <v>162</v>
      </c>
      <c r="AT187" s="192" t="s">
        <v>158</v>
      </c>
      <c r="AU187" s="192" t="s">
        <v>77</v>
      </c>
      <c r="AY187" s="101" t="s">
        <v>157</v>
      </c>
      <c r="BE187" s="193">
        <f t="shared" si="74"/>
        <v>0</v>
      </c>
      <c r="BF187" s="193">
        <f t="shared" si="75"/>
        <v>0</v>
      </c>
      <c r="BG187" s="193">
        <f t="shared" si="76"/>
        <v>0</v>
      </c>
      <c r="BH187" s="193">
        <f t="shared" si="77"/>
        <v>0</v>
      </c>
      <c r="BI187" s="193">
        <f t="shared" si="78"/>
        <v>0</v>
      </c>
      <c r="BJ187" s="101" t="s">
        <v>163</v>
      </c>
      <c r="BK187" s="193">
        <f t="shared" si="79"/>
        <v>0</v>
      </c>
      <c r="BL187" s="101" t="s">
        <v>162</v>
      </c>
      <c r="BM187" s="192" t="s">
        <v>732</v>
      </c>
    </row>
    <row r="188" spans="1:65" s="113" customFormat="1" ht="16.5" customHeight="1">
      <c r="A188" s="110"/>
      <c r="B188" s="111"/>
      <c r="C188" s="180" t="s">
        <v>734</v>
      </c>
      <c r="D188" s="180" t="s">
        <v>158</v>
      </c>
      <c r="E188" s="181" t="s">
        <v>734</v>
      </c>
      <c r="F188" s="182" t="s">
        <v>1604</v>
      </c>
      <c r="G188" s="183" t="s">
        <v>193</v>
      </c>
      <c r="H188" s="184">
        <v>2</v>
      </c>
      <c r="I188" s="5"/>
      <c r="J188" s="185">
        <f t="shared" si="70"/>
        <v>0</v>
      </c>
      <c r="K188" s="186"/>
      <c r="L188" s="111"/>
      <c r="M188" s="187" t="s">
        <v>3</v>
      </c>
      <c r="N188" s="188" t="s">
        <v>41</v>
      </c>
      <c r="O188" s="189"/>
      <c r="P188" s="190">
        <f t="shared" si="71"/>
        <v>0</v>
      </c>
      <c r="Q188" s="190">
        <v>0</v>
      </c>
      <c r="R188" s="190">
        <f t="shared" si="72"/>
        <v>0</v>
      </c>
      <c r="S188" s="190">
        <v>0</v>
      </c>
      <c r="T188" s="191">
        <f t="shared" si="73"/>
        <v>0</v>
      </c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R188" s="192" t="s">
        <v>162</v>
      </c>
      <c r="AT188" s="192" t="s">
        <v>158</v>
      </c>
      <c r="AU188" s="192" t="s">
        <v>77</v>
      </c>
      <c r="AY188" s="101" t="s">
        <v>157</v>
      </c>
      <c r="BE188" s="193">
        <f t="shared" si="74"/>
        <v>0</v>
      </c>
      <c r="BF188" s="193">
        <f t="shared" si="75"/>
        <v>0</v>
      </c>
      <c r="BG188" s="193">
        <f t="shared" si="76"/>
        <v>0</v>
      </c>
      <c r="BH188" s="193">
        <f t="shared" si="77"/>
        <v>0</v>
      </c>
      <c r="BI188" s="193">
        <f t="shared" si="78"/>
        <v>0</v>
      </c>
      <c r="BJ188" s="101" t="s">
        <v>163</v>
      </c>
      <c r="BK188" s="193">
        <f t="shared" si="79"/>
        <v>0</v>
      </c>
      <c r="BL188" s="101" t="s">
        <v>162</v>
      </c>
      <c r="BM188" s="192" t="s">
        <v>737</v>
      </c>
    </row>
    <row r="189" spans="1:65" s="113" customFormat="1" ht="24.2" customHeight="1">
      <c r="A189" s="110"/>
      <c r="B189" s="111"/>
      <c r="C189" s="180" t="s">
        <v>477</v>
      </c>
      <c r="D189" s="180" t="s">
        <v>158</v>
      </c>
      <c r="E189" s="181" t="s">
        <v>477</v>
      </c>
      <c r="F189" s="182" t="s">
        <v>1605</v>
      </c>
      <c r="G189" s="183" t="s">
        <v>193</v>
      </c>
      <c r="H189" s="184">
        <v>3</v>
      </c>
      <c r="I189" s="5"/>
      <c r="J189" s="185">
        <f t="shared" si="70"/>
        <v>0</v>
      </c>
      <c r="K189" s="186"/>
      <c r="L189" s="111"/>
      <c r="M189" s="187" t="s">
        <v>3</v>
      </c>
      <c r="N189" s="188" t="s">
        <v>41</v>
      </c>
      <c r="O189" s="189"/>
      <c r="P189" s="190">
        <f t="shared" si="71"/>
        <v>0</v>
      </c>
      <c r="Q189" s="190">
        <v>0</v>
      </c>
      <c r="R189" s="190">
        <f t="shared" si="72"/>
        <v>0</v>
      </c>
      <c r="S189" s="190">
        <v>0</v>
      </c>
      <c r="T189" s="191">
        <f t="shared" si="73"/>
        <v>0</v>
      </c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R189" s="192" t="s">
        <v>162</v>
      </c>
      <c r="AT189" s="192" t="s">
        <v>158</v>
      </c>
      <c r="AU189" s="192" t="s">
        <v>77</v>
      </c>
      <c r="AY189" s="101" t="s">
        <v>157</v>
      </c>
      <c r="BE189" s="193">
        <f t="shared" si="74"/>
        <v>0</v>
      </c>
      <c r="BF189" s="193">
        <f t="shared" si="75"/>
        <v>0</v>
      </c>
      <c r="BG189" s="193">
        <f t="shared" si="76"/>
        <v>0</v>
      </c>
      <c r="BH189" s="193">
        <f t="shared" si="77"/>
        <v>0</v>
      </c>
      <c r="BI189" s="193">
        <f t="shared" si="78"/>
        <v>0</v>
      </c>
      <c r="BJ189" s="101" t="s">
        <v>163</v>
      </c>
      <c r="BK189" s="193">
        <f t="shared" si="79"/>
        <v>0</v>
      </c>
      <c r="BL189" s="101" t="s">
        <v>162</v>
      </c>
      <c r="BM189" s="192" t="s">
        <v>741</v>
      </c>
    </row>
    <row r="190" spans="1:65" s="113" customFormat="1" ht="24.2" customHeight="1">
      <c r="A190" s="110"/>
      <c r="B190" s="111"/>
      <c r="C190" s="180" t="s">
        <v>743</v>
      </c>
      <c r="D190" s="180" t="s">
        <v>158</v>
      </c>
      <c r="E190" s="181" t="s">
        <v>743</v>
      </c>
      <c r="F190" s="182" t="s">
        <v>1606</v>
      </c>
      <c r="G190" s="183" t="s">
        <v>727</v>
      </c>
      <c r="H190" s="184">
        <v>1</v>
      </c>
      <c r="I190" s="5"/>
      <c r="J190" s="185">
        <f t="shared" si="70"/>
        <v>0</v>
      </c>
      <c r="K190" s="186"/>
      <c r="L190" s="111"/>
      <c r="M190" s="187" t="s">
        <v>3</v>
      </c>
      <c r="N190" s="188" t="s">
        <v>41</v>
      </c>
      <c r="O190" s="189"/>
      <c r="P190" s="190">
        <f t="shared" si="71"/>
        <v>0</v>
      </c>
      <c r="Q190" s="190">
        <v>0</v>
      </c>
      <c r="R190" s="190">
        <f t="shared" si="72"/>
        <v>0</v>
      </c>
      <c r="S190" s="190">
        <v>0</v>
      </c>
      <c r="T190" s="191">
        <f t="shared" si="73"/>
        <v>0</v>
      </c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R190" s="192" t="s">
        <v>162</v>
      </c>
      <c r="AT190" s="192" t="s">
        <v>158</v>
      </c>
      <c r="AU190" s="192" t="s">
        <v>77</v>
      </c>
      <c r="AY190" s="101" t="s">
        <v>157</v>
      </c>
      <c r="BE190" s="193">
        <f t="shared" si="74"/>
        <v>0</v>
      </c>
      <c r="BF190" s="193">
        <f t="shared" si="75"/>
        <v>0</v>
      </c>
      <c r="BG190" s="193">
        <f t="shared" si="76"/>
        <v>0</v>
      </c>
      <c r="BH190" s="193">
        <f t="shared" si="77"/>
        <v>0</v>
      </c>
      <c r="BI190" s="193">
        <f t="shared" si="78"/>
        <v>0</v>
      </c>
      <c r="BJ190" s="101" t="s">
        <v>163</v>
      </c>
      <c r="BK190" s="193">
        <f t="shared" si="79"/>
        <v>0</v>
      </c>
      <c r="BL190" s="101" t="s">
        <v>162</v>
      </c>
      <c r="BM190" s="192" t="s">
        <v>746</v>
      </c>
    </row>
    <row r="191" spans="1:65" s="113" customFormat="1" ht="16.5" customHeight="1">
      <c r="A191" s="110"/>
      <c r="B191" s="111"/>
      <c r="C191" s="180" t="s">
        <v>457</v>
      </c>
      <c r="D191" s="180" t="s">
        <v>158</v>
      </c>
      <c r="E191" s="181" t="s">
        <v>457</v>
      </c>
      <c r="F191" s="182" t="s">
        <v>1607</v>
      </c>
      <c r="G191" s="183" t="s">
        <v>727</v>
      </c>
      <c r="H191" s="184">
        <v>1</v>
      </c>
      <c r="I191" s="5"/>
      <c r="J191" s="185">
        <f t="shared" si="70"/>
        <v>0</v>
      </c>
      <c r="K191" s="186"/>
      <c r="L191" s="111"/>
      <c r="M191" s="187" t="s">
        <v>3</v>
      </c>
      <c r="N191" s="188" t="s">
        <v>41</v>
      </c>
      <c r="O191" s="189"/>
      <c r="P191" s="190">
        <f t="shared" si="71"/>
        <v>0</v>
      </c>
      <c r="Q191" s="190">
        <v>0</v>
      </c>
      <c r="R191" s="190">
        <f t="shared" si="72"/>
        <v>0</v>
      </c>
      <c r="S191" s="190">
        <v>0</v>
      </c>
      <c r="T191" s="191">
        <f t="shared" si="73"/>
        <v>0</v>
      </c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R191" s="192" t="s">
        <v>162</v>
      </c>
      <c r="AT191" s="192" t="s">
        <v>158</v>
      </c>
      <c r="AU191" s="192" t="s">
        <v>77</v>
      </c>
      <c r="AY191" s="101" t="s">
        <v>157</v>
      </c>
      <c r="BE191" s="193">
        <f t="shared" si="74"/>
        <v>0</v>
      </c>
      <c r="BF191" s="193">
        <f t="shared" si="75"/>
        <v>0</v>
      </c>
      <c r="BG191" s="193">
        <f t="shared" si="76"/>
        <v>0</v>
      </c>
      <c r="BH191" s="193">
        <f t="shared" si="77"/>
        <v>0</v>
      </c>
      <c r="BI191" s="193">
        <f t="shared" si="78"/>
        <v>0</v>
      </c>
      <c r="BJ191" s="101" t="s">
        <v>163</v>
      </c>
      <c r="BK191" s="193">
        <f t="shared" si="79"/>
        <v>0</v>
      </c>
      <c r="BL191" s="101" t="s">
        <v>162</v>
      </c>
      <c r="BM191" s="192" t="s">
        <v>752</v>
      </c>
    </row>
    <row r="192" spans="1:65" s="113" customFormat="1" ht="24.2" customHeight="1">
      <c r="A192" s="110"/>
      <c r="B192" s="111"/>
      <c r="C192" s="180" t="s">
        <v>754</v>
      </c>
      <c r="D192" s="180" t="s">
        <v>158</v>
      </c>
      <c r="E192" s="181" t="s">
        <v>754</v>
      </c>
      <c r="F192" s="182" t="s">
        <v>1608</v>
      </c>
      <c r="G192" s="183" t="s">
        <v>727</v>
      </c>
      <c r="H192" s="184">
        <v>1</v>
      </c>
      <c r="I192" s="5"/>
      <c r="J192" s="185">
        <f t="shared" si="70"/>
        <v>0</v>
      </c>
      <c r="K192" s="186"/>
      <c r="L192" s="111"/>
      <c r="M192" s="187" t="s">
        <v>3</v>
      </c>
      <c r="N192" s="188" t="s">
        <v>41</v>
      </c>
      <c r="O192" s="189"/>
      <c r="P192" s="190">
        <f t="shared" si="71"/>
        <v>0</v>
      </c>
      <c r="Q192" s="190">
        <v>0</v>
      </c>
      <c r="R192" s="190">
        <f t="shared" si="72"/>
        <v>0</v>
      </c>
      <c r="S192" s="190">
        <v>0</v>
      </c>
      <c r="T192" s="191">
        <f t="shared" si="73"/>
        <v>0</v>
      </c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R192" s="192" t="s">
        <v>162</v>
      </c>
      <c r="AT192" s="192" t="s">
        <v>158</v>
      </c>
      <c r="AU192" s="192" t="s">
        <v>77</v>
      </c>
      <c r="AY192" s="101" t="s">
        <v>157</v>
      </c>
      <c r="BE192" s="193">
        <f t="shared" si="74"/>
        <v>0</v>
      </c>
      <c r="BF192" s="193">
        <f t="shared" si="75"/>
        <v>0</v>
      </c>
      <c r="BG192" s="193">
        <f t="shared" si="76"/>
        <v>0</v>
      </c>
      <c r="BH192" s="193">
        <f t="shared" si="77"/>
        <v>0</v>
      </c>
      <c r="BI192" s="193">
        <f t="shared" si="78"/>
        <v>0</v>
      </c>
      <c r="BJ192" s="101" t="s">
        <v>163</v>
      </c>
      <c r="BK192" s="193">
        <f t="shared" si="79"/>
        <v>0</v>
      </c>
      <c r="BL192" s="101" t="s">
        <v>162</v>
      </c>
      <c r="BM192" s="192" t="s">
        <v>758</v>
      </c>
    </row>
    <row r="193" spans="1:65" s="113" customFormat="1" ht="16.5" customHeight="1">
      <c r="A193" s="110"/>
      <c r="B193" s="111"/>
      <c r="C193" s="180" t="s">
        <v>508</v>
      </c>
      <c r="D193" s="180" t="s">
        <v>158</v>
      </c>
      <c r="E193" s="181" t="s">
        <v>508</v>
      </c>
      <c r="F193" s="182" t="s">
        <v>1609</v>
      </c>
      <c r="G193" s="183" t="s">
        <v>762</v>
      </c>
      <c r="H193" s="184">
        <v>6</v>
      </c>
      <c r="I193" s="5"/>
      <c r="J193" s="185">
        <f t="shared" si="70"/>
        <v>0</v>
      </c>
      <c r="K193" s="186"/>
      <c r="L193" s="111"/>
      <c r="M193" s="187" t="s">
        <v>3</v>
      </c>
      <c r="N193" s="188" t="s">
        <v>41</v>
      </c>
      <c r="O193" s="189"/>
      <c r="P193" s="190">
        <f t="shared" si="71"/>
        <v>0</v>
      </c>
      <c r="Q193" s="190">
        <v>0</v>
      </c>
      <c r="R193" s="190">
        <f t="shared" si="72"/>
        <v>0</v>
      </c>
      <c r="S193" s="190">
        <v>0</v>
      </c>
      <c r="T193" s="191">
        <f t="shared" si="73"/>
        <v>0</v>
      </c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R193" s="192" t="s">
        <v>162</v>
      </c>
      <c r="AT193" s="192" t="s">
        <v>158</v>
      </c>
      <c r="AU193" s="192" t="s">
        <v>77</v>
      </c>
      <c r="AY193" s="101" t="s">
        <v>157</v>
      </c>
      <c r="BE193" s="193">
        <f t="shared" si="74"/>
        <v>0</v>
      </c>
      <c r="BF193" s="193">
        <f t="shared" si="75"/>
        <v>0</v>
      </c>
      <c r="BG193" s="193">
        <f t="shared" si="76"/>
        <v>0</v>
      </c>
      <c r="BH193" s="193">
        <f t="shared" si="77"/>
        <v>0</v>
      </c>
      <c r="BI193" s="193">
        <f t="shared" si="78"/>
        <v>0</v>
      </c>
      <c r="BJ193" s="101" t="s">
        <v>163</v>
      </c>
      <c r="BK193" s="193">
        <f t="shared" si="79"/>
        <v>0</v>
      </c>
      <c r="BL193" s="101" t="s">
        <v>162</v>
      </c>
      <c r="BM193" s="192" t="s">
        <v>763</v>
      </c>
    </row>
    <row r="194" spans="1:65" s="113" customFormat="1" ht="16.5" customHeight="1">
      <c r="A194" s="110"/>
      <c r="B194" s="111"/>
      <c r="C194" s="180" t="s">
        <v>766</v>
      </c>
      <c r="D194" s="180" t="s">
        <v>158</v>
      </c>
      <c r="E194" s="181" t="s">
        <v>766</v>
      </c>
      <c r="F194" s="182" t="s">
        <v>1610</v>
      </c>
      <c r="G194" s="183" t="s">
        <v>727</v>
      </c>
      <c r="H194" s="184">
        <v>1</v>
      </c>
      <c r="I194" s="5"/>
      <c r="J194" s="185">
        <f t="shared" si="70"/>
        <v>0</v>
      </c>
      <c r="K194" s="186"/>
      <c r="L194" s="111"/>
      <c r="M194" s="199" t="s">
        <v>3</v>
      </c>
      <c r="N194" s="200" t="s">
        <v>41</v>
      </c>
      <c r="O194" s="201"/>
      <c r="P194" s="202">
        <f t="shared" si="71"/>
        <v>0</v>
      </c>
      <c r="Q194" s="202">
        <v>0</v>
      </c>
      <c r="R194" s="202">
        <f t="shared" si="72"/>
        <v>0</v>
      </c>
      <c r="S194" s="202">
        <v>0</v>
      </c>
      <c r="T194" s="203">
        <f t="shared" si="73"/>
        <v>0</v>
      </c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R194" s="192" t="s">
        <v>162</v>
      </c>
      <c r="AT194" s="192" t="s">
        <v>158</v>
      </c>
      <c r="AU194" s="192" t="s">
        <v>77</v>
      </c>
      <c r="AY194" s="101" t="s">
        <v>157</v>
      </c>
      <c r="BE194" s="193">
        <f t="shared" si="74"/>
        <v>0</v>
      </c>
      <c r="BF194" s="193">
        <f t="shared" si="75"/>
        <v>0</v>
      </c>
      <c r="BG194" s="193">
        <f t="shared" si="76"/>
        <v>0</v>
      </c>
      <c r="BH194" s="193">
        <f t="shared" si="77"/>
        <v>0</v>
      </c>
      <c r="BI194" s="193">
        <f t="shared" si="78"/>
        <v>0</v>
      </c>
      <c r="BJ194" s="101" t="s">
        <v>163</v>
      </c>
      <c r="BK194" s="193">
        <f t="shared" si="79"/>
        <v>0</v>
      </c>
      <c r="BL194" s="101" t="s">
        <v>162</v>
      </c>
      <c r="BM194" s="192" t="s">
        <v>769</v>
      </c>
    </row>
    <row r="195" spans="1:31" s="113" customFormat="1" ht="6.95" customHeight="1">
      <c r="A195" s="110"/>
      <c r="B195" s="138"/>
      <c r="C195" s="139"/>
      <c r="D195" s="139"/>
      <c r="E195" s="139"/>
      <c r="F195" s="139"/>
      <c r="G195" s="139"/>
      <c r="H195" s="139"/>
      <c r="I195" s="139"/>
      <c r="J195" s="139"/>
      <c r="K195" s="139"/>
      <c r="L195" s="111"/>
      <c r="M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</row>
  </sheetData>
  <sheetProtection algorithmName="SHA-512" hashValue="SuF+J1kBSO77pkvX8q1f0cpUD0C0TsZQLdgulzBwMichAflObtg7rYPXkdD6i6x3Z4WmomnBUW+/45qrpcIrUQ==" saltValue="Bt3zlTGl2QIvEuiKuyk/yg==" spinCount="100000" sheet="1" objects="1" scenarios="1"/>
  <autoFilter ref="C88:K19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5"/>
  <sheetViews>
    <sheetView showGridLines="0" workbookViewId="0" topLeftCell="A135">
      <selection activeCell="F140" sqref="F140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93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1686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ROUND(J82,2)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ROUND((SUM(BE82:BE144)),2)</f>
        <v>0</v>
      </c>
      <c r="G33" s="110"/>
      <c r="H33" s="110"/>
      <c r="I33" s="130">
        <v>0.21</v>
      </c>
      <c r="J33" s="129">
        <f>ROUND(((SUM(BE82:BE144))*I33),2)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ROUND((SUM(BF82:BF144)),2)</f>
        <v>0</v>
      </c>
      <c r="G34" s="110"/>
      <c r="H34" s="110"/>
      <c r="I34" s="130">
        <v>0.15</v>
      </c>
      <c r="J34" s="129">
        <f>ROUND(((SUM(BF82:BF144))*I34),2)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ROUND((SUM(BG82:BG144)),2)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ROUND((SUM(BH82:BH144)),2)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ROUND((SUM(BI82:BI144)),2)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01-5 - SOLÁRNÍ SYSTÉM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J82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1687</v>
      </c>
      <c r="E60" s="149"/>
      <c r="F60" s="149"/>
      <c r="G60" s="149"/>
      <c r="H60" s="149"/>
      <c r="I60" s="149"/>
      <c r="J60" s="150">
        <f>J83</f>
        <v>0</v>
      </c>
      <c r="L60" s="147"/>
    </row>
    <row r="61" spans="2:12" s="146" customFormat="1" ht="24.95" customHeight="1">
      <c r="B61" s="147"/>
      <c r="D61" s="148" t="s">
        <v>1688</v>
      </c>
      <c r="E61" s="149"/>
      <c r="F61" s="149"/>
      <c r="G61" s="149"/>
      <c r="H61" s="149"/>
      <c r="I61" s="149"/>
      <c r="J61" s="150">
        <f>J105</f>
        <v>0</v>
      </c>
      <c r="L61" s="147"/>
    </row>
    <row r="62" spans="2:12" s="146" customFormat="1" ht="24.95" customHeight="1">
      <c r="B62" s="147"/>
      <c r="D62" s="148" t="s">
        <v>1491</v>
      </c>
      <c r="E62" s="149"/>
      <c r="F62" s="149"/>
      <c r="G62" s="149"/>
      <c r="H62" s="149"/>
      <c r="I62" s="149"/>
      <c r="J62" s="150">
        <f>J140</f>
        <v>0</v>
      </c>
      <c r="L62" s="147"/>
    </row>
    <row r="63" spans="1:31" s="113" customFormat="1" ht="21.75" customHeight="1">
      <c r="A63" s="110"/>
      <c r="B63" s="111"/>
      <c r="C63" s="110"/>
      <c r="D63" s="110"/>
      <c r="E63" s="110"/>
      <c r="F63" s="110"/>
      <c r="G63" s="110"/>
      <c r="H63" s="110"/>
      <c r="I63" s="110"/>
      <c r="J63" s="110"/>
      <c r="K63" s="110"/>
      <c r="L63" s="112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spans="1:31" s="113" customFormat="1" ht="6.95" customHeight="1">
      <c r="A64" s="110"/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12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8" spans="1:31" s="113" customFormat="1" ht="6.95" customHeight="1">
      <c r="A68" s="110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12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</row>
    <row r="69" spans="1:31" s="113" customFormat="1" ht="24.95" customHeight="1">
      <c r="A69" s="110"/>
      <c r="B69" s="111"/>
      <c r="C69" s="105" t="s">
        <v>143</v>
      </c>
      <c r="D69" s="110"/>
      <c r="E69" s="110"/>
      <c r="F69" s="110"/>
      <c r="G69" s="110"/>
      <c r="H69" s="110"/>
      <c r="I69" s="110"/>
      <c r="J69" s="110"/>
      <c r="K69" s="110"/>
      <c r="L69" s="112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</row>
    <row r="70" spans="1:31" s="113" customFormat="1" ht="6.95" customHeight="1">
      <c r="A70" s="110"/>
      <c r="B70" s="111"/>
      <c r="C70" s="110"/>
      <c r="D70" s="110"/>
      <c r="E70" s="110"/>
      <c r="F70" s="110"/>
      <c r="G70" s="110"/>
      <c r="H70" s="110"/>
      <c r="I70" s="110"/>
      <c r="J70" s="110"/>
      <c r="K70" s="110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12" customHeight="1">
      <c r="A71" s="110"/>
      <c r="B71" s="111"/>
      <c r="C71" s="107" t="s">
        <v>17</v>
      </c>
      <c r="D71" s="110"/>
      <c r="E71" s="110"/>
      <c r="F71" s="110"/>
      <c r="G71" s="110"/>
      <c r="H71" s="110"/>
      <c r="I71" s="110"/>
      <c r="J71" s="110"/>
      <c r="K71" s="110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s="113" customFormat="1" ht="16.5" customHeight="1">
      <c r="A72" s="110"/>
      <c r="B72" s="111"/>
      <c r="C72" s="110"/>
      <c r="D72" s="110"/>
      <c r="E72" s="108" t="str">
        <f>E7</f>
        <v>Domov Domino Zavidov</v>
      </c>
      <c r="F72" s="109"/>
      <c r="G72" s="109"/>
      <c r="H72" s="109"/>
      <c r="I72" s="110"/>
      <c r="J72" s="110"/>
      <c r="K72" s="110"/>
      <c r="L72" s="112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s="113" customFormat="1" ht="12" customHeight="1">
      <c r="A73" s="110"/>
      <c r="B73" s="111"/>
      <c r="C73" s="107" t="s">
        <v>107</v>
      </c>
      <c r="D73" s="110"/>
      <c r="E73" s="110"/>
      <c r="F73" s="110"/>
      <c r="G73" s="110"/>
      <c r="H73" s="110"/>
      <c r="I73" s="110"/>
      <c r="J73" s="110"/>
      <c r="K73" s="110"/>
      <c r="L73" s="112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s="113" customFormat="1" ht="16.5" customHeight="1">
      <c r="A74" s="110"/>
      <c r="B74" s="111"/>
      <c r="C74" s="110"/>
      <c r="D74" s="110"/>
      <c r="E74" s="114" t="str">
        <f>E9</f>
        <v>01-5 - SOLÁRNÍ SYSTÉM</v>
      </c>
      <c r="F74" s="115"/>
      <c r="G74" s="115"/>
      <c r="H74" s="115"/>
      <c r="I74" s="110"/>
      <c r="J74" s="110"/>
      <c r="K74" s="110"/>
      <c r="L74" s="112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s="113" customFormat="1" ht="6.95" customHeight="1">
      <c r="A75" s="110"/>
      <c r="B75" s="111"/>
      <c r="C75" s="110"/>
      <c r="D75" s="110"/>
      <c r="E75" s="110"/>
      <c r="F75" s="110"/>
      <c r="G75" s="110"/>
      <c r="H75" s="110"/>
      <c r="I75" s="110"/>
      <c r="J75" s="110"/>
      <c r="K75" s="110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12" customHeight="1">
      <c r="A76" s="110"/>
      <c r="B76" s="111"/>
      <c r="C76" s="107" t="s">
        <v>21</v>
      </c>
      <c r="D76" s="110"/>
      <c r="E76" s="110"/>
      <c r="F76" s="116" t="str">
        <f>F12</f>
        <v xml:space="preserve"> </v>
      </c>
      <c r="G76" s="110"/>
      <c r="H76" s="110"/>
      <c r="I76" s="107" t="s">
        <v>23</v>
      </c>
      <c r="J76" s="117" t="str">
        <f>IF(J12="","",J12)</f>
        <v>4. 1. 2022</v>
      </c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6.95" customHeight="1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5.2" customHeight="1">
      <c r="A78" s="110"/>
      <c r="B78" s="111"/>
      <c r="C78" s="107" t="s">
        <v>25</v>
      </c>
      <c r="D78" s="110"/>
      <c r="E78" s="110"/>
      <c r="F78" s="116" t="str">
        <f>E15</f>
        <v xml:space="preserve"> </v>
      </c>
      <c r="G78" s="110"/>
      <c r="H78" s="110"/>
      <c r="I78" s="107" t="s">
        <v>30</v>
      </c>
      <c r="J78" s="142" t="str">
        <f>E21</f>
        <v xml:space="preserve"> </v>
      </c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15.2" customHeight="1">
      <c r="A79" s="110"/>
      <c r="B79" s="111"/>
      <c r="C79" s="107" t="s">
        <v>28</v>
      </c>
      <c r="D79" s="110"/>
      <c r="E79" s="110"/>
      <c r="F79" s="116" t="str">
        <f>IF(E18="","",E18)</f>
        <v>Vyplň údaj</v>
      </c>
      <c r="G79" s="110"/>
      <c r="H79" s="110"/>
      <c r="I79" s="107" t="s">
        <v>32</v>
      </c>
      <c r="J79" s="142" t="str">
        <f>E24</f>
        <v xml:space="preserve"> </v>
      </c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0.35" customHeight="1">
      <c r="A80" s="110"/>
      <c r="B80" s="111"/>
      <c r="C80" s="110"/>
      <c r="D80" s="110"/>
      <c r="E80" s="110"/>
      <c r="F80" s="110"/>
      <c r="G80" s="110"/>
      <c r="H80" s="110"/>
      <c r="I80" s="110"/>
      <c r="J80" s="110"/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61" customFormat="1" ht="29.25" customHeight="1">
      <c r="A81" s="151"/>
      <c r="B81" s="152"/>
      <c r="C81" s="153" t="s">
        <v>144</v>
      </c>
      <c r="D81" s="154" t="s">
        <v>54</v>
      </c>
      <c r="E81" s="154" t="s">
        <v>50</v>
      </c>
      <c r="F81" s="154" t="s">
        <v>51</v>
      </c>
      <c r="G81" s="154" t="s">
        <v>145</v>
      </c>
      <c r="H81" s="154" t="s">
        <v>146</v>
      </c>
      <c r="I81" s="154" t="s">
        <v>147</v>
      </c>
      <c r="J81" s="155" t="s">
        <v>111</v>
      </c>
      <c r="K81" s="156" t="s">
        <v>148</v>
      </c>
      <c r="L81" s="157"/>
      <c r="M81" s="158" t="s">
        <v>3</v>
      </c>
      <c r="N81" s="159" t="s">
        <v>39</v>
      </c>
      <c r="O81" s="159" t="s">
        <v>149</v>
      </c>
      <c r="P81" s="159" t="s">
        <v>150</v>
      </c>
      <c r="Q81" s="159" t="s">
        <v>151</v>
      </c>
      <c r="R81" s="159" t="s">
        <v>152</v>
      </c>
      <c r="S81" s="159" t="s">
        <v>153</v>
      </c>
      <c r="T81" s="160" t="s">
        <v>154</v>
      </c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</row>
    <row r="82" spans="1:63" s="113" customFormat="1" ht="22.9" customHeight="1">
      <c r="A82" s="110"/>
      <c r="B82" s="111"/>
      <c r="C82" s="162" t="s">
        <v>155</v>
      </c>
      <c r="D82" s="110"/>
      <c r="E82" s="110"/>
      <c r="F82" s="110"/>
      <c r="G82" s="110"/>
      <c r="H82" s="110"/>
      <c r="I82" s="110"/>
      <c r="J82" s="163">
        <f>BK82</f>
        <v>0</v>
      </c>
      <c r="K82" s="110"/>
      <c r="L82" s="111"/>
      <c r="M82" s="164"/>
      <c r="N82" s="165"/>
      <c r="O82" s="124"/>
      <c r="P82" s="166">
        <f>P83+P105+P140</f>
        <v>0</v>
      </c>
      <c r="Q82" s="124"/>
      <c r="R82" s="166">
        <f>R83+R105+R140</f>
        <v>0</v>
      </c>
      <c r="S82" s="124"/>
      <c r="T82" s="167">
        <f>T83+T105+T140</f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T82" s="101" t="s">
        <v>68</v>
      </c>
      <c r="AU82" s="101" t="s">
        <v>112</v>
      </c>
      <c r="BK82" s="168">
        <f>BK83+BK105+BK140</f>
        <v>0</v>
      </c>
    </row>
    <row r="83" spans="2:63" s="169" customFormat="1" ht="25.9" customHeight="1">
      <c r="B83" s="170"/>
      <c r="D83" s="171" t="s">
        <v>68</v>
      </c>
      <c r="E83" s="172" t="s">
        <v>1689</v>
      </c>
      <c r="F83" s="172" t="s">
        <v>1493</v>
      </c>
      <c r="J83" s="173">
        <f>BK83</f>
        <v>0</v>
      </c>
      <c r="L83" s="170"/>
      <c r="M83" s="174"/>
      <c r="N83" s="175"/>
      <c r="O83" s="175"/>
      <c r="P83" s="176">
        <f>SUM(P84:P104)</f>
        <v>0</v>
      </c>
      <c r="Q83" s="175"/>
      <c r="R83" s="176">
        <f>SUM(R84:R104)</f>
        <v>0</v>
      </c>
      <c r="S83" s="175"/>
      <c r="T83" s="177">
        <f>SUM(T84:T104)</f>
        <v>0</v>
      </c>
      <c r="AR83" s="171" t="s">
        <v>77</v>
      </c>
      <c r="AT83" s="178" t="s">
        <v>68</v>
      </c>
      <c r="AU83" s="178" t="s">
        <v>69</v>
      </c>
      <c r="AY83" s="171" t="s">
        <v>157</v>
      </c>
      <c r="BK83" s="179">
        <f>SUM(BK84:BK104)</f>
        <v>0</v>
      </c>
    </row>
    <row r="84" spans="1:65" s="113" customFormat="1" ht="37.9" customHeight="1">
      <c r="A84" s="110"/>
      <c r="B84" s="111"/>
      <c r="C84" s="180" t="s">
        <v>77</v>
      </c>
      <c r="D84" s="180" t="s">
        <v>158</v>
      </c>
      <c r="E84" s="181" t="s">
        <v>77</v>
      </c>
      <c r="F84" s="182" t="s">
        <v>1690</v>
      </c>
      <c r="G84" s="183" t="s">
        <v>762</v>
      </c>
      <c r="H84" s="184">
        <v>8</v>
      </c>
      <c r="I84" s="5"/>
      <c r="J84" s="185">
        <f aca="true" t="shared" si="0" ref="J84:J103">ROUND(I84*H84,2)</f>
        <v>0</v>
      </c>
      <c r="K84" s="186"/>
      <c r="L84" s="111"/>
      <c r="M84" s="187" t="s">
        <v>3</v>
      </c>
      <c r="N84" s="188" t="s">
        <v>41</v>
      </c>
      <c r="O84" s="189"/>
      <c r="P84" s="190">
        <f aca="true" t="shared" si="1" ref="P84:P103">O84*H84</f>
        <v>0</v>
      </c>
      <c r="Q84" s="190">
        <v>0</v>
      </c>
      <c r="R84" s="190">
        <f aca="true" t="shared" si="2" ref="R84:R103">Q84*H84</f>
        <v>0</v>
      </c>
      <c r="S84" s="190">
        <v>0</v>
      </c>
      <c r="T84" s="191">
        <f aca="true" t="shared" si="3" ref="T84:T103">S84*H84</f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R84" s="192" t="s">
        <v>162</v>
      </c>
      <c r="AT84" s="192" t="s">
        <v>158</v>
      </c>
      <c r="AU84" s="192" t="s">
        <v>77</v>
      </c>
      <c r="AY84" s="101" t="s">
        <v>157</v>
      </c>
      <c r="BE84" s="193">
        <f aca="true" t="shared" si="4" ref="BE84:BE103">IF(N84="základní",J84,0)</f>
        <v>0</v>
      </c>
      <c r="BF84" s="193">
        <f aca="true" t="shared" si="5" ref="BF84:BF103">IF(N84="snížená",J84,0)</f>
        <v>0</v>
      </c>
      <c r="BG84" s="193">
        <f aca="true" t="shared" si="6" ref="BG84:BG103">IF(N84="zákl. přenesená",J84,0)</f>
        <v>0</v>
      </c>
      <c r="BH84" s="193">
        <f aca="true" t="shared" si="7" ref="BH84:BH103">IF(N84="sníž. přenesená",J84,0)</f>
        <v>0</v>
      </c>
      <c r="BI84" s="193">
        <f aca="true" t="shared" si="8" ref="BI84:BI103">IF(N84="nulová",J84,0)</f>
        <v>0</v>
      </c>
      <c r="BJ84" s="101" t="s">
        <v>163</v>
      </c>
      <c r="BK84" s="193">
        <f aca="true" t="shared" si="9" ref="BK84:BK103">ROUND(I84*H84,2)</f>
        <v>0</v>
      </c>
      <c r="BL84" s="101" t="s">
        <v>162</v>
      </c>
      <c r="BM84" s="192" t="s">
        <v>163</v>
      </c>
    </row>
    <row r="85" spans="1:65" s="113" customFormat="1" ht="24.2" customHeight="1">
      <c r="A85" s="110"/>
      <c r="B85" s="111"/>
      <c r="C85" s="180" t="s">
        <v>163</v>
      </c>
      <c r="D85" s="180" t="s">
        <v>158</v>
      </c>
      <c r="E85" s="181" t="s">
        <v>163</v>
      </c>
      <c r="F85" s="182" t="s">
        <v>1691</v>
      </c>
      <c r="G85" s="183" t="s">
        <v>762</v>
      </c>
      <c r="H85" s="184">
        <v>2</v>
      </c>
      <c r="I85" s="5"/>
      <c r="J85" s="185">
        <f t="shared" si="0"/>
        <v>0</v>
      </c>
      <c r="K85" s="186"/>
      <c r="L85" s="111"/>
      <c r="M85" s="187" t="s">
        <v>3</v>
      </c>
      <c r="N85" s="188" t="s">
        <v>41</v>
      </c>
      <c r="O85" s="189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R85" s="192" t="s">
        <v>162</v>
      </c>
      <c r="AT85" s="192" t="s">
        <v>158</v>
      </c>
      <c r="AU85" s="192" t="s">
        <v>77</v>
      </c>
      <c r="AY85" s="101" t="s">
        <v>157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101" t="s">
        <v>163</v>
      </c>
      <c r="BK85" s="193">
        <f t="shared" si="9"/>
        <v>0</v>
      </c>
      <c r="BL85" s="101" t="s">
        <v>162</v>
      </c>
      <c r="BM85" s="192" t="s">
        <v>162</v>
      </c>
    </row>
    <row r="86" spans="1:65" s="113" customFormat="1" ht="37.9" customHeight="1">
      <c r="A86" s="110"/>
      <c r="B86" s="111"/>
      <c r="C86" s="180" t="s">
        <v>176</v>
      </c>
      <c r="D86" s="180" t="s">
        <v>158</v>
      </c>
      <c r="E86" s="181" t="s">
        <v>176</v>
      </c>
      <c r="F86" s="182" t="s">
        <v>1692</v>
      </c>
      <c r="G86" s="183" t="s">
        <v>762</v>
      </c>
      <c r="H86" s="184">
        <v>2</v>
      </c>
      <c r="I86" s="5"/>
      <c r="J86" s="185">
        <f t="shared" si="0"/>
        <v>0</v>
      </c>
      <c r="K86" s="186"/>
      <c r="L86" s="111"/>
      <c r="M86" s="187" t="s">
        <v>3</v>
      </c>
      <c r="N86" s="188" t="s">
        <v>41</v>
      </c>
      <c r="O86" s="189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R86" s="192" t="s">
        <v>162</v>
      </c>
      <c r="AT86" s="192" t="s">
        <v>158</v>
      </c>
      <c r="AU86" s="192" t="s">
        <v>77</v>
      </c>
      <c r="AY86" s="101" t="s">
        <v>157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101" t="s">
        <v>163</v>
      </c>
      <c r="BK86" s="193">
        <f t="shared" si="9"/>
        <v>0</v>
      </c>
      <c r="BL86" s="101" t="s">
        <v>162</v>
      </c>
      <c r="BM86" s="192" t="s">
        <v>179</v>
      </c>
    </row>
    <row r="87" spans="1:65" s="113" customFormat="1" ht="24.2" customHeight="1">
      <c r="A87" s="110"/>
      <c r="B87" s="111"/>
      <c r="C87" s="180" t="s">
        <v>162</v>
      </c>
      <c r="D87" s="180" t="s">
        <v>158</v>
      </c>
      <c r="E87" s="181" t="s">
        <v>162</v>
      </c>
      <c r="F87" s="182" t="s">
        <v>1693</v>
      </c>
      <c r="G87" s="183" t="s">
        <v>762</v>
      </c>
      <c r="H87" s="184">
        <v>12</v>
      </c>
      <c r="I87" s="5"/>
      <c r="J87" s="185">
        <f t="shared" si="0"/>
        <v>0</v>
      </c>
      <c r="K87" s="186"/>
      <c r="L87" s="111"/>
      <c r="M87" s="187" t="s">
        <v>3</v>
      </c>
      <c r="N87" s="188" t="s">
        <v>41</v>
      </c>
      <c r="O87" s="189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R87" s="192" t="s">
        <v>162</v>
      </c>
      <c r="AT87" s="192" t="s">
        <v>158</v>
      </c>
      <c r="AU87" s="192" t="s">
        <v>77</v>
      </c>
      <c r="AY87" s="101" t="s">
        <v>157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101" t="s">
        <v>163</v>
      </c>
      <c r="BK87" s="193">
        <f t="shared" si="9"/>
        <v>0</v>
      </c>
      <c r="BL87" s="101" t="s">
        <v>162</v>
      </c>
      <c r="BM87" s="192" t="s">
        <v>184</v>
      </c>
    </row>
    <row r="88" spans="1:65" s="113" customFormat="1" ht="16.5" customHeight="1">
      <c r="A88" s="110"/>
      <c r="B88" s="111"/>
      <c r="C88" s="180" t="s">
        <v>190</v>
      </c>
      <c r="D88" s="180" t="s">
        <v>158</v>
      </c>
      <c r="E88" s="181" t="s">
        <v>190</v>
      </c>
      <c r="F88" s="182" t="s">
        <v>1694</v>
      </c>
      <c r="G88" s="183" t="s">
        <v>762</v>
      </c>
      <c r="H88" s="184">
        <v>5</v>
      </c>
      <c r="I88" s="5"/>
      <c r="J88" s="185">
        <f t="shared" si="0"/>
        <v>0</v>
      </c>
      <c r="K88" s="186"/>
      <c r="L88" s="111"/>
      <c r="M88" s="187" t="s">
        <v>3</v>
      </c>
      <c r="N88" s="188" t="s">
        <v>41</v>
      </c>
      <c r="O88" s="189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R88" s="192" t="s">
        <v>162</v>
      </c>
      <c r="AT88" s="192" t="s">
        <v>158</v>
      </c>
      <c r="AU88" s="192" t="s">
        <v>77</v>
      </c>
      <c r="AY88" s="101" t="s">
        <v>157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101" t="s">
        <v>163</v>
      </c>
      <c r="BK88" s="193">
        <f t="shared" si="9"/>
        <v>0</v>
      </c>
      <c r="BL88" s="101" t="s">
        <v>162</v>
      </c>
      <c r="BM88" s="192" t="s">
        <v>194</v>
      </c>
    </row>
    <row r="89" spans="1:65" s="113" customFormat="1" ht="24.2" customHeight="1">
      <c r="A89" s="110"/>
      <c r="B89" s="111"/>
      <c r="C89" s="180" t="s">
        <v>179</v>
      </c>
      <c r="D89" s="180" t="s">
        <v>158</v>
      </c>
      <c r="E89" s="181" t="s">
        <v>179</v>
      </c>
      <c r="F89" s="182" t="s">
        <v>1695</v>
      </c>
      <c r="G89" s="183" t="s">
        <v>727</v>
      </c>
      <c r="H89" s="184">
        <v>1</v>
      </c>
      <c r="I89" s="5"/>
      <c r="J89" s="185">
        <f t="shared" si="0"/>
        <v>0</v>
      </c>
      <c r="K89" s="186"/>
      <c r="L89" s="111"/>
      <c r="M89" s="187" t="s">
        <v>3</v>
      </c>
      <c r="N89" s="188" t="s">
        <v>41</v>
      </c>
      <c r="O89" s="189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R89" s="192" t="s">
        <v>162</v>
      </c>
      <c r="AT89" s="192" t="s">
        <v>158</v>
      </c>
      <c r="AU89" s="192" t="s">
        <v>77</v>
      </c>
      <c r="AY89" s="101" t="s">
        <v>157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01" t="s">
        <v>163</v>
      </c>
      <c r="BK89" s="193">
        <f t="shared" si="9"/>
        <v>0</v>
      </c>
      <c r="BL89" s="101" t="s">
        <v>162</v>
      </c>
      <c r="BM89" s="192" t="s">
        <v>202</v>
      </c>
    </row>
    <row r="90" spans="1:65" s="113" customFormat="1" ht="21.75" customHeight="1">
      <c r="A90" s="110"/>
      <c r="B90" s="111"/>
      <c r="C90" s="180" t="s">
        <v>205</v>
      </c>
      <c r="D90" s="180" t="s">
        <v>158</v>
      </c>
      <c r="E90" s="181" t="s">
        <v>205</v>
      </c>
      <c r="F90" s="182" t="s">
        <v>1696</v>
      </c>
      <c r="G90" s="183" t="s">
        <v>762</v>
      </c>
      <c r="H90" s="184">
        <v>2</v>
      </c>
      <c r="I90" s="5"/>
      <c r="J90" s="185">
        <f t="shared" si="0"/>
        <v>0</v>
      </c>
      <c r="K90" s="186"/>
      <c r="L90" s="111"/>
      <c r="M90" s="187" t="s">
        <v>3</v>
      </c>
      <c r="N90" s="188" t="s">
        <v>41</v>
      </c>
      <c r="O90" s="189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R90" s="192" t="s">
        <v>162</v>
      </c>
      <c r="AT90" s="192" t="s">
        <v>158</v>
      </c>
      <c r="AU90" s="192" t="s">
        <v>77</v>
      </c>
      <c r="AY90" s="101" t="s">
        <v>157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01" t="s">
        <v>163</v>
      </c>
      <c r="BK90" s="193">
        <f t="shared" si="9"/>
        <v>0</v>
      </c>
      <c r="BL90" s="101" t="s">
        <v>162</v>
      </c>
      <c r="BM90" s="192" t="s">
        <v>208</v>
      </c>
    </row>
    <row r="91" spans="1:65" s="113" customFormat="1" ht="16.5" customHeight="1">
      <c r="A91" s="110"/>
      <c r="B91" s="111"/>
      <c r="C91" s="180" t="s">
        <v>184</v>
      </c>
      <c r="D91" s="180" t="s">
        <v>158</v>
      </c>
      <c r="E91" s="181" t="s">
        <v>184</v>
      </c>
      <c r="F91" s="182" t="s">
        <v>1697</v>
      </c>
      <c r="G91" s="183" t="s">
        <v>762</v>
      </c>
      <c r="H91" s="184">
        <v>2</v>
      </c>
      <c r="I91" s="5"/>
      <c r="J91" s="185">
        <f t="shared" si="0"/>
        <v>0</v>
      </c>
      <c r="K91" s="186"/>
      <c r="L91" s="111"/>
      <c r="M91" s="187" t="s">
        <v>3</v>
      </c>
      <c r="N91" s="188" t="s">
        <v>41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01" t="s">
        <v>163</v>
      </c>
      <c r="BK91" s="193">
        <f t="shared" si="9"/>
        <v>0</v>
      </c>
      <c r="BL91" s="101" t="s">
        <v>162</v>
      </c>
      <c r="BM91" s="192" t="s">
        <v>211</v>
      </c>
    </row>
    <row r="92" spans="1:65" s="113" customFormat="1" ht="24.2" customHeight="1">
      <c r="A92" s="110"/>
      <c r="B92" s="111"/>
      <c r="C92" s="180" t="s">
        <v>215</v>
      </c>
      <c r="D92" s="180" t="s">
        <v>158</v>
      </c>
      <c r="E92" s="181" t="s">
        <v>215</v>
      </c>
      <c r="F92" s="182" t="s">
        <v>1698</v>
      </c>
      <c r="G92" s="183" t="s">
        <v>762</v>
      </c>
      <c r="H92" s="184">
        <v>2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218</v>
      </c>
    </row>
    <row r="93" spans="1:65" s="113" customFormat="1" ht="44.25" customHeight="1">
      <c r="A93" s="110"/>
      <c r="B93" s="111"/>
      <c r="C93" s="180" t="s">
        <v>194</v>
      </c>
      <c r="D93" s="180" t="s">
        <v>158</v>
      </c>
      <c r="E93" s="181" t="s">
        <v>194</v>
      </c>
      <c r="F93" s="182" t="s">
        <v>1699</v>
      </c>
      <c r="G93" s="183" t="s">
        <v>183</v>
      </c>
      <c r="H93" s="184">
        <v>40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221</v>
      </c>
    </row>
    <row r="94" spans="1:65" s="113" customFormat="1" ht="44.25" customHeight="1">
      <c r="A94" s="110"/>
      <c r="B94" s="111"/>
      <c r="C94" s="180" t="s">
        <v>222</v>
      </c>
      <c r="D94" s="180" t="s">
        <v>158</v>
      </c>
      <c r="E94" s="181" t="s">
        <v>222</v>
      </c>
      <c r="F94" s="182" t="s">
        <v>1700</v>
      </c>
      <c r="G94" s="183" t="s">
        <v>183</v>
      </c>
      <c r="H94" s="184">
        <v>2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225</v>
      </c>
    </row>
    <row r="95" spans="1:65" s="113" customFormat="1" ht="44.25" customHeight="1">
      <c r="A95" s="110"/>
      <c r="B95" s="111"/>
      <c r="C95" s="180" t="s">
        <v>202</v>
      </c>
      <c r="D95" s="180" t="s">
        <v>158</v>
      </c>
      <c r="E95" s="181" t="s">
        <v>202</v>
      </c>
      <c r="F95" s="182" t="s">
        <v>1701</v>
      </c>
      <c r="G95" s="183" t="s">
        <v>183</v>
      </c>
      <c r="H95" s="184">
        <v>28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228</v>
      </c>
    </row>
    <row r="96" spans="1:65" s="113" customFormat="1" ht="16.5" customHeight="1">
      <c r="A96" s="110"/>
      <c r="B96" s="111"/>
      <c r="C96" s="180" t="s">
        <v>229</v>
      </c>
      <c r="D96" s="180" t="s">
        <v>158</v>
      </c>
      <c r="E96" s="181" t="s">
        <v>229</v>
      </c>
      <c r="F96" s="182" t="s">
        <v>1702</v>
      </c>
      <c r="G96" s="183" t="s">
        <v>183</v>
      </c>
      <c r="H96" s="184">
        <v>30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232</v>
      </c>
    </row>
    <row r="97" spans="1:65" s="113" customFormat="1" ht="24.2" customHeight="1">
      <c r="A97" s="110"/>
      <c r="B97" s="111"/>
      <c r="C97" s="180" t="s">
        <v>208</v>
      </c>
      <c r="D97" s="180" t="s">
        <v>158</v>
      </c>
      <c r="E97" s="181" t="s">
        <v>208</v>
      </c>
      <c r="F97" s="182" t="s">
        <v>1703</v>
      </c>
      <c r="G97" s="183" t="s">
        <v>183</v>
      </c>
      <c r="H97" s="184">
        <v>10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238</v>
      </c>
    </row>
    <row r="98" spans="1:65" s="113" customFormat="1" ht="24.2" customHeight="1">
      <c r="A98" s="110"/>
      <c r="B98" s="111"/>
      <c r="C98" s="180" t="s">
        <v>9</v>
      </c>
      <c r="D98" s="180" t="s">
        <v>158</v>
      </c>
      <c r="E98" s="181" t="s">
        <v>9</v>
      </c>
      <c r="F98" s="182" t="s">
        <v>1704</v>
      </c>
      <c r="G98" s="183" t="s">
        <v>183</v>
      </c>
      <c r="H98" s="184">
        <v>2</v>
      </c>
      <c r="I98" s="5"/>
      <c r="J98" s="185">
        <f t="shared" si="0"/>
        <v>0</v>
      </c>
      <c r="K98" s="186"/>
      <c r="L98" s="111"/>
      <c r="M98" s="187" t="s">
        <v>3</v>
      </c>
      <c r="N98" s="188" t="s">
        <v>41</v>
      </c>
      <c r="O98" s="189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R98" s="192" t="s">
        <v>162</v>
      </c>
      <c r="AT98" s="192" t="s">
        <v>158</v>
      </c>
      <c r="AU98" s="192" t="s">
        <v>77</v>
      </c>
      <c r="AY98" s="101" t="s">
        <v>157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01" t="s">
        <v>163</v>
      </c>
      <c r="BK98" s="193">
        <f t="shared" si="9"/>
        <v>0</v>
      </c>
      <c r="BL98" s="101" t="s">
        <v>162</v>
      </c>
      <c r="BM98" s="192" t="s">
        <v>243</v>
      </c>
    </row>
    <row r="99" spans="1:65" s="113" customFormat="1" ht="24.2" customHeight="1">
      <c r="A99" s="110"/>
      <c r="B99" s="111"/>
      <c r="C99" s="180" t="s">
        <v>211</v>
      </c>
      <c r="D99" s="180" t="s">
        <v>158</v>
      </c>
      <c r="E99" s="181" t="s">
        <v>211</v>
      </c>
      <c r="F99" s="182" t="s">
        <v>1705</v>
      </c>
      <c r="G99" s="183" t="s">
        <v>183</v>
      </c>
      <c r="H99" s="184">
        <v>28</v>
      </c>
      <c r="I99" s="5"/>
      <c r="J99" s="185">
        <f t="shared" si="0"/>
        <v>0</v>
      </c>
      <c r="K99" s="186"/>
      <c r="L99" s="111"/>
      <c r="M99" s="187" t="s">
        <v>3</v>
      </c>
      <c r="N99" s="188" t="s">
        <v>41</v>
      </c>
      <c r="O99" s="189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01" t="s">
        <v>163</v>
      </c>
      <c r="BK99" s="193">
        <f t="shared" si="9"/>
        <v>0</v>
      </c>
      <c r="BL99" s="101" t="s">
        <v>162</v>
      </c>
      <c r="BM99" s="192" t="s">
        <v>248</v>
      </c>
    </row>
    <row r="100" spans="1:65" s="113" customFormat="1" ht="24.2" customHeight="1">
      <c r="A100" s="110"/>
      <c r="B100" s="111"/>
      <c r="C100" s="180" t="s">
        <v>251</v>
      </c>
      <c r="D100" s="180" t="s">
        <v>158</v>
      </c>
      <c r="E100" s="181" t="s">
        <v>251</v>
      </c>
      <c r="F100" s="182" t="s">
        <v>1706</v>
      </c>
      <c r="G100" s="183" t="s">
        <v>1707</v>
      </c>
      <c r="H100" s="184">
        <v>35</v>
      </c>
      <c r="I100" s="5"/>
      <c r="J100" s="185">
        <f t="shared" si="0"/>
        <v>0</v>
      </c>
      <c r="K100" s="186"/>
      <c r="L100" s="111"/>
      <c r="M100" s="187" t="s">
        <v>3</v>
      </c>
      <c r="N100" s="188" t="s">
        <v>41</v>
      </c>
      <c r="O100" s="189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01" t="s">
        <v>163</v>
      </c>
      <c r="BK100" s="193">
        <f t="shared" si="9"/>
        <v>0</v>
      </c>
      <c r="BL100" s="101" t="s">
        <v>162</v>
      </c>
      <c r="BM100" s="192" t="s">
        <v>254</v>
      </c>
    </row>
    <row r="101" spans="1:65" s="113" customFormat="1" ht="16.5" customHeight="1">
      <c r="A101" s="110"/>
      <c r="B101" s="111"/>
      <c r="C101" s="180" t="s">
        <v>218</v>
      </c>
      <c r="D101" s="180" t="s">
        <v>158</v>
      </c>
      <c r="E101" s="181" t="s">
        <v>218</v>
      </c>
      <c r="F101" s="182" t="s">
        <v>1708</v>
      </c>
      <c r="G101" s="183" t="s">
        <v>762</v>
      </c>
      <c r="H101" s="184">
        <v>1</v>
      </c>
      <c r="I101" s="5"/>
      <c r="J101" s="185">
        <f t="shared" si="0"/>
        <v>0</v>
      </c>
      <c r="K101" s="186"/>
      <c r="L101" s="111"/>
      <c r="M101" s="187" t="s">
        <v>3</v>
      </c>
      <c r="N101" s="188" t="s">
        <v>41</v>
      </c>
      <c r="O101" s="189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01" t="s">
        <v>163</v>
      </c>
      <c r="BK101" s="193">
        <f t="shared" si="9"/>
        <v>0</v>
      </c>
      <c r="BL101" s="101" t="s">
        <v>162</v>
      </c>
      <c r="BM101" s="192" t="s">
        <v>258</v>
      </c>
    </row>
    <row r="102" spans="1:65" s="113" customFormat="1" ht="24.2" customHeight="1">
      <c r="A102" s="110"/>
      <c r="B102" s="111"/>
      <c r="C102" s="180" t="s">
        <v>275</v>
      </c>
      <c r="D102" s="180" t="s">
        <v>158</v>
      </c>
      <c r="E102" s="181" t="s">
        <v>275</v>
      </c>
      <c r="F102" s="182" t="s">
        <v>1709</v>
      </c>
      <c r="G102" s="183" t="s">
        <v>762</v>
      </c>
      <c r="H102" s="184">
        <v>1</v>
      </c>
      <c r="I102" s="5"/>
      <c r="J102" s="185">
        <f t="shared" si="0"/>
        <v>0</v>
      </c>
      <c r="K102" s="186"/>
      <c r="L102" s="111"/>
      <c r="M102" s="187" t="s">
        <v>3</v>
      </c>
      <c r="N102" s="188" t="s">
        <v>41</v>
      </c>
      <c r="O102" s="189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01" t="s">
        <v>163</v>
      </c>
      <c r="BK102" s="193">
        <f t="shared" si="9"/>
        <v>0</v>
      </c>
      <c r="BL102" s="101" t="s">
        <v>162</v>
      </c>
      <c r="BM102" s="192" t="s">
        <v>278</v>
      </c>
    </row>
    <row r="103" spans="1:65" s="113" customFormat="1" ht="55.5" customHeight="1">
      <c r="A103" s="110"/>
      <c r="B103" s="111"/>
      <c r="C103" s="180" t="s">
        <v>221</v>
      </c>
      <c r="D103" s="180" t="s">
        <v>158</v>
      </c>
      <c r="E103" s="181" t="s">
        <v>221</v>
      </c>
      <c r="F103" s="182" t="s">
        <v>1710</v>
      </c>
      <c r="G103" s="183" t="s">
        <v>762</v>
      </c>
      <c r="H103" s="184">
        <v>1</v>
      </c>
      <c r="I103" s="5"/>
      <c r="J103" s="185">
        <f t="shared" si="0"/>
        <v>0</v>
      </c>
      <c r="K103" s="186"/>
      <c r="L103" s="111"/>
      <c r="M103" s="187" t="s">
        <v>3</v>
      </c>
      <c r="N103" s="188" t="s">
        <v>41</v>
      </c>
      <c r="O103" s="189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R103" s="192" t="s">
        <v>162</v>
      </c>
      <c r="AT103" s="192" t="s">
        <v>158</v>
      </c>
      <c r="AU103" s="192" t="s">
        <v>77</v>
      </c>
      <c r="AY103" s="101" t="s">
        <v>157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01" t="s">
        <v>163</v>
      </c>
      <c r="BK103" s="193">
        <f t="shared" si="9"/>
        <v>0</v>
      </c>
      <c r="BL103" s="101" t="s">
        <v>162</v>
      </c>
      <c r="BM103" s="192" t="s">
        <v>289</v>
      </c>
    </row>
    <row r="104" spans="1:47" s="113" customFormat="1" ht="29.25">
      <c r="A104" s="110"/>
      <c r="B104" s="111"/>
      <c r="C104" s="110"/>
      <c r="D104" s="194" t="s">
        <v>1395</v>
      </c>
      <c r="E104" s="110"/>
      <c r="F104" s="195" t="s">
        <v>1711</v>
      </c>
      <c r="G104" s="110"/>
      <c r="H104" s="110"/>
      <c r="I104" s="110"/>
      <c r="J104" s="110"/>
      <c r="K104" s="110"/>
      <c r="L104" s="111"/>
      <c r="M104" s="196"/>
      <c r="N104" s="197"/>
      <c r="O104" s="189"/>
      <c r="P104" s="189"/>
      <c r="Q104" s="189"/>
      <c r="R104" s="189"/>
      <c r="S104" s="189"/>
      <c r="T104" s="198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T104" s="101" t="s">
        <v>1395</v>
      </c>
      <c r="AU104" s="101" t="s">
        <v>77</v>
      </c>
    </row>
    <row r="105" spans="2:63" s="169" customFormat="1" ht="25.9" customHeight="1">
      <c r="B105" s="170"/>
      <c r="D105" s="171" t="s">
        <v>68</v>
      </c>
      <c r="E105" s="172" t="s">
        <v>1712</v>
      </c>
      <c r="F105" s="172" t="s">
        <v>1713</v>
      </c>
      <c r="J105" s="173">
        <f>BK105</f>
        <v>0</v>
      </c>
      <c r="L105" s="170"/>
      <c r="M105" s="174"/>
      <c r="N105" s="175"/>
      <c r="O105" s="175"/>
      <c r="P105" s="176">
        <f>SUM(P106:P139)</f>
        <v>0</v>
      </c>
      <c r="Q105" s="175"/>
      <c r="R105" s="176">
        <f>SUM(R106:R139)</f>
        <v>0</v>
      </c>
      <c r="S105" s="175"/>
      <c r="T105" s="177">
        <f>SUM(T106:T139)</f>
        <v>0</v>
      </c>
      <c r="AR105" s="171" t="s">
        <v>77</v>
      </c>
      <c r="AT105" s="178" t="s">
        <v>68</v>
      </c>
      <c r="AU105" s="178" t="s">
        <v>69</v>
      </c>
      <c r="AY105" s="171" t="s">
        <v>157</v>
      </c>
      <c r="BK105" s="179">
        <f>SUM(BK106:BK139)</f>
        <v>0</v>
      </c>
    </row>
    <row r="106" spans="1:65" s="113" customFormat="1" ht="49.15" customHeight="1">
      <c r="A106" s="110"/>
      <c r="B106" s="111"/>
      <c r="C106" s="180" t="s">
        <v>8</v>
      </c>
      <c r="D106" s="180" t="s">
        <v>158</v>
      </c>
      <c r="E106" s="181" t="s">
        <v>8</v>
      </c>
      <c r="F106" s="182" t="s">
        <v>1714</v>
      </c>
      <c r="G106" s="183" t="s">
        <v>762</v>
      </c>
      <c r="H106" s="184">
        <v>1</v>
      </c>
      <c r="I106" s="5"/>
      <c r="J106" s="185">
        <f aca="true" t="shared" si="10" ref="J106:J122">ROUND(I106*H106,2)</f>
        <v>0</v>
      </c>
      <c r="K106" s="186"/>
      <c r="L106" s="111"/>
      <c r="M106" s="187" t="s">
        <v>3</v>
      </c>
      <c r="N106" s="188" t="s">
        <v>41</v>
      </c>
      <c r="O106" s="189"/>
      <c r="P106" s="190">
        <f aca="true" t="shared" si="11" ref="P106:P122">O106*H106</f>
        <v>0</v>
      </c>
      <c r="Q106" s="190">
        <v>0</v>
      </c>
      <c r="R106" s="190">
        <f aca="true" t="shared" si="12" ref="R106:R122">Q106*H106</f>
        <v>0</v>
      </c>
      <c r="S106" s="190">
        <v>0</v>
      </c>
      <c r="T106" s="191">
        <f aca="true" t="shared" si="13" ref="T106:T122">S106*H106</f>
        <v>0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R106" s="192" t="s">
        <v>162</v>
      </c>
      <c r="AT106" s="192" t="s">
        <v>158</v>
      </c>
      <c r="AU106" s="192" t="s">
        <v>77</v>
      </c>
      <c r="AY106" s="101" t="s">
        <v>157</v>
      </c>
      <c r="BE106" s="193">
        <f aca="true" t="shared" si="14" ref="BE106:BE122">IF(N106="základní",J106,0)</f>
        <v>0</v>
      </c>
      <c r="BF106" s="193">
        <f aca="true" t="shared" si="15" ref="BF106:BF122">IF(N106="snížená",J106,0)</f>
        <v>0</v>
      </c>
      <c r="BG106" s="193">
        <f aca="true" t="shared" si="16" ref="BG106:BG122">IF(N106="zákl. přenesená",J106,0)</f>
        <v>0</v>
      </c>
      <c r="BH106" s="193">
        <f aca="true" t="shared" si="17" ref="BH106:BH122">IF(N106="sníž. přenesená",J106,0)</f>
        <v>0</v>
      </c>
      <c r="BI106" s="193">
        <f aca="true" t="shared" si="18" ref="BI106:BI122">IF(N106="nulová",J106,0)</f>
        <v>0</v>
      </c>
      <c r="BJ106" s="101" t="s">
        <v>163</v>
      </c>
      <c r="BK106" s="193">
        <f aca="true" t="shared" si="19" ref="BK106:BK122">ROUND(I106*H106,2)</f>
        <v>0</v>
      </c>
      <c r="BL106" s="101" t="s">
        <v>162</v>
      </c>
      <c r="BM106" s="192" t="s">
        <v>315</v>
      </c>
    </row>
    <row r="107" spans="1:65" s="113" customFormat="1" ht="24.2" customHeight="1">
      <c r="A107" s="110"/>
      <c r="B107" s="111"/>
      <c r="C107" s="180" t="s">
        <v>225</v>
      </c>
      <c r="D107" s="180" t="s">
        <v>158</v>
      </c>
      <c r="E107" s="181" t="s">
        <v>225</v>
      </c>
      <c r="F107" s="182" t="s">
        <v>1715</v>
      </c>
      <c r="G107" s="183" t="s">
        <v>762</v>
      </c>
      <c r="H107" s="184">
        <v>1</v>
      </c>
      <c r="I107" s="5"/>
      <c r="J107" s="185">
        <f t="shared" si="10"/>
        <v>0</v>
      </c>
      <c r="K107" s="186"/>
      <c r="L107" s="111"/>
      <c r="M107" s="187" t="s">
        <v>3</v>
      </c>
      <c r="N107" s="188" t="s">
        <v>41</v>
      </c>
      <c r="O107" s="189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101" t="s">
        <v>163</v>
      </c>
      <c r="BK107" s="193">
        <f t="shared" si="19"/>
        <v>0</v>
      </c>
      <c r="BL107" s="101" t="s">
        <v>162</v>
      </c>
      <c r="BM107" s="192" t="s">
        <v>318</v>
      </c>
    </row>
    <row r="108" spans="1:65" s="113" customFormat="1" ht="24.2" customHeight="1">
      <c r="A108" s="110"/>
      <c r="B108" s="111"/>
      <c r="C108" s="180" t="s">
        <v>319</v>
      </c>
      <c r="D108" s="180" t="s">
        <v>158</v>
      </c>
      <c r="E108" s="181" t="s">
        <v>319</v>
      </c>
      <c r="F108" s="182" t="s">
        <v>1716</v>
      </c>
      <c r="G108" s="183" t="s">
        <v>762</v>
      </c>
      <c r="H108" s="184">
        <v>1</v>
      </c>
      <c r="I108" s="5"/>
      <c r="J108" s="185">
        <f t="shared" si="10"/>
        <v>0</v>
      </c>
      <c r="K108" s="186"/>
      <c r="L108" s="111"/>
      <c r="M108" s="187" t="s">
        <v>3</v>
      </c>
      <c r="N108" s="188" t="s">
        <v>41</v>
      </c>
      <c r="O108" s="189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R108" s="192" t="s">
        <v>162</v>
      </c>
      <c r="AT108" s="192" t="s">
        <v>158</v>
      </c>
      <c r="AU108" s="192" t="s">
        <v>77</v>
      </c>
      <c r="AY108" s="101" t="s">
        <v>157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101" t="s">
        <v>163</v>
      </c>
      <c r="BK108" s="193">
        <f t="shared" si="19"/>
        <v>0</v>
      </c>
      <c r="BL108" s="101" t="s">
        <v>162</v>
      </c>
      <c r="BM108" s="192" t="s">
        <v>322</v>
      </c>
    </row>
    <row r="109" spans="1:65" s="113" customFormat="1" ht="21.75" customHeight="1">
      <c r="A109" s="110"/>
      <c r="B109" s="111"/>
      <c r="C109" s="180" t="s">
        <v>228</v>
      </c>
      <c r="D109" s="180" t="s">
        <v>158</v>
      </c>
      <c r="E109" s="181" t="s">
        <v>228</v>
      </c>
      <c r="F109" s="182" t="s">
        <v>1717</v>
      </c>
      <c r="G109" s="183" t="s">
        <v>762</v>
      </c>
      <c r="H109" s="184">
        <v>2</v>
      </c>
      <c r="I109" s="5"/>
      <c r="J109" s="185">
        <f t="shared" si="10"/>
        <v>0</v>
      </c>
      <c r="K109" s="186"/>
      <c r="L109" s="111"/>
      <c r="M109" s="187" t="s">
        <v>3</v>
      </c>
      <c r="N109" s="188" t="s">
        <v>41</v>
      </c>
      <c r="O109" s="189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R109" s="192" t="s">
        <v>162</v>
      </c>
      <c r="AT109" s="192" t="s">
        <v>158</v>
      </c>
      <c r="AU109" s="192" t="s">
        <v>77</v>
      </c>
      <c r="AY109" s="101" t="s">
        <v>157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101" t="s">
        <v>163</v>
      </c>
      <c r="BK109" s="193">
        <f t="shared" si="19"/>
        <v>0</v>
      </c>
      <c r="BL109" s="101" t="s">
        <v>162</v>
      </c>
      <c r="BM109" s="192" t="s">
        <v>325</v>
      </c>
    </row>
    <row r="110" spans="1:65" s="113" customFormat="1" ht="16.5" customHeight="1">
      <c r="A110" s="110"/>
      <c r="B110" s="111"/>
      <c r="C110" s="180" t="s">
        <v>327</v>
      </c>
      <c r="D110" s="180" t="s">
        <v>158</v>
      </c>
      <c r="E110" s="181" t="s">
        <v>327</v>
      </c>
      <c r="F110" s="182" t="s">
        <v>1718</v>
      </c>
      <c r="G110" s="183" t="s">
        <v>762</v>
      </c>
      <c r="H110" s="184">
        <v>1</v>
      </c>
      <c r="I110" s="5"/>
      <c r="J110" s="185">
        <f t="shared" si="10"/>
        <v>0</v>
      </c>
      <c r="K110" s="186"/>
      <c r="L110" s="111"/>
      <c r="M110" s="187" t="s">
        <v>3</v>
      </c>
      <c r="N110" s="188" t="s">
        <v>41</v>
      </c>
      <c r="O110" s="189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R110" s="192" t="s">
        <v>162</v>
      </c>
      <c r="AT110" s="192" t="s">
        <v>158</v>
      </c>
      <c r="AU110" s="192" t="s">
        <v>77</v>
      </c>
      <c r="AY110" s="101" t="s">
        <v>157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101" t="s">
        <v>163</v>
      </c>
      <c r="BK110" s="193">
        <f t="shared" si="19"/>
        <v>0</v>
      </c>
      <c r="BL110" s="101" t="s">
        <v>162</v>
      </c>
      <c r="BM110" s="192" t="s">
        <v>330</v>
      </c>
    </row>
    <row r="111" spans="1:65" s="113" customFormat="1" ht="16.5" customHeight="1">
      <c r="A111" s="110"/>
      <c r="B111" s="111"/>
      <c r="C111" s="180" t="s">
        <v>232</v>
      </c>
      <c r="D111" s="180" t="s">
        <v>158</v>
      </c>
      <c r="E111" s="181" t="s">
        <v>232</v>
      </c>
      <c r="F111" s="182" t="s">
        <v>1719</v>
      </c>
      <c r="G111" s="183" t="s">
        <v>762</v>
      </c>
      <c r="H111" s="184">
        <v>1</v>
      </c>
      <c r="I111" s="5"/>
      <c r="J111" s="185">
        <f t="shared" si="10"/>
        <v>0</v>
      </c>
      <c r="K111" s="186"/>
      <c r="L111" s="111"/>
      <c r="M111" s="187" t="s">
        <v>3</v>
      </c>
      <c r="N111" s="188" t="s">
        <v>41</v>
      </c>
      <c r="O111" s="189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162</v>
      </c>
      <c r="AT111" s="192" t="s">
        <v>158</v>
      </c>
      <c r="AU111" s="192" t="s">
        <v>77</v>
      </c>
      <c r="AY111" s="101" t="s">
        <v>157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01" t="s">
        <v>163</v>
      </c>
      <c r="BK111" s="193">
        <f t="shared" si="19"/>
        <v>0</v>
      </c>
      <c r="BL111" s="101" t="s">
        <v>162</v>
      </c>
      <c r="BM111" s="192" t="s">
        <v>334</v>
      </c>
    </row>
    <row r="112" spans="1:65" s="113" customFormat="1" ht="16.5" customHeight="1">
      <c r="A112" s="110"/>
      <c r="B112" s="111"/>
      <c r="C112" s="180" t="s">
        <v>337</v>
      </c>
      <c r="D112" s="180" t="s">
        <v>158</v>
      </c>
      <c r="E112" s="181" t="s">
        <v>337</v>
      </c>
      <c r="F112" s="182" t="s">
        <v>1720</v>
      </c>
      <c r="G112" s="183" t="s">
        <v>762</v>
      </c>
      <c r="H112" s="184">
        <v>3</v>
      </c>
      <c r="I112" s="5"/>
      <c r="J112" s="185">
        <f t="shared" si="10"/>
        <v>0</v>
      </c>
      <c r="K112" s="186"/>
      <c r="L112" s="111"/>
      <c r="M112" s="187" t="s">
        <v>3</v>
      </c>
      <c r="N112" s="188" t="s">
        <v>41</v>
      </c>
      <c r="O112" s="189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162</v>
      </c>
      <c r="AT112" s="192" t="s">
        <v>158</v>
      </c>
      <c r="AU112" s="192" t="s">
        <v>77</v>
      </c>
      <c r="AY112" s="101" t="s">
        <v>157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01" t="s">
        <v>163</v>
      </c>
      <c r="BK112" s="193">
        <f t="shared" si="19"/>
        <v>0</v>
      </c>
      <c r="BL112" s="101" t="s">
        <v>162</v>
      </c>
      <c r="BM112" s="192" t="s">
        <v>340</v>
      </c>
    </row>
    <row r="113" spans="1:65" s="113" customFormat="1" ht="16.5" customHeight="1">
      <c r="A113" s="110"/>
      <c r="B113" s="111"/>
      <c r="C113" s="180" t="s">
        <v>238</v>
      </c>
      <c r="D113" s="180" t="s">
        <v>158</v>
      </c>
      <c r="E113" s="181" t="s">
        <v>238</v>
      </c>
      <c r="F113" s="182" t="s">
        <v>1721</v>
      </c>
      <c r="G113" s="183" t="s">
        <v>762</v>
      </c>
      <c r="H113" s="184">
        <v>6</v>
      </c>
      <c r="I113" s="5"/>
      <c r="J113" s="185">
        <f t="shared" si="10"/>
        <v>0</v>
      </c>
      <c r="K113" s="186"/>
      <c r="L113" s="111"/>
      <c r="M113" s="187" t="s">
        <v>3</v>
      </c>
      <c r="N113" s="188" t="s">
        <v>41</v>
      </c>
      <c r="O113" s="189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162</v>
      </c>
      <c r="AT113" s="192" t="s">
        <v>158</v>
      </c>
      <c r="AU113" s="192" t="s">
        <v>77</v>
      </c>
      <c r="AY113" s="101" t="s">
        <v>157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01" t="s">
        <v>163</v>
      </c>
      <c r="BK113" s="193">
        <f t="shared" si="19"/>
        <v>0</v>
      </c>
      <c r="BL113" s="101" t="s">
        <v>162</v>
      </c>
      <c r="BM113" s="192" t="s">
        <v>344</v>
      </c>
    </row>
    <row r="114" spans="1:65" s="113" customFormat="1" ht="16.5" customHeight="1">
      <c r="A114" s="110"/>
      <c r="B114" s="111"/>
      <c r="C114" s="180" t="s">
        <v>345</v>
      </c>
      <c r="D114" s="180" t="s">
        <v>158</v>
      </c>
      <c r="E114" s="181" t="s">
        <v>345</v>
      </c>
      <c r="F114" s="182" t="s">
        <v>1722</v>
      </c>
      <c r="G114" s="183" t="s">
        <v>762</v>
      </c>
      <c r="H114" s="184">
        <v>4</v>
      </c>
      <c r="I114" s="5"/>
      <c r="J114" s="185">
        <f t="shared" si="10"/>
        <v>0</v>
      </c>
      <c r="K114" s="186"/>
      <c r="L114" s="111"/>
      <c r="M114" s="187" t="s">
        <v>3</v>
      </c>
      <c r="N114" s="188" t="s">
        <v>41</v>
      </c>
      <c r="O114" s="189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R114" s="192" t="s">
        <v>162</v>
      </c>
      <c r="AT114" s="192" t="s">
        <v>158</v>
      </c>
      <c r="AU114" s="192" t="s">
        <v>77</v>
      </c>
      <c r="AY114" s="101" t="s">
        <v>157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01" t="s">
        <v>163</v>
      </c>
      <c r="BK114" s="193">
        <f t="shared" si="19"/>
        <v>0</v>
      </c>
      <c r="BL114" s="101" t="s">
        <v>162</v>
      </c>
      <c r="BM114" s="192" t="s">
        <v>348</v>
      </c>
    </row>
    <row r="115" spans="1:65" s="113" customFormat="1" ht="16.5" customHeight="1">
      <c r="A115" s="110"/>
      <c r="B115" s="111"/>
      <c r="C115" s="180" t="s">
        <v>243</v>
      </c>
      <c r="D115" s="180" t="s">
        <v>158</v>
      </c>
      <c r="E115" s="181" t="s">
        <v>243</v>
      </c>
      <c r="F115" s="182" t="s">
        <v>1723</v>
      </c>
      <c r="G115" s="183" t="s">
        <v>762</v>
      </c>
      <c r="H115" s="184">
        <v>2</v>
      </c>
      <c r="I115" s="5"/>
      <c r="J115" s="185">
        <f t="shared" si="10"/>
        <v>0</v>
      </c>
      <c r="K115" s="186"/>
      <c r="L115" s="111"/>
      <c r="M115" s="187" t="s">
        <v>3</v>
      </c>
      <c r="N115" s="188" t="s">
        <v>41</v>
      </c>
      <c r="O115" s="189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162</v>
      </c>
      <c r="AT115" s="192" t="s">
        <v>158</v>
      </c>
      <c r="AU115" s="192" t="s">
        <v>77</v>
      </c>
      <c r="AY115" s="101" t="s">
        <v>157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01" t="s">
        <v>163</v>
      </c>
      <c r="BK115" s="193">
        <f t="shared" si="19"/>
        <v>0</v>
      </c>
      <c r="BL115" s="101" t="s">
        <v>162</v>
      </c>
      <c r="BM115" s="192" t="s">
        <v>352</v>
      </c>
    </row>
    <row r="116" spans="1:65" s="113" customFormat="1" ht="16.5" customHeight="1">
      <c r="A116" s="110"/>
      <c r="B116" s="111"/>
      <c r="C116" s="180" t="s">
        <v>386</v>
      </c>
      <c r="D116" s="180" t="s">
        <v>158</v>
      </c>
      <c r="E116" s="181" t="s">
        <v>386</v>
      </c>
      <c r="F116" s="182" t="s">
        <v>1525</v>
      </c>
      <c r="G116" s="183" t="s">
        <v>762</v>
      </c>
      <c r="H116" s="184">
        <v>1</v>
      </c>
      <c r="I116" s="5"/>
      <c r="J116" s="185">
        <f t="shared" si="10"/>
        <v>0</v>
      </c>
      <c r="K116" s="186"/>
      <c r="L116" s="111"/>
      <c r="M116" s="187" t="s">
        <v>3</v>
      </c>
      <c r="N116" s="188" t="s">
        <v>41</v>
      </c>
      <c r="O116" s="18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162</v>
      </c>
      <c r="AT116" s="192" t="s">
        <v>158</v>
      </c>
      <c r="AU116" s="192" t="s">
        <v>77</v>
      </c>
      <c r="AY116" s="101" t="s">
        <v>157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01" t="s">
        <v>163</v>
      </c>
      <c r="BK116" s="193">
        <f t="shared" si="19"/>
        <v>0</v>
      </c>
      <c r="BL116" s="101" t="s">
        <v>162</v>
      </c>
      <c r="BM116" s="192" t="s">
        <v>390</v>
      </c>
    </row>
    <row r="117" spans="1:65" s="113" customFormat="1" ht="37.9" customHeight="1">
      <c r="A117" s="110"/>
      <c r="B117" s="111"/>
      <c r="C117" s="180" t="s">
        <v>248</v>
      </c>
      <c r="D117" s="180" t="s">
        <v>158</v>
      </c>
      <c r="E117" s="181" t="s">
        <v>248</v>
      </c>
      <c r="F117" s="182" t="s">
        <v>1724</v>
      </c>
      <c r="G117" s="183" t="s">
        <v>762</v>
      </c>
      <c r="H117" s="184">
        <v>1</v>
      </c>
      <c r="I117" s="5"/>
      <c r="J117" s="185">
        <f t="shared" si="10"/>
        <v>0</v>
      </c>
      <c r="K117" s="186"/>
      <c r="L117" s="111"/>
      <c r="M117" s="187" t="s">
        <v>3</v>
      </c>
      <c r="N117" s="188" t="s">
        <v>41</v>
      </c>
      <c r="O117" s="18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162</v>
      </c>
      <c r="AT117" s="192" t="s">
        <v>158</v>
      </c>
      <c r="AU117" s="192" t="s">
        <v>77</v>
      </c>
      <c r="AY117" s="101" t="s">
        <v>157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01" t="s">
        <v>163</v>
      </c>
      <c r="BK117" s="193">
        <f t="shared" si="19"/>
        <v>0</v>
      </c>
      <c r="BL117" s="101" t="s">
        <v>162</v>
      </c>
      <c r="BM117" s="192" t="s">
        <v>393</v>
      </c>
    </row>
    <row r="118" spans="1:65" s="113" customFormat="1" ht="33" customHeight="1">
      <c r="A118" s="110"/>
      <c r="B118" s="111"/>
      <c r="C118" s="180" t="s">
        <v>394</v>
      </c>
      <c r="D118" s="180" t="s">
        <v>158</v>
      </c>
      <c r="E118" s="181" t="s">
        <v>394</v>
      </c>
      <c r="F118" s="182" t="s">
        <v>1725</v>
      </c>
      <c r="G118" s="183" t="s">
        <v>762</v>
      </c>
      <c r="H118" s="184">
        <v>1</v>
      </c>
      <c r="I118" s="5"/>
      <c r="J118" s="185">
        <f t="shared" si="10"/>
        <v>0</v>
      </c>
      <c r="K118" s="186"/>
      <c r="L118" s="111"/>
      <c r="M118" s="187" t="s">
        <v>3</v>
      </c>
      <c r="N118" s="188" t="s">
        <v>41</v>
      </c>
      <c r="O118" s="18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R118" s="192" t="s">
        <v>162</v>
      </c>
      <c r="AT118" s="192" t="s">
        <v>158</v>
      </c>
      <c r="AU118" s="192" t="s">
        <v>77</v>
      </c>
      <c r="AY118" s="101" t="s">
        <v>157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01" t="s">
        <v>163</v>
      </c>
      <c r="BK118" s="193">
        <f t="shared" si="19"/>
        <v>0</v>
      </c>
      <c r="BL118" s="101" t="s">
        <v>162</v>
      </c>
      <c r="BM118" s="192" t="s">
        <v>397</v>
      </c>
    </row>
    <row r="119" spans="1:65" s="113" customFormat="1" ht="33" customHeight="1">
      <c r="A119" s="110"/>
      <c r="B119" s="111"/>
      <c r="C119" s="180" t="s">
        <v>254</v>
      </c>
      <c r="D119" s="180" t="s">
        <v>158</v>
      </c>
      <c r="E119" s="181" t="s">
        <v>254</v>
      </c>
      <c r="F119" s="182" t="s">
        <v>1726</v>
      </c>
      <c r="G119" s="183" t="s">
        <v>762</v>
      </c>
      <c r="H119" s="184">
        <v>1</v>
      </c>
      <c r="I119" s="5"/>
      <c r="J119" s="185">
        <f t="shared" si="10"/>
        <v>0</v>
      </c>
      <c r="K119" s="186"/>
      <c r="L119" s="111"/>
      <c r="M119" s="187" t="s">
        <v>3</v>
      </c>
      <c r="N119" s="188" t="s">
        <v>41</v>
      </c>
      <c r="O119" s="18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162</v>
      </c>
      <c r="AT119" s="192" t="s">
        <v>158</v>
      </c>
      <c r="AU119" s="192" t="s">
        <v>77</v>
      </c>
      <c r="AY119" s="101" t="s">
        <v>157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01" t="s">
        <v>163</v>
      </c>
      <c r="BK119" s="193">
        <f t="shared" si="19"/>
        <v>0</v>
      </c>
      <c r="BL119" s="101" t="s">
        <v>162</v>
      </c>
      <c r="BM119" s="192" t="s">
        <v>408</v>
      </c>
    </row>
    <row r="120" spans="1:65" s="113" customFormat="1" ht="44.25" customHeight="1">
      <c r="A120" s="110"/>
      <c r="B120" s="111"/>
      <c r="C120" s="180" t="s">
        <v>410</v>
      </c>
      <c r="D120" s="180" t="s">
        <v>158</v>
      </c>
      <c r="E120" s="181" t="s">
        <v>410</v>
      </c>
      <c r="F120" s="182" t="s">
        <v>1727</v>
      </c>
      <c r="G120" s="183" t="s">
        <v>762</v>
      </c>
      <c r="H120" s="184">
        <v>1</v>
      </c>
      <c r="I120" s="5"/>
      <c r="J120" s="185">
        <f t="shared" si="10"/>
        <v>0</v>
      </c>
      <c r="K120" s="186"/>
      <c r="L120" s="111"/>
      <c r="M120" s="187" t="s">
        <v>3</v>
      </c>
      <c r="N120" s="188" t="s">
        <v>41</v>
      </c>
      <c r="O120" s="189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R120" s="192" t="s">
        <v>162</v>
      </c>
      <c r="AT120" s="192" t="s">
        <v>158</v>
      </c>
      <c r="AU120" s="192" t="s">
        <v>77</v>
      </c>
      <c r="AY120" s="101" t="s">
        <v>157</v>
      </c>
      <c r="BE120" s="193">
        <f t="shared" si="14"/>
        <v>0</v>
      </c>
      <c r="BF120" s="193">
        <f t="shared" si="15"/>
        <v>0</v>
      </c>
      <c r="BG120" s="193">
        <f t="shared" si="16"/>
        <v>0</v>
      </c>
      <c r="BH120" s="193">
        <f t="shared" si="17"/>
        <v>0</v>
      </c>
      <c r="BI120" s="193">
        <f t="shared" si="18"/>
        <v>0</v>
      </c>
      <c r="BJ120" s="101" t="s">
        <v>163</v>
      </c>
      <c r="BK120" s="193">
        <f t="shared" si="19"/>
        <v>0</v>
      </c>
      <c r="BL120" s="101" t="s">
        <v>162</v>
      </c>
      <c r="BM120" s="192" t="s">
        <v>413</v>
      </c>
    </row>
    <row r="121" spans="1:65" s="113" customFormat="1" ht="24.2" customHeight="1">
      <c r="A121" s="110"/>
      <c r="B121" s="111"/>
      <c r="C121" s="180" t="s">
        <v>258</v>
      </c>
      <c r="D121" s="180" t="s">
        <v>158</v>
      </c>
      <c r="E121" s="181" t="s">
        <v>258</v>
      </c>
      <c r="F121" s="182" t="s">
        <v>1555</v>
      </c>
      <c r="G121" s="183" t="s">
        <v>762</v>
      </c>
      <c r="H121" s="184">
        <v>1</v>
      </c>
      <c r="I121" s="5"/>
      <c r="J121" s="185">
        <f t="shared" si="10"/>
        <v>0</v>
      </c>
      <c r="K121" s="186"/>
      <c r="L121" s="111"/>
      <c r="M121" s="187" t="s">
        <v>3</v>
      </c>
      <c r="N121" s="188" t="s">
        <v>41</v>
      </c>
      <c r="O121" s="189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R121" s="192" t="s">
        <v>162</v>
      </c>
      <c r="AT121" s="192" t="s">
        <v>158</v>
      </c>
      <c r="AU121" s="192" t="s">
        <v>77</v>
      </c>
      <c r="AY121" s="101" t="s">
        <v>157</v>
      </c>
      <c r="BE121" s="193">
        <f t="shared" si="14"/>
        <v>0</v>
      </c>
      <c r="BF121" s="193">
        <f t="shared" si="15"/>
        <v>0</v>
      </c>
      <c r="BG121" s="193">
        <f t="shared" si="16"/>
        <v>0</v>
      </c>
      <c r="BH121" s="193">
        <f t="shared" si="17"/>
        <v>0</v>
      </c>
      <c r="BI121" s="193">
        <f t="shared" si="18"/>
        <v>0</v>
      </c>
      <c r="BJ121" s="101" t="s">
        <v>163</v>
      </c>
      <c r="BK121" s="193">
        <f t="shared" si="19"/>
        <v>0</v>
      </c>
      <c r="BL121" s="101" t="s">
        <v>162</v>
      </c>
      <c r="BM121" s="192" t="s">
        <v>418</v>
      </c>
    </row>
    <row r="122" spans="1:65" s="113" customFormat="1" ht="55.5" customHeight="1">
      <c r="A122" s="110"/>
      <c r="B122" s="111"/>
      <c r="C122" s="180" t="s">
        <v>423</v>
      </c>
      <c r="D122" s="180" t="s">
        <v>158</v>
      </c>
      <c r="E122" s="181" t="s">
        <v>423</v>
      </c>
      <c r="F122" s="182" t="s">
        <v>1528</v>
      </c>
      <c r="G122" s="183" t="s">
        <v>762</v>
      </c>
      <c r="H122" s="184">
        <v>1</v>
      </c>
      <c r="I122" s="5"/>
      <c r="J122" s="185">
        <f t="shared" si="10"/>
        <v>0</v>
      </c>
      <c r="K122" s="186"/>
      <c r="L122" s="111"/>
      <c r="M122" s="187" t="s">
        <v>3</v>
      </c>
      <c r="N122" s="188" t="s">
        <v>41</v>
      </c>
      <c r="O122" s="189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162</v>
      </c>
      <c r="AT122" s="192" t="s">
        <v>158</v>
      </c>
      <c r="AU122" s="192" t="s">
        <v>77</v>
      </c>
      <c r="AY122" s="101" t="s">
        <v>157</v>
      </c>
      <c r="BE122" s="193">
        <f t="shared" si="14"/>
        <v>0</v>
      </c>
      <c r="BF122" s="193">
        <f t="shared" si="15"/>
        <v>0</v>
      </c>
      <c r="BG122" s="193">
        <f t="shared" si="16"/>
        <v>0</v>
      </c>
      <c r="BH122" s="193">
        <f t="shared" si="17"/>
        <v>0</v>
      </c>
      <c r="BI122" s="193">
        <f t="shared" si="18"/>
        <v>0</v>
      </c>
      <c r="BJ122" s="101" t="s">
        <v>163</v>
      </c>
      <c r="BK122" s="193">
        <f t="shared" si="19"/>
        <v>0</v>
      </c>
      <c r="BL122" s="101" t="s">
        <v>162</v>
      </c>
      <c r="BM122" s="192" t="s">
        <v>426</v>
      </c>
    </row>
    <row r="123" spans="1:47" s="113" customFormat="1" ht="19.5">
      <c r="A123" s="110"/>
      <c r="B123" s="111"/>
      <c r="C123" s="110"/>
      <c r="D123" s="194" t="s">
        <v>1395</v>
      </c>
      <c r="E123" s="110"/>
      <c r="F123" s="195" t="s">
        <v>1529</v>
      </c>
      <c r="G123" s="110"/>
      <c r="H123" s="110"/>
      <c r="I123" s="110"/>
      <c r="J123" s="110"/>
      <c r="K123" s="110"/>
      <c r="L123" s="111"/>
      <c r="M123" s="196"/>
      <c r="N123" s="197"/>
      <c r="O123" s="189"/>
      <c r="P123" s="189"/>
      <c r="Q123" s="189"/>
      <c r="R123" s="189"/>
      <c r="S123" s="189"/>
      <c r="T123" s="198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T123" s="101" t="s">
        <v>1395</v>
      </c>
      <c r="AU123" s="101" t="s">
        <v>77</v>
      </c>
    </row>
    <row r="124" spans="1:65" s="113" customFormat="1" ht="33" customHeight="1">
      <c r="A124" s="110"/>
      <c r="B124" s="111"/>
      <c r="C124" s="180" t="s">
        <v>278</v>
      </c>
      <c r="D124" s="180" t="s">
        <v>158</v>
      </c>
      <c r="E124" s="181" t="s">
        <v>278</v>
      </c>
      <c r="F124" s="182" t="s">
        <v>1728</v>
      </c>
      <c r="G124" s="183" t="s">
        <v>183</v>
      </c>
      <c r="H124" s="184">
        <v>8</v>
      </c>
      <c r="I124" s="5"/>
      <c r="J124" s="185">
        <f aca="true" t="shared" si="20" ref="J124:J139">ROUND(I124*H124,2)</f>
        <v>0</v>
      </c>
      <c r="K124" s="186"/>
      <c r="L124" s="111"/>
      <c r="M124" s="187" t="s">
        <v>3</v>
      </c>
      <c r="N124" s="188" t="s">
        <v>41</v>
      </c>
      <c r="O124" s="189"/>
      <c r="P124" s="190">
        <f aca="true" t="shared" si="21" ref="P124:P139">O124*H124</f>
        <v>0</v>
      </c>
      <c r="Q124" s="190">
        <v>0</v>
      </c>
      <c r="R124" s="190">
        <f aca="true" t="shared" si="22" ref="R124:R139">Q124*H124</f>
        <v>0</v>
      </c>
      <c r="S124" s="190">
        <v>0</v>
      </c>
      <c r="T124" s="191">
        <f aca="true" t="shared" si="23" ref="T124:T139">S124*H124</f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R124" s="192" t="s">
        <v>162</v>
      </c>
      <c r="AT124" s="192" t="s">
        <v>158</v>
      </c>
      <c r="AU124" s="192" t="s">
        <v>77</v>
      </c>
      <c r="AY124" s="101" t="s">
        <v>157</v>
      </c>
      <c r="BE124" s="193">
        <f aca="true" t="shared" si="24" ref="BE124:BE139">IF(N124="základní",J124,0)</f>
        <v>0</v>
      </c>
      <c r="BF124" s="193">
        <f aca="true" t="shared" si="25" ref="BF124:BF139">IF(N124="snížená",J124,0)</f>
        <v>0</v>
      </c>
      <c r="BG124" s="193">
        <f aca="true" t="shared" si="26" ref="BG124:BG139">IF(N124="zákl. přenesená",J124,0)</f>
        <v>0</v>
      </c>
      <c r="BH124" s="193">
        <f aca="true" t="shared" si="27" ref="BH124:BH139">IF(N124="sníž. přenesená",J124,0)</f>
        <v>0</v>
      </c>
      <c r="BI124" s="193">
        <f aca="true" t="shared" si="28" ref="BI124:BI139">IF(N124="nulová",J124,0)</f>
        <v>0</v>
      </c>
      <c r="BJ124" s="101" t="s">
        <v>163</v>
      </c>
      <c r="BK124" s="193">
        <f aca="true" t="shared" si="29" ref="BK124:BK139">ROUND(I124*H124,2)</f>
        <v>0</v>
      </c>
      <c r="BL124" s="101" t="s">
        <v>162</v>
      </c>
      <c r="BM124" s="192" t="s">
        <v>434</v>
      </c>
    </row>
    <row r="125" spans="1:65" s="113" customFormat="1" ht="33" customHeight="1">
      <c r="A125" s="110"/>
      <c r="B125" s="111"/>
      <c r="C125" s="180" t="s">
        <v>439</v>
      </c>
      <c r="D125" s="180" t="s">
        <v>158</v>
      </c>
      <c r="E125" s="181" t="s">
        <v>439</v>
      </c>
      <c r="F125" s="182" t="s">
        <v>1729</v>
      </c>
      <c r="G125" s="183" t="s">
        <v>183</v>
      </c>
      <c r="H125" s="184">
        <v>5</v>
      </c>
      <c r="I125" s="5"/>
      <c r="J125" s="185">
        <f t="shared" si="20"/>
        <v>0</v>
      </c>
      <c r="K125" s="186"/>
      <c r="L125" s="111"/>
      <c r="M125" s="187" t="s">
        <v>3</v>
      </c>
      <c r="N125" s="188" t="s">
        <v>41</v>
      </c>
      <c r="O125" s="189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162</v>
      </c>
      <c r="AT125" s="192" t="s">
        <v>158</v>
      </c>
      <c r="AU125" s="192" t="s">
        <v>77</v>
      </c>
      <c r="AY125" s="101" t="s">
        <v>157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101" t="s">
        <v>163</v>
      </c>
      <c r="BK125" s="193">
        <f t="shared" si="29"/>
        <v>0</v>
      </c>
      <c r="BL125" s="101" t="s">
        <v>162</v>
      </c>
      <c r="BM125" s="192" t="s">
        <v>442</v>
      </c>
    </row>
    <row r="126" spans="1:65" s="113" customFormat="1" ht="24.2" customHeight="1">
      <c r="A126" s="110"/>
      <c r="B126" s="111"/>
      <c r="C126" s="180" t="s">
        <v>289</v>
      </c>
      <c r="D126" s="180" t="s">
        <v>158</v>
      </c>
      <c r="E126" s="181" t="s">
        <v>289</v>
      </c>
      <c r="F126" s="182" t="s">
        <v>1730</v>
      </c>
      <c r="G126" s="183" t="s">
        <v>183</v>
      </c>
      <c r="H126" s="184">
        <v>14</v>
      </c>
      <c r="I126" s="5"/>
      <c r="J126" s="185">
        <f t="shared" si="20"/>
        <v>0</v>
      </c>
      <c r="K126" s="186"/>
      <c r="L126" s="111"/>
      <c r="M126" s="187" t="s">
        <v>3</v>
      </c>
      <c r="N126" s="188" t="s">
        <v>41</v>
      </c>
      <c r="O126" s="189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R126" s="192" t="s">
        <v>162</v>
      </c>
      <c r="AT126" s="192" t="s">
        <v>158</v>
      </c>
      <c r="AU126" s="192" t="s">
        <v>77</v>
      </c>
      <c r="AY126" s="101" t="s">
        <v>157</v>
      </c>
      <c r="BE126" s="193">
        <f t="shared" si="24"/>
        <v>0</v>
      </c>
      <c r="BF126" s="193">
        <f t="shared" si="25"/>
        <v>0</v>
      </c>
      <c r="BG126" s="193">
        <f t="shared" si="26"/>
        <v>0</v>
      </c>
      <c r="BH126" s="193">
        <f t="shared" si="27"/>
        <v>0</v>
      </c>
      <c r="BI126" s="193">
        <f t="shared" si="28"/>
        <v>0</v>
      </c>
      <c r="BJ126" s="101" t="s">
        <v>163</v>
      </c>
      <c r="BK126" s="193">
        <f t="shared" si="29"/>
        <v>0</v>
      </c>
      <c r="BL126" s="101" t="s">
        <v>162</v>
      </c>
      <c r="BM126" s="192" t="s">
        <v>449</v>
      </c>
    </row>
    <row r="127" spans="1:65" s="113" customFormat="1" ht="24.2" customHeight="1">
      <c r="A127" s="110"/>
      <c r="B127" s="111"/>
      <c r="C127" s="180" t="s">
        <v>458</v>
      </c>
      <c r="D127" s="180" t="s">
        <v>158</v>
      </c>
      <c r="E127" s="181" t="s">
        <v>458</v>
      </c>
      <c r="F127" s="182" t="s">
        <v>1731</v>
      </c>
      <c r="G127" s="183" t="s">
        <v>183</v>
      </c>
      <c r="H127" s="184">
        <v>8</v>
      </c>
      <c r="I127" s="5"/>
      <c r="J127" s="185">
        <f t="shared" si="20"/>
        <v>0</v>
      </c>
      <c r="K127" s="186"/>
      <c r="L127" s="111"/>
      <c r="M127" s="187" t="s">
        <v>3</v>
      </c>
      <c r="N127" s="188" t="s">
        <v>41</v>
      </c>
      <c r="O127" s="189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162</v>
      </c>
      <c r="AT127" s="192" t="s">
        <v>158</v>
      </c>
      <c r="AU127" s="192" t="s">
        <v>77</v>
      </c>
      <c r="AY127" s="101" t="s">
        <v>157</v>
      </c>
      <c r="BE127" s="193">
        <f t="shared" si="24"/>
        <v>0</v>
      </c>
      <c r="BF127" s="193">
        <f t="shared" si="25"/>
        <v>0</v>
      </c>
      <c r="BG127" s="193">
        <f t="shared" si="26"/>
        <v>0</v>
      </c>
      <c r="BH127" s="193">
        <f t="shared" si="27"/>
        <v>0</v>
      </c>
      <c r="BI127" s="193">
        <f t="shared" si="28"/>
        <v>0</v>
      </c>
      <c r="BJ127" s="101" t="s">
        <v>163</v>
      </c>
      <c r="BK127" s="193">
        <f t="shared" si="29"/>
        <v>0</v>
      </c>
      <c r="BL127" s="101" t="s">
        <v>162</v>
      </c>
      <c r="BM127" s="192" t="s">
        <v>461</v>
      </c>
    </row>
    <row r="128" spans="1:65" s="113" customFormat="1" ht="24.2" customHeight="1">
      <c r="A128" s="110"/>
      <c r="B128" s="111"/>
      <c r="C128" s="180" t="s">
        <v>315</v>
      </c>
      <c r="D128" s="180" t="s">
        <v>158</v>
      </c>
      <c r="E128" s="181" t="s">
        <v>315</v>
      </c>
      <c r="F128" s="182" t="s">
        <v>1732</v>
      </c>
      <c r="G128" s="183" t="s">
        <v>183</v>
      </c>
      <c r="H128" s="184">
        <v>8</v>
      </c>
      <c r="I128" s="5"/>
      <c r="J128" s="185">
        <f t="shared" si="2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162</v>
      </c>
      <c r="AT128" s="192" t="s">
        <v>158</v>
      </c>
      <c r="AU128" s="192" t="s">
        <v>77</v>
      </c>
      <c r="AY128" s="101" t="s">
        <v>157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01" t="s">
        <v>163</v>
      </c>
      <c r="BK128" s="193">
        <f t="shared" si="29"/>
        <v>0</v>
      </c>
      <c r="BL128" s="101" t="s">
        <v>162</v>
      </c>
      <c r="BM128" s="192" t="s">
        <v>469</v>
      </c>
    </row>
    <row r="129" spans="1:65" s="113" customFormat="1" ht="24.2" customHeight="1">
      <c r="A129" s="110"/>
      <c r="B129" s="111"/>
      <c r="C129" s="180" t="s">
        <v>474</v>
      </c>
      <c r="D129" s="180" t="s">
        <v>158</v>
      </c>
      <c r="E129" s="181" t="s">
        <v>474</v>
      </c>
      <c r="F129" s="182" t="s">
        <v>1733</v>
      </c>
      <c r="G129" s="183" t="s">
        <v>183</v>
      </c>
      <c r="H129" s="184">
        <v>14</v>
      </c>
      <c r="I129" s="5"/>
      <c r="J129" s="185">
        <f t="shared" si="20"/>
        <v>0</v>
      </c>
      <c r="K129" s="186"/>
      <c r="L129" s="111"/>
      <c r="M129" s="187" t="s">
        <v>3</v>
      </c>
      <c r="N129" s="188" t="s">
        <v>41</v>
      </c>
      <c r="O129" s="189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192" t="s">
        <v>162</v>
      </c>
      <c r="AT129" s="192" t="s">
        <v>158</v>
      </c>
      <c r="AU129" s="192" t="s">
        <v>77</v>
      </c>
      <c r="AY129" s="101" t="s">
        <v>157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01" t="s">
        <v>163</v>
      </c>
      <c r="BK129" s="193">
        <f t="shared" si="29"/>
        <v>0</v>
      </c>
      <c r="BL129" s="101" t="s">
        <v>162</v>
      </c>
      <c r="BM129" s="192" t="s">
        <v>477</v>
      </c>
    </row>
    <row r="130" spans="1:65" s="113" customFormat="1" ht="24.2" customHeight="1">
      <c r="A130" s="110"/>
      <c r="B130" s="111"/>
      <c r="C130" s="180" t="s">
        <v>318</v>
      </c>
      <c r="D130" s="180" t="s">
        <v>158</v>
      </c>
      <c r="E130" s="181" t="s">
        <v>318</v>
      </c>
      <c r="F130" s="182" t="s">
        <v>1734</v>
      </c>
      <c r="G130" s="183" t="s">
        <v>183</v>
      </c>
      <c r="H130" s="184">
        <v>8</v>
      </c>
      <c r="I130" s="5"/>
      <c r="J130" s="185">
        <f t="shared" si="20"/>
        <v>0</v>
      </c>
      <c r="K130" s="186"/>
      <c r="L130" s="111"/>
      <c r="M130" s="187" t="s">
        <v>3</v>
      </c>
      <c r="N130" s="188" t="s">
        <v>41</v>
      </c>
      <c r="O130" s="189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162</v>
      </c>
      <c r="AT130" s="192" t="s">
        <v>158</v>
      </c>
      <c r="AU130" s="192" t="s">
        <v>77</v>
      </c>
      <c r="AY130" s="101" t="s">
        <v>157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01" t="s">
        <v>163</v>
      </c>
      <c r="BK130" s="193">
        <f t="shared" si="29"/>
        <v>0</v>
      </c>
      <c r="BL130" s="101" t="s">
        <v>162</v>
      </c>
      <c r="BM130" s="192" t="s">
        <v>457</v>
      </c>
    </row>
    <row r="131" spans="1:65" s="113" customFormat="1" ht="24.2" customHeight="1">
      <c r="A131" s="110"/>
      <c r="B131" s="111"/>
      <c r="C131" s="180" t="s">
        <v>505</v>
      </c>
      <c r="D131" s="180" t="s">
        <v>158</v>
      </c>
      <c r="E131" s="181" t="s">
        <v>505</v>
      </c>
      <c r="F131" s="182" t="s">
        <v>1735</v>
      </c>
      <c r="G131" s="183" t="s">
        <v>183</v>
      </c>
      <c r="H131" s="184">
        <v>8</v>
      </c>
      <c r="I131" s="5"/>
      <c r="J131" s="185">
        <f t="shared" si="20"/>
        <v>0</v>
      </c>
      <c r="K131" s="186"/>
      <c r="L131" s="111"/>
      <c r="M131" s="187" t="s">
        <v>3</v>
      </c>
      <c r="N131" s="188" t="s">
        <v>41</v>
      </c>
      <c r="O131" s="189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R131" s="192" t="s">
        <v>162</v>
      </c>
      <c r="AT131" s="192" t="s">
        <v>158</v>
      </c>
      <c r="AU131" s="192" t="s">
        <v>77</v>
      </c>
      <c r="AY131" s="101" t="s">
        <v>157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101" t="s">
        <v>163</v>
      </c>
      <c r="BK131" s="193">
        <f t="shared" si="29"/>
        <v>0</v>
      </c>
      <c r="BL131" s="101" t="s">
        <v>162</v>
      </c>
      <c r="BM131" s="192" t="s">
        <v>508</v>
      </c>
    </row>
    <row r="132" spans="1:65" s="113" customFormat="1" ht="24.2" customHeight="1">
      <c r="A132" s="110"/>
      <c r="B132" s="111"/>
      <c r="C132" s="180" t="s">
        <v>322</v>
      </c>
      <c r="D132" s="180" t="s">
        <v>158</v>
      </c>
      <c r="E132" s="181" t="s">
        <v>322</v>
      </c>
      <c r="F132" s="182" t="s">
        <v>1736</v>
      </c>
      <c r="G132" s="183" t="s">
        <v>183</v>
      </c>
      <c r="H132" s="184">
        <v>8</v>
      </c>
      <c r="I132" s="5"/>
      <c r="J132" s="185">
        <f t="shared" si="20"/>
        <v>0</v>
      </c>
      <c r="K132" s="186"/>
      <c r="L132" s="111"/>
      <c r="M132" s="187" t="s">
        <v>3</v>
      </c>
      <c r="N132" s="188" t="s">
        <v>41</v>
      </c>
      <c r="O132" s="189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101" t="s">
        <v>163</v>
      </c>
      <c r="BK132" s="193">
        <f t="shared" si="29"/>
        <v>0</v>
      </c>
      <c r="BL132" s="101" t="s">
        <v>162</v>
      </c>
      <c r="BM132" s="192" t="s">
        <v>514</v>
      </c>
    </row>
    <row r="133" spans="1:65" s="113" customFormat="1" ht="24.2" customHeight="1">
      <c r="A133" s="110"/>
      <c r="B133" s="111"/>
      <c r="C133" s="180" t="s">
        <v>524</v>
      </c>
      <c r="D133" s="180" t="s">
        <v>158</v>
      </c>
      <c r="E133" s="181" t="s">
        <v>524</v>
      </c>
      <c r="F133" s="182" t="s">
        <v>1737</v>
      </c>
      <c r="G133" s="183" t="s">
        <v>183</v>
      </c>
      <c r="H133" s="184">
        <v>5</v>
      </c>
      <c r="I133" s="5"/>
      <c r="J133" s="185">
        <f t="shared" si="20"/>
        <v>0</v>
      </c>
      <c r="K133" s="186"/>
      <c r="L133" s="111"/>
      <c r="M133" s="187" t="s">
        <v>3</v>
      </c>
      <c r="N133" s="188" t="s">
        <v>41</v>
      </c>
      <c r="O133" s="189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R133" s="192" t="s">
        <v>162</v>
      </c>
      <c r="AT133" s="192" t="s">
        <v>158</v>
      </c>
      <c r="AU133" s="192" t="s">
        <v>77</v>
      </c>
      <c r="AY133" s="101" t="s">
        <v>157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101" t="s">
        <v>163</v>
      </c>
      <c r="BK133" s="193">
        <f t="shared" si="29"/>
        <v>0</v>
      </c>
      <c r="BL133" s="101" t="s">
        <v>162</v>
      </c>
      <c r="BM133" s="192" t="s">
        <v>527</v>
      </c>
    </row>
    <row r="134" spans="1:65" s="113" customFormat="1" ht="24.2" customHeight="1">
      <c r="A134" s="110"/>
      <c r="B134" s="111"/>
      <c r="C134" s="180" t="s">
        <v>325</v>
      </c>
      <c r="D134" s="180" t="s">
        <v>158</v>
      </c>
      <c r="E134" s="181" t="s">
        <v>325</v>
      </c>
      <c r="F134" s="182" t="s">
        <v>1738</v>
      </c>
      <c r="G134" s="183" t="s">
        <v>727</v>
      </c>
      <c r="H134" s="184">
        <v>1</v>
      </c>
      <c r="I134" s="5"/>
      <c r="J134" s="185">
        <f t="shared" si="20"/>
        <v>0</v>
      </c>
      <c r="K134" s="186"/>
      <c r="L134" s="111"/>
      <c r="M134" s="187" t="s">
        <v>3</v>
      </c>
      <c r="N134" s="188" t="s">
        <v>41</v>
      </c>
      <c r="O134" s="189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 t="shared" si="24"/>
        <v>0</v>
      </c>
      <c r="BF134" s="193">
        <f t="shared" si="25"/>
        <v>0</v>
      </c>
      <c r="BG134" s="193">
        <f t="shared" si="26"/>
        <v>0</v>
      </c>
      <c r="BH134" s="193">
        <f t="shared" si="27"/>
        <v>0</v>
      </c>
      <c r="BI134" s="193">
        <f t="shared" si="28"/>
        <v>0</v>
      </c>
      <c r="BJ134" s="101" t="s">
        <v>163</v>
      </c>
      <c r="BK134" s="193">
        <f t="shared" si="29"/>
        <v>0</v>
      </c>
      <c r="BL134" s="101" t="s">
        <v>162</v>
      </c>
      <c r="BM134" s="192" t="s">
        <v>539</v>
      </c>
    </row>
    <row r="135" spans="1:65" s="113" customFormat="1" ht="37.9" customHeight="1">
      <c r="A135" s="110"/>
      <c r="B135" s="111"/>
      <c r="C135" s="180" t="s">
        <v>541</v>
      </c>
      <c r="D135" s="180" t="s">
        <v>158</v>
      </c>
      <c r="E135" s="181" t="s">
        <v>541</v>
      </c>
      <c r="F135" s="182" t="s">
        <v>1739</v>
      </c>
      <c r="G135" s="183" t="s">
        <v>727</v>
      </c>
      <c r="H135" s="184">
        <v>10</v>
      </c>
      <c r="I135" s="5"/>
      <c r="J135" s="185">
        <f t="shared" si="20"/>
        <v>0</v>
      </c>
      <c r="K135" s="186"/>
      <c r="L135" s="111"/>
      <c r="M135" s="187" t="s">
        <v>3</v>
      </c>
      <c r="N135" s="188" t="s">
        <v>41</v>
      </c>
      <c r="O135" s="189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 t="shared" si="24"/>
        <v>0</v>
      </c>
      <c r="BF135" s="193">
        <f t="shared" si="25"/>
        <v>0</v>
      </c>
      <c r="BG135" s="193">
        <f t="shared" si="26"/>
        <v>0</v>
      </c>
      <c r="BH135" s="193">
        <f t="shared" si="27"/>
        <v>0</v>
      </c>
      <c r="BI135" s="193">
        <f t="shared" si="28"/>
        <v>0</v>
      </c>
      <c r="BJ135" s="101" t="s">
        <v>163</v>
      </c>
      <c r="BK135" s="193">
        <f t="shared" si="29"/>
        <v>0</v>
      </c>
      <c r="BL135" s="101" t="s">
        <v>162</v>
      </c>
      <c r="BM135" s="192" t="s">
        <v>544</v>
      </c>
    </row>
    <row r="136" spans="1:65" s="113" customFormat="1" ht="37.9" customHeight="1">
      <c r="A136" s="110"/>
      <c r="B136" s="111"/>
      <c r="C136" s="180" t="s">
        <v>330</v>
      </c>
      <c r="D136" s="180" t="s">
        <v>158</v>
      </c>
      <c r="E136" s="181" t="s">
        <v>330</v>
      </c>
      <c r="F136" s="182" t="s">
        <v>1740</v>
      </c>
      <c r="G136" s="183" t="s">
        <v>762</v>
      </c>
      <c r="H136" s="184">
        <v>2</v>
      </c>
      <c r="I136" s="5"/>
      <c r="J136" s="185">
        <f t="shared" si="20"/>
        <v>0</v>
      </c>
      <c r="K136" s="186"/>
      <c r="L136" s="111"/>
      <c r="M136" s="187" t="s">
        <v>3</v>
      </c>
      <c r="N136" s="188" t="s">
        <v>41</v>
      </c>
      <c r="O136" s="189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 t="shared" si="24"/>
        <v>0</v>
      </c>
      <c r="BF136" s="193">
        <f t="shared" si="25"/>
        <v>0</v>
      </c>
      <c r="BG136" s="193">
        <f t="shared" si="26"/>
        <v>0</v>
      </c>
      <c r="BH136" s="193">
        <f t="shared" si="27"/>
        <v>0</v>
      </c>
      <c r="BI136" s="193">
        <f t="shared" si="28"/>
        <v>0</v>
      </c>
      <c r="BJ136" s="101" t="s">
        <v>163</v>
      </c>
      <c r="BK136" s="193">
        <f t="shared" si="29"/>
        <v>0</v>
      </c>
      <c r="BL136" s="101" t="s">
        <v>162</v>
      </c>
      <c r="BM136" s="192" t="s">
        <v>550</v>
      </c>
    </row>
    <row r="137" spans="1:65" s="113" customFormat="1" ht="37.9" customHeight="1">
      <c r="A137" s="110"/>
      <c r="B137" s="111"/>
      <c r="C137" s="180" t="s">
        <v>446</v>
      </c>
      <c r="D137" s="180" t="s">
        <v>158</v>
      </c>
      <c r="E137" s="181" t="s">
        <v>446</v>
      </c>
      <c r="F137" s="182" t="s">
        <v>1741</v>
      </c>
      <c r="G137" s="183" t="s">
        <v>183</v>
      </c>
      <c r="H137" s="184">
        <v>25</v>
      </c>
      <c r="I137" s="5"/>
      <c r="J137" s="185">
        <f t="shared" si="20"/>
        <v>0</v>
      </c>
      <c r="K137" s="186"/>
      <c r="L137" s="111"/>
      <c r="M137" s="187" t="s">
        <v>3</v>
      </c>
      <c r="N137" s="188" t="s">
        <v>41</v>
      </c>
      <c r="O137" s="189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R137" s="192" t="s">
        <v>162</v>
      </c>
      <c r="AT137" s="192" t="s">
        <v>158</v>
      </c>
      <c r="AU137" s="192" t="s">
        <v>77</v>
      </c>
      <c r="AY137" s="101" t="s">
        <v>157</v>
      </c>
      <c r="BE137" s="193">
        <f t="shared" si="24"/>
        <v>0</v>
      </c>
      <c r="BF137" s="193">
        <f t="shared" si="25"/>
        <v>0</v>
      </c>
      <c r="BG137" s="193">
        <f t="shared" si="26"/>
        <v>0</v>
      </c>
      <c r="BH137" s="193">
        <f t="shared" si="27"/>
        <v>0</v>
      </c>
      <c r="BI137" s="193">
        <f t="shared" si="28"/>
        <v>0</v>
      </c>
      <c r="BJ137" s="101" t="s">
        <v>163</v>
      </c>
      <c r="BK137" s="193">
        <f t="shared" si="29"/>
        <v>0</v>
      </c>
      <c r="BL137" s="101" t="s">
        <v>162</v>
      </c>
      <c r="BM137" s="192" t="s">
        <v>553</v>
      </c>
    </row>
    <row r="138" spans="1:65" s="113" customFormat="1" ht="16.5" customHeight="1">
      <c r="A138" s="110"/>
      <c r="B138" s="111"/>
      <c r="C138" s="180" t="s">
        <v>334</v>
      </c>
      <c r="D138" s="180" t="s">
        <v>158</v>
      </c>
      <c r="E138" s="181" t="s">
        <v>334</v>
      </c>
      <c r="F138" s="182" t="s">
        <v>1742</v>
      </c>
      <c r="G138" s="183" t="s">
        <v>727</v>
      </c>
      <c r="H138" s="184">
        <v>2</v>
      </c>
      <c r="I138" s="5"/>
      <c r="J138" s="185">
        <f t="shared" si="20"/>
        <v>0</v>
      </c>
      <c r="K138" s="186"/>
      <c r="L138" s="111"/>
      <c r="M138" s="187" t="s">
        <v>3</v>
      </c>
      <c r="N138" s="188" t="s">
        <v>41</v>
      </c>
      <c r="O138" s="189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R138" s="192" t="s">
        <v>162</v>
      </c>
      <c r="AT138" s="192" t="s">
        <v>158</v>
      </c>
      <c r="AU138" s="192" t="s">
        <v>77</v>
      </c>
      <c r="AY138" s="101" t="s">
        <v>157</v>
      </c>
      <c r="BE138" s="193">
        <f t="shared" si="24"/>
        <v>0</v>
      </c>
      <c r="BF138" s="193">
        <f t="shared" si="25"/>
        <v>0</v>
      </c>
      <c r="BG138" s="193">
        <f t="shared" si="26"/>
        <v>0</v>
      </c>
      <c r="BH138" s="193">
        <f t="shared" si="27"/>
        <v>0</v>
      </c>
      <c r="BI138" s="193">
        <f t="shared" si="28"/>
        <v>0</v>
      </c>
      <c r="BJ138" s="101" t="s">
        <v>163</v>
      </c>
      <c r="BK138" s="193">
        <f t="shared" si="29"/>
        <v>0</v>
      </c>
      <c r="BL138" s="101" t="s">
        <v>162</v>
      </c>
      <c r="BM138" s="192" t="s">
        <v>559</v>
      </c>
    </row>
    <row r="139" spans="1:65" s="113" customFormat="1" ht="21.75" customHeight="1">
      <c r="A139" s="110"/>
      <c r="B139" s="111"/>
      <c r="C139" s="180" t="s">
        <v>561</v>
      </c>
      <c r="D139" s="180" t="s">
        <v>158</v>
      </c>
      <c r="E139" s="181" t="s">
        <v>561</v>
      </c>
      <c r="F139" s="182" t="s">
        <v>1743</v>
      </c>
      <c r="G139" s="183" t="s">
        <v>727</v>
      </c>
      <c r="H139" s="184">
        <v>1</v>
      </c>
      <c r="I139" s="5"/>
      <c r="J139" s="185">
        <f t="shared" si="20"/>
        <v>0</v>
      </c>
      <c r="K139" s="186"/>
      <c r="L139" s="111"/>
      <c r="M139" s="187" t="s">
        <v>3</v>
      </c>
      <c r="N139" s="188" t="s">
        <v>41</v>
      </c>
      <c r="O139" s="189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R139" s="192" t="s">
        <v>162</v>
      </c>
      <c r="AT139" s="192" t="s">
        <v>158</v>
      </c>
      <c r="AU139" s="192" t="s">
        <v>77</v>
      </c>
      <c r="AY139" s="101" t="s">
        <v>157</v>
      </c>
      <c r="BE139" s="193">
        <f t="shared" si="24"/>
        <v>0</v>
      </c>
      <c r="BF139" s="193">
        <f t="shared" si="25"/>
        <v>0</v>
      </c>
      <c r="BG139" s="193">
        <f t="shared" si="26"/>
        <v>0</v>
      </c>
      <c r="BH139" s="193">
        <f t="shared" si="27"/>
        <v>0</v>
      </c>
      <c r="BI139" s="193">
        <f t="shared" si="28"/>
        <v>0</v>
      </c>
      <c r="BJ139" s="101" t="s">
        <v>163</v>
      </c>
      <c r="BK139" s="193">
        <f t="shared" si="29"/>
        <v>0</v>
      </c>
      <c r="BL139" s="101" t="s">
        <v>162</v>
      </c>
      <c r="BM139" s="192" t="s">
        <v>564</v>
      </c>
    </row>
    <row r="140" spans="2:63" s="169" customFormat="1" ht="25.9" customHeight="1">
      <c r="B140" s="170"/>
      <c r="D140" s="171" t="s">
        <v>68</v>
      </c>
      <c r="E140" s="172" t="s">
        <v>1600</v>
      </c>
      <c r="F140" s="172" t="s">
        <v>1601</v>
      </c>
      <c r="J140" s="173">
        <f>BK140</f>
        <v>0</v>
      </c>
      <c r="L140" s="170"/>
      <c r="M140" s="174"/>
      <c r="N140" s="175"/>
      <c r="O140" s="175"/>
      <c r="P140" s="176">
        <f>SUM(P141:P144)</f>
        <v>0</v>
      </c>
      <c r="Q140" s="175"/>
      <c r="R140" s="176">
        <f>SUM(R141:R144)</f>
        <v>0</v>
      </c>
      <c r="S140" s="175"/>
      <c r="T140" s="177">
        <f>SUM(T141:T144)</f>
        <v>0</v>
      </c>
      <c r="AR140" s="171" t="s">
        <v>77</v>
      </c>
      <c r="AT140" s="178" t="s">
        <v>68</v>
      </c>
      <c r="AU140" s="178" t="s">
        <v>69</v>
      </c>
      <c r="AY140" s="171" t="s">
        <v>157</v>
      </c>
      <c r="BK140" s="179">
        <f>SUM(BK141:BK144)</f>
        <v>0</v>
      </c>
    </row>
    <row r="141" spans="1:65" s="113" customFormat="1" ht="37.9" customHeight="1">
      <c r="A141" s="110"/>
      <c r="B141" s="111"/>
      <c r="C141" s="180" t="s">
        <v>340</v>
      </c>
      <c r="D141" s="180" t="s">
        <v>158</v>
      </c>
      <c r="E141" s="181" t="s">
        <v>340</v>
      </c>
      <c r="F141" s="182" t="s">
        <v>1744</v>
      </c>
      <c r="G141" s="183" t="s">
        <v>762</v>
      </c>
      <c r="H141" s="184">
        <v>2</v>
      </c>
      <c r="I141" s="5"/>
      <c r="J141" s="185">
        <f>ROUND(I141*H141,2)</f>
        <v>0</v>
      </c>
      <c r="K141" s="186"/>
      <c r="L141" s="111"/>
      <c r="M141" s="187" t="s">
        <v>3</v>
      </c>
      <c r="N141" s="188" t="s">
        <v>41</v>
      </c>
      <c r="O141" s="189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R141" s="192" t="s">
        <v>162</v>
      </c>
      <c r="AT141" s="192" t="s">
        <v>158</v>
      </c>
      <c r="AU141" s="192" t="s">
        <v>77</v>
      </c>
      <c r="AY141" s="101" t="s">
        <v>157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01" t="s">
        <v>163</v>
      </c>
      <c r="BK141" s="193">
        <f>ROUND(I141*H141,2)</f>
        <v>0</v>
      </c>
      <c r="BL141" s="101" t="s">
        <v>162</v>
      </c>
      <c r="BM141" s="192" t="s">
        <v>569</v>
      </c>
    </row>
    <row r="142" spans="1:65" s="113" customFormat="1" ht="24.2" customHeight="1">
      <c r="A142" s="110"/>
      <c r="B142" s="111"/>
      <c r="C142" s="180" t="s">
        <v>570</v>
      </c>
      <c r="D142" s="180" t="s">
        <v>158</v>
      </c>
      <c r="E142" s="181" t="s">
        <v>570</v>
      </c>
      <c r="F142" s="182" t="s">
        <v>1745</v>
      </c>
      <c r="G142" s="183" t="s">
        <v>727</v>
      </c>
      <c r="H142" s="184">
        <v>1</v>
      </c>
      <c r="I142" s="5"/>
      <c r="J142" s="185">
        <f>ROUND(I142*H142,2)</f>
        <v>0</v>
      </c>
      <c r="K142" s="186"/>
      <c r="L142" s="111"/>
      <c r="M142" s="187" t="s">
        <v>3</v>
      </c>
      <c r="N142" s="188" t="s">
        <v>41</v>
      </c>
      <c r="O142" s="18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01" t="s">
        <v>163</v>
      </c>
      <c r="BK142" s="193">
        <f>ROUND(I142*H142,2)</f>
        <v>0</v>
      </c>
      <c r="BL142" s="101" t="s">
        <v>162</v>
      </c>
      <c r="BM142" s="192" t="s">
        <v>573</v>
      </c>
    </row>
    <row r="143" spans="1:65" s="113" customFormat="1" ht="37.9" customHeight="1">
      <c r="A143" s="110"/>
      <c r="B143" s="111"/>
      <c r="C143" s="180" t="s">
        <v>344</v>
      </c>
      <c r="D143" s="180" t="s">
        <v>158</v>
      </c>
      <c r="E143" s="181" t="s">
        <v>344</v>
      </c>
      <c r="F143" s="182" t="s">
        <v>1746</v>
      </c>
      <c r="G143" s="183" t="s">
        <v>727</v>
      </c>
      <c r="H143" s="184">
        <v>1</v>
      </c>
      <c r="I143" s="5"/>
      <c r="J143" s="185">
        <f>ROUND(I143*H143,2)</f>
        <v>0</v>
      </c>
      <c r="K143" s="186"/>
      <c r="L143" s="111"/>
      <c r="M143" s="187" t="s">
        <v>3</v>
      </c>
      <c r="N143" s="188" t="s">
        <v>41</v>
      </c>
      <c r="O143" s="189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R143" s="192" t="s">
        <v>162</v>
      </c>
      <c r="AT143" s="192" t="s">
        <v>158</v>
      </c>
      <c r="AU143" s="192" t="s">
        <v>77</v>
      </c>
      <c r="AY143" s="101" t="s">
        <v>157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01" t="s">
        <v>163</v>
      </c>
      <c r="BK143" s="193">
        <f>ROUND(I143*H143,2)</f>
        <v>0</v>
      </c>
      <c r="BL143" s="101" t="s">
        <v>162</v>
      </c>
      <c r="BM143" s="192" t="s">
        <v>576</v>
      </c>
    </row>
    <row r="144" spans="1:65" s="113" customFormat="1" ht="16.5" customHeight="1">
      <c r="A144" s="110"/>
      <c r="B144" s="111"/>
      <c r="C144" s="180" t="s">
        <v>466</v>
      </c>
      <c r="D144" s="180" t="s">
        <v>158</v>
      </c>
      <c r="E144" s="181" t="s">
        <v>466</v>
      </c>
      <c r="F144" s="182" t="s">
        <v>1747</v>
      </c>
      <c r="G144" s="183" t="s">
        <v>727</v>
      </c>
      <c r="H144" s="184">
        <v>1</v>
      </c>
      <c r="I144" s="5"/>
      <c r="J144" s="185">
        <f>ROUND(I144*H144,2)</f>
        <v>0</v>
      </c>
      <c r="K144" s="186"/>
      <c r="L144" s="111"/>
      <c r="M144" s="199" t="s">
        <v>3</v>
      </c>
      <c r="N144" s="200" t="s">
        <v>41</v>
      </c>
      <c r="O144" s="201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R144" s="192" t="s">
        <v>162</v>
      </c>
      <c r="AT144" s="192" t="s">
        <v>158</v>
      </c>
      <c r="AU144" s="192" t="s">
        <v>77</v>
      </c>
      <c r="AY144" s="101" t="s">
        <v>157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01" t="s">
        <v>163</v>
      </c>
      <c r="BK144" s="193">
        <f>ROUND(I144*H144,2)</f>
        <v>0</v>
      </c>
      <c r="BL144" s="101" t="s">
        <v>162</v>
      </c>
      <c r="BM144" s="192" t="s">
        <v>581</v>
      </c>
    </row>
    <row r="145" spans="1:31" s="113" customFormat="1" ht="6.95" customHeight="1">
      <c r="A145" s="110"/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11"/>
      <c r="M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</row>
  </sheetData>
  <sheetProtection algorithmName="SHA-512" hashValue="sjgEGX3x63tfWKZZsU/fHcR7t9BX6BWGb+j2roajzpuizqijYa9+eqwyi0Dy+qLh2ebwFhcHO69J1I+qTg+FKQ==" saltValue="a0CVnnq9WXdFRAd53i+I0g==" spinCount="100000" sheet="1" objects="1" scenarios="1"/>
  <autoFilter ref="C81:K14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00"/>
  <sheetViews>
    <sheetView showGridLines="0" workbookViewId="0" topLeftCell="A87">
      <selection activeCell="I98" sqref="I98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96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1748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ROUND(J80,2)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ROUND((SUM(BE80:BE99)),2)</f>
        <v>0</v>
      </c>
      <c r="G33" s="110"/>
      <c r="H33" s="110"/>
      <c r="I33" s="130">
        <v>0.21</v>
      </c>
      <c r="J33" s="129">
        <f>ROUND(((SUM(BE80:BE99))*I33),2)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ROUND((SUM(BF80:BF99)),2)</f>
        <v>0</v>
      </c>
      <c r="G34" s="110"/>
      <c r="H34" s="110"/>
      <c r="I34" s="130">
        <v>0.15</v>
      </c>
      <c r="J34" s="129">
        <f>ROUND(((SUM(BF80:BF99))*I34),2)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ROUND((SUM(BG80:BG99)),2)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ROUND((SUM(BH80:BH99)),2)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ROUND((SUM(BI80:BI99)),2)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01-6 - OCELOVÁ KONSTRUKCE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J80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133</v>
      </c>
      <c r="E60" s="149"/>
      <c r="F60" s="149"/>
      <c r="G60" s="149"/>
      <c r="H60" s="149"/>
      <c r="I60" s="149"/>
      <c r="J60" s="150">
        <f>J81</f>
        <v>0</v>
      </c>
      <c r="L60" s="147"/>
    </row>
    <row r="61" spans="1:31" s="113" customFormat="1" ht="21.75" customHeight="1">
      <c r="A61" s="110"/>
      <c r="B61" s="111"/>
      <c r="C61" s="110"/>
      <c r="D61" s="110"/>
      <c r="E61" s="110"/>
      <c r="F61" s="110"/>
      <c r="G61" s="110"/>
      <c r="H61" s="110"/>
      <c r="I61" s="110"/>
      <c r="J61" s="110"/>
      <c r="K61" s="110"/>
      <c r="L61" s="112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:31" s="113" customFormat="1" ht="6.95" customHeight="1">
      <c r="A62" s="110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12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6" spans="1:31" s="113" customFormat="1" ht="6.95" customHeight="1">
      <c r="A66" s="110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12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67" spans="1:31" s="113" customFormat="1" ht="24.95" customHeight="1">
      <c r="A67" s="110"/>
      <c r="B67" s="111"/>
      <c r="C67" s="105" t="s">
        <v>143</v>
      </c>
      <c r="D67" s="110"/>
      <c r="E67" s="110"/>
      <c r="F67" s="110"/>
      <c r="G67" s="110"/>
      <c r="H67" s="110"/>
      <c r="I67" s="110"/>
      <c r="J67" s="110"/>
      <c r="K67" s="110"/>
      <c r="L67" s="112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</row>
    <row r="68" spans="1:31" s="113" customFormat="1" ht="6.95" customHeight="1">
      <c r="A68" s="110"/>
      <c r="B68" s="111"/>
      <c r="C68" s="110"/>
      <c r="D68" s="110"/>
      <c r="E68" s="110"/>
      <c r="F68" s="110"/>
      <c r="G68" s="110"/>
      <c r="H68" s="110"/>
      <c r="I68" s="110"/>
      <c r="J68" s="110"/>
      <c r="K68" s="110"/>
      <c r="L68" s="112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</row>
    <row r="69" spans="1:31" s="113" customFormat="1" ht="12" customHeight="1">
      <c r="A69" s="110"/>
      <c r="B69" s="111"/>
      <c r="C69" s="107" t="s">
        <v>17</v>
      </c>
      <c r="D69" s="110"/>
      <c r="E69" s="110"/>
      <c r="F69" s="110"/>
      <c r="G69" s="110"/>
      <c r="H69" s="110"/>
      <c r="I69" s="110"/>
      <c r="J69" s="110"/>
      <c r="K69" s="110"/>
      <c r="L69" s="112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</row>
    <row r="70" spans="1:31" s="113" customFormat="1" ht="16.5" customHeight="1">
      <c r="A70" s="110"/>
      <c r="B70" s="111"/>
      <c r="C70" s="110"/>
      <c r="D70" s="110"/>
      <c r="E70" s="108" t="str">
        <f>E7</f>
        <v>Domov Domino Zavidov</v>
      </c>
      <c r="F70" s="109"/>
      <c r="G70" s="109"/>
      <c r="H70" s="109"/>
      <c r="I70" s="110"/>
      <c r="J70" s="110"/>
      <c r="K70" s="110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12" customHeight="1">
      <c r="A71" s="110"/>
      <c r="B71" s="111"/>
      <c r="C71" s="107" t="s">
        <v>107</v>
      </c>
      <c r="D71" s="110"/>
      <c r="E71" s="110"/>
      <c r="F71" s="110"/>
      <c r="G71" s="110"/>
      <c r="H71" s="110"/>
      <c r="I71" s="110"/>
      <c r="J71" s="110"/>
      <c r="K71" s="110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s="113" customFormat="1" ht="16.5" customHeight="1">
      <c r="A72" s="110"/>
      <c r="B72" s="111"/>
      <c r="C72" s="110"/>
      <c r="D72" s="110"/>
      <c r="E72" s="114" t="str">
        <f>E9</f>
        <v>01-6 - OCELOVÁ KONSTRUKCE</v>
      </c>
      <c r="F72" s="115"/>
      <c r="G72" s="115"/>
      <c r="H72" s="115"/>
      <c r="I72" s="110"/>
      <c r="J72" s="110"/>
      <c r="K72" s="110"/>
      <c r="L72" s="112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s="113" customFormat="1" ht="6.95" customHeight="1">
      <c r="A73" s="110"/>
      <c r="B73" s="111"/>
      <c r="C73" s="110"/>
      <c r="D73" s="110"/>
      <c r="E73" s="110"/>
      <c r="F73" s="110"/>
      <c r="G73" s="110"/>
      <c r="H73" s="110"/>
      <c r="I73" s="110"/>
      <c r="J73" s="110"/>
      <c r="K73" s="110"/>
      <c r="L73" s="112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s="113" customFormat="1" ht="12" customHeight="1">
      <c r="A74" s="110"/>
      <c r="B74" s="111"/>
      <c r="C74" s="107" t="s">
        <v>21</v>
      </c>
      <c r="D74" s="110"/>
      <c r="E74" s="110"/>
      <c r="F74" s="116" t="str">
        <f>F12</f>
        <v xml:space="preserve"> </v>
      </c>
      <c r="G74" s="110"/>
      <c r="H74" s="110"/>
      <c r="I74" s="107" t="s">
        <v>23</v>
      </c>
      <c r="J74" s="117" t="str">
        <f>IF(J12="","",J12)</f>
        <v>4. 1. 2022</v>
      </c>
      <c r="K74" s="110"/>
      <c r="L74" s="112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s="113" customFormat="1" ht="6.95" customHeight="1">
      <c r="A75" s="110"/>
      <c r="B75" s="111"/>
      <c r="C75" s="110"/>
      <c r="D75" s="110"/>
      <c r="E75" s="110"/>
      <c r="F75" s="110"/>
      <c r="G75" s="110"/>
      <c r="H75" s="110"/>
      <c r="I75" s="110"/>
      <c r="J75" s="110"/>
      <c r="K75" s="110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15.2" customHeight="1">
      <c r="A76" s="110"/>
      <c r="B76" s="111"/>
      <c r="C76" s="107" t="s">
        <v>25</v>
      </c>
      <c r="D76" s="110"/>
      <c r="E76" s="110"/>
      <c r="F76" s="116" t="str">
        <f>E15</f>
        <v xml:space="preserve"> </v>
      </c>
      <c r="G76" s="110"/>
      <c r="H76" s="110"/>
      <c r="I76" s="107" t="s">
        <v>30</v>
      </c>
      <c r="J76" s="142" t="str">
        <f>E21</f>
        <v xml:space="preserve"> </v>
      </c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15.2" customHeight="1">
      <c r="A77" s="110"/>
      <c r="B77" s="111"/>
      <c r="C77" s="107" t="s">
        <v>28</v>
      </c>
      <c r="D77" s="110"/>
      <c r="E77" s="110"/>
      <c r="F77" s="116" t="str">
        <f>IF(E18="","",E18)</f>
        <v>Vyplň údaj</v>
      </c>
      <c r="G77" s="110"/>
      <c r="H77" s="110"/>
      <c r="I77" s="107" t="s">
        <v>32</v>
      </c>
      <c r="J77" s="142" t="str">
        <f>E24</f>
        <v xml:space="preserve"> </v>
      </c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0.35" customHeight="1">
      <c r="A78" s="110"/>
      <c r="B78" s="111"/>
      <c r="C78" s="110"/>
      <c r="D78" s="110"/>
      <c r="E78" s="110"/>
      <c r="F78" s="110"/>
      <c r="G78" s="110"/>
      <c r="H78" s="110"/>
      <c r="I78" s="110"/>
      <c r="J78" s="110"/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61" customFormat="1" ht="29.25" customHeight="1">
      <c r="A79" s="151"/>
      <c r="B79" s="152"/>
      <c r="C79" s="153" t="s">
        <v>144</v>
      </c>
      <c r="D79" s="154" t="s">
        <v>54</v>
      </c>
      <c r="E79" s="154" t="s">
        <v>50</v>
      </c>
      <c r="F79" s="154" t="s">
        <v>51</v>
      </c>
      <c r="G79" s="154" t="s">
        <v>145</v>
      </c>
      <c r="H79" s="154" t="s">
        <v>146</v>
      </c>
      <c r="I79" s="154" t="s">
        <v>147</v>
      </c>
      <c r="J79" s="155" t="s">
        <v>111</v>
      </c>
      <c r="K79" s="156" t="s">
        <v>148</v>
      </c>
      <c r="L79" s="157"/>
      <c r="M79" s="158" t="s">
        <v>3</v>
      </c>
      <c r="N79" s="159" t="s">
        <v>39</v>
      </c>
      <c r="O79" s="159" t="s">
        <v>149</v>
      </c>
      <c r="P79" s="159" t="s">
        <v>150</v>
      </c>
      <c r="Q79" s="159" t="s">
        <v>151</v>
      </c>
      <c r="R79" s="159" t="s">
        <v>152</v>
      </c>
      <c r="S79" s="159" t="s">
        <v>153</v>
      </c>
      <c r="T79" s="160" t="s">
        <v>154</v>
      </c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</row>
    <row r="80" spans="1:63" s="113" customFormat="1" ht="22.9" customHeight="1">
      <c r="A80" s="110"/>
      <c r="B80" s="111"/>
      <c r="C80" s="162" t="s">
        <v>155</v>
      </c>
      <c r="D80" s="110"/>
      <c r="E80" s="110"/>
      <c r="F80" s="110"/>
      <c r="G80" s="110"/>
      <c r="H80" s="110"/>
      <c r="I80" s="110"/>
      <c r="J80" s="163">
        <f>BK80</f>
        <v>0</v>
      </c>
      <c r="K80" s="110"/>
      <c r="L80" s="111"/>
      <c r="M80" s="164"/>
      <c r="N80" s="165"/>
      <c r="O80" s="124"/>
      <c r="P80" s="166">
        <f>P81</f>
        <v>0</v>
      </c>
      <c r="Q80" s="124"/>
      <c r="R80" s="166">
        <f>R81</f>
        <v>0</v>
      </c>
      <c r="S80" s="124"/>
      <c r="T80" s="167">
        <f>T81</f>
        <v>0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T80" s="101" t="s">
        <v>68</v>
      </c>
      <c r="AU80" s="101" t="s">
        <v>112</v>
      </c>
      <c r="BK80" s="168">
        <f>BK81</f>
        <v>0</v>
      </c>
    </row>
    <row r="81" spans="2:63" s="169" customFormat="1" ht="25.9" customHeight="1">
      <c r="B81" s="170"/>
      <c r="D81" s="171" t="s">
        <v>68</v>
      </c>
      <c r="E81" s="172" t="s">
        <v>1222</v>
      </c>
      <c r="F81" s="172" t="s">
        <v>1223</v>
      </c>
      <c r="J81" s="173">
        <f>BK81</f>
        <v>0</v>
      </c>
      <c r="L81" s="170"/>
      <c r="M81" s="174"/>
      <c r="N81" s="175"/>
      <c r="O81" s="175"/>
      <c r="P81" s="176">
        <f>SUM(P82:P99)</f>
        <v>0</v>
      </c>
      <c r="Q81" s="175"/>
      <c r="R81" s="176">
        <f>SUM(R82:R99)</f>
        <v>0</v>
      </c>
      <c r="S81" s="175"/>
      <c r="T81" s="177">
        <f>SUM(T82:T99)</f>
        <v>0</v>
      </c>
      <c r="AR81" s="171" t="s">
        <v>163</v>
      </c>
      <c r="AT81" s="178" t="s">
        <v>68</v>
      </c>
      <c r="AU81" s="178" t="s">
        <v>69</v>
      </c>
      <c r="AY81" s="171" t="s">
        <v>157</v>
      </c>
      <c r="BK81" s="179">
        <f>SUM(BK82:BK99)</f>
        <v>0</v>
      </c>
    </row>
    <row r="82" spans="1:65" s="113" customFormat="1" ht="21.75" customHeight="1">
      <c r="A82" s="110"/>
      <c r="B82" s="111"/>
      <c r="C82" s="180" t="s">
        <v>77</v>
      </c>
      <c r="D82" s="180" t="s">
        <v>158</v>
      </c>
      <c r="E82" s="181" t="s">
        <v>1749</v>
      </c>
      <c r="F82" s="182" t="s">
        <v>1750</v>
      </c>
      <c r="G82" s="183" t="s">
        <v>1238</v>
      </c>
      <c r="H82" s="184">
        <v>41.58</v>
      </c>
      <c r="I82" s="5"/>
      <c r="J82" s="185">
        <f aca="true" t="shared" si="0" ref="J82:J97">ROUND(I82*H82,2)</f>
        <v>0</v>
      </c>
      <c r="K82" s="186"/>
      <c r="L82" s="111"/>
      <c r="M82" s="187" t="s">
        <v>3</v>
      </c>
      <c r="N82" s="188" t="s">
        <v>41</v>
      </c>
      <c r="O82" s="189"/>
      <c r="P82" s="190">
        <f aca="true" t="shared" si="1" ref="P82:P97">O82*H82</f>
        <v>0</v>
      </c>
      <c r="Q82" s="190">
        <v>0</v>
      </c>
      <c r="R82" s="190">
        <f aca="true" t="shared" si="2" ref="R82:R97">Q82*H82</f>
        <v>0</v>
      </c>
      <c r="S82" s="190">
        <v>0</v>
      </c>
      <c r="T82" s="191">
        <f aca="true" t="shared" si="3" ref="T82:T97">S82*H82</f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R82" s="192" t="s">
        <v>211</v>
      </c>
      <c r="AT82" s="192" t="s">
        <v>158</v>
      </c>
      <c r="AU82" s="192" t="s">
        <v>77</v>
      </c>
      <c r="AY82" s="101" t="s">
        <v>157</v>
      </c>
      <c r="BE82" s="193">
        <f aca="true" t="shared" si="4" ref="BE82:BE97">IF(N82="základní",J82,0)</f>
        <v>0</v>
      </c>
      <c r="BF82" s="193">
        <f aca="true" t="shared" si="5" ref="BF82:BF97">IF(N82="snížená",J82,0)</f>
        <v>0</v>
      </c>
      <c r="BG82" s="193">
        <f aca="true" t="shared" si="6" ref="BG82:BG97">IF(N82="zákl. přenesená",J82,0)</f>
        <v>0</v>
      </c>
      <c r="BH82" s="193">
        <f aca="true" t="shared" si="7" ref="BH82:BH97">IF(N82="sníž. přenesená",J82,0)</f>
        <v>0</v>
      </c>
      <c r="BI82" s="193">
        <f aca="true" t="shared" si="8" ref="BI82:BI97">IF(N82="nulová",J82,0)</f>
        <v>0</v>
      </c>
      <c r="BJ82" s="101" t="s">
        <v>163</v>
      </c>
      <c r="BK82" s="193">
        <f aca="true" t="shared" si="9" ref="BK82:BK97">ROUND(I82*H82,2)</f>
        <v>0</v>
      </c>
      <c r="BL82" s="101" t="s">
        <v>211</v>
      </c>
      <c r="BM82" s="192" t="s">
        <v>163</v>
      </c>
    </row>
    <row r="83" spans="1:65" s="113" customFormat="1" ht="21.75" customHeight="1">
      <c r="A83" s="110"/>
      <c r="B83" s="111"/>
      <c r="C83" s="180" t="s">
        <v>163</v>
      </c>
      <c r="D83" s="180" t="s">
        <v>158</v>
      </c>
      <c r="E83" s="181" t="s">
        <v>1751</v>
      </c>
      <c r="F83" s="182" t="s">
        <v>1752</v>
      </c>
      <c r="G83" s="183" t="s">
        <v>757</v>
      </c>
      <c r="H83" s="184">
        <v>0.02</v>
      </c>
      <c r="I83" s="5"/>
      <c r="J83" s="185">
        <f t="shared" si="0"/>
        <v>0</v>
      </c>
      <c r="K83" s="186"/>
      <c r="L83" s="111"/>
      <c r="M83" s="187" t="s">
        <v>3</v>
      </c>
      <c r="N83" s="188" t="s">
        <v>41</v>
      </c>
      <c r="O83" s="189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R83" s="192" t="s">
        <v>211</v>
      </c>
      <c r="AT83" s="192" t="s">
        <v>158</v>
      </c>
      <c r="AU83" s="192" t="s">
        <v>77</v>
      </c>
      <c r="AY83" s="101" t="s">
        <v>157</v>
      </c>
      <c r="BE83" s="193">
        <f t="shared" si="4"/>
        <v>0</v>
      </c>
      <c r="BF83" s="193">
        <f t="shared" si="5"/>
        <v>0</v>
      </c>
      <c r="BG83" s="193">
        <f t="shared" si="6"/>
        <v>0</v>
      </c>
      <c r="BH83" s="193">
        <f t="shared" si="7"/>
        <v>0</v>
      </c>
      <c r="BI83" s="193">
        <f t="shared" si="8"/>
        <v>0</v>
      </c>
      <c r="BJ83" s="101" t="s">
        <v>163</v>
      </c>
      <c r="BK83" s="193">
        <f t="shared" si="9"/>
        <v>0</v>
      </c>
      <c r="BL83" s="101" t="s">
        <v>211</v>
      </c>
      <c r="BM83" s="192" t="s">
        <v>162</v>
      </c>
    </row>
    <row r="84" spans="1:65" s="113" customFormat="1" ht="16.5" customHeight="1">
      <c r="A84" s="110"/>
      <c r="B84" s="111"/>
      <c r="C84" s="180" t="s">
        <v>176</v>
      </c>
      <c r="D84" s="180" t="s">
        <v>158</v>
      </c>
      <c r="E84" s="181" t="s">
        <v>1753</v>
      </c>
      <c r="F84" s="182" t="s">
        <v>1754</v>
      </c>
      <c r="G84" s="183" t="s">
        <v>757</v>
      </c>
      <c r="H84" s="184">
        <v>0.02</v>
      </c>
      <c r="I84" s="5"/>
      <c r="J84" s="185">
        <f t="shared" si="0"/>
        <v>0</v>
      </c>
      <c r="K84" s="186"/>
      <c r="L84" s="111"/>
      <c r="M84" s="187" t="s">
        <v>3</v>
      </c>
      <c r="N84" s="188" t="s">
        <v>41</v>
      </c>
      <c r="O84" s="189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R84" s="192" t="s">
        <v>211</v>
      </c>
      <c r="AT84" s="192" t="s">
        <v>158</v>
      </c>
      <c r="AU84" s="192" t="s">
        <v>77</v>
      </c>
      <c r="AY84" s="101" t="s">
        <v>157</v>
      </c>
      <c r="BE84" s="193">
        <f t="shared" si="4"/>
        <v>0</v>
      </c>
      <c r="BF84" s="193">
        <f t="shared" si="5"/>
        <v>0</v>
      </c>
      <c r="BG84" s="193">
        <f t="shared" si="6"/>
        <v>0</v>
      </c>
      <c r="BH84" s="193">
        <f t="shared" si="7"/>
        <v>0</v>
      </c>
      <c r="BI84" s="193">
        <f t="shared" si="8"/>
        <v>0</v>
      </c>
      <c r="BJ84" s="101" t="s">
        <v>163</v>
      </c>
      <c r="BK84" s="193">
        <f t="shared" si="9"/>
        <v>0</v>
      </c>
      <c r="BL84" s="101" t="s">
        <v>211</v>
      </c>
      <c r="BM84" s="192" t="s">
        <v>179</v>
      </c>
    </row>
    <row r="85" spans="1:65" s="113" customFormat="1" ht="16.5" customHeight="1">
      <c r="A85" s="110"/>
      <c r="B85" s="111"/>
      <c r="C85" s="180" t="s">
        <v>162</v>
      </c>
      <c r="D85" s="180" t="s">
        <v>158</v>
      </c>
      <c r="E85" s="181" t="s">
        <v>1755</v>
      </c>
      <c r="F85" s="182" t="s">
        <v>1756</v>
      </c>
      <c r="G85" s="183" t="s">
        <v>757</v>
      </c>
      <c r="H85" s="184">
        <v>0.005</v>
      </c>
      <c r="I85" s="5"/>
      <c r="J85" s="185">
        <f t="shared" si="0"/>
        <v>0</v>
      </c>
      <c r="K85" s="186"/>
      <c r="L85" s="111"/>
      <c r="M85" s="187" t="s">
        <v>3</v>
      </c>
      <c r="N85" s="188" t="s">
        <v>41</v>
      </c>
      <c r="O85" s="189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R85" s="192" t="s">
        <v>211</v>
      </c>
      <c r="AT85" s="192" t="s">
        <v>158</v>
      </c>
      <c r="AU85" s="192" t="s">
        <v>77</v>
      </c>
      <c r="AY85" s="101" t="s">
        <v>157</v>
      </c>
      <c r="BE85" s="193">
        <f t="shared" si="4"/>
        <v>0</v>
      </c>
      <c r="BF85" s="193">
        <f t="shared" si="5"/>
        <v>0</v>
      </c>
      <c r="BG85" s="193">
        <f t="shared" si="6"/>
        <v>0</v>
      </c>
      <c r="BH85" s="193">
        <f t="shared" si="7"/>
        <v>0</v>
      </c>
      <c r="BI85" s="193">
        <f t="shared" si="8"/>
        <v>0</v>
      </c>
      <c r="BJ85" s="101" t="s">
        <v>163</v>
      </c>
      <c r="BK85" s="193">
        <f t="shared" si="9"/>
        <v>0</v>
      </c>
      <c r="BL85" s="101" t="s">
        <v>211</v>
      </c>
      <c r="BM85" s="192" t="s">
        <v>184</v>
      </c>
    </row>
    <row r="86" spans="1:65" s="113" customFormat="1" ht="21.75" customHeight="1">
      <c r="A86" s="110"/>
      <c r="B86" s="111"/>
      <c r="C86" s="180" t="s">
        <v>190</v>
      </c>
      <c r="D86" s="180" t="s">
        <v>158</v>
      </c>
      <c r="E86" s="181" t="s">
        <v>1757</v>
      </c>
      <c r="F86" s="182" t="s">
        <v>1758</v>
      </c>
      <c r="G86" s="183" t="s">
        <v>1238</v>
      </c>
      <c r="H86" s="184">
        <v>56.56</v>
      </c>
      <c r="I86" s="5"/>
      <c r="J86" s="185">
        <f t="shared" si="0"/>
        <v>0</v>
      </c>
      <c r="K86" s="186"/>
      <c r="L86" s="111"/>
      <c r="M86" s="187" t="s">
        <v>3</v>
      </c>
      <c r="N86" s="188" t="s">
        <v>41</v>
      </c>
      <c r="O86" s="189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R86" s="192" t="s">
        <v>211</v>
      </c>
      <c r="AT86" s="192" t="s">
        <v>158</v>
      </c>
      <c r="AU86" s="192" t="s">
        <v>77</v>
      </c>
      <c r="AY86" s="101" t="s">
        <v>157</v>
      </c>
      <c r="BE86" s="193">
        <f t="shared" si="4"/>
        <v>0</v>
      </c>
      <c r="BF86" s="193">
        <f t="shared" si="5"/>
        <v>0</v>
      </c>
      <c r="BG86" s="193">
        <f t="shared" si="6"/>
        <v>0</v>
      </c>
      <c r="BH86" s="193">
        <f t="shared" si="7"/>
        <v>0</v>
      </c>
      <c r="BI86" s="193">
        <f t="shared" si="8"/>
        <v>0</v>
      </c>
      <c r="BJ86" s="101" t="s">
        <v>163</v>
      </c>
      <c r="BK86" s="193">
        <f t="shared" si="9"/>
        <v>0</v>
      </c>
      <c r="BL86" s="101" t="s">
        <v>211</v>
      </c>
      <c r="BM86" s="192" t="s">
        <v>194</v>
      </c>
    </row>
    <row r="87" spans="1:65" s="113" customFormat="1" ht="16.5" customHeight="1">
      <c r="A87" s="110"/>
      <c r="B87" s="111"/>
      <c r="C87" s="180" t="s">
        <v>179</v>
      </c>
      <c r="D87" s="180" t="s">
        <v>158</v>
      </c>
      <c r="E87" s="181" t="s">
        <v>1759</v>
      </c>
      <c r="F87" s="182" t="s">
        <v>1760</v>
      </c>
      <c r="G87" s="183" t="s">
        <v>757</v>
      </c>
      <c r="H87" s="184">
        <v>0.061</v>
      </c>
      <c r="I87" s="5"/>
      <c r="J87" s="185">
        <f t="shared" si="0"/>
        <v>0</v>
      </c>
      <c r="K87" s="186"/>
      <c r="L87" s="111"/>
      <c r="M87" s="187" t="s">
        <v>3</v>
      </c>
      <c r="N87" s="188" t="s">
        <v>41</v>
      </c>
      <c r="O87" s="189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R87" s="192" t="s">
        <v>211</v>
      </c>
      <c r="AT87" s="192" t="s">
        <v>158</v>
      </c>
      <c r="AU87" s="192" t="s">
        <v>77</v>
      </c>
      <c r="AY87" s="101" t="s">
        <v>157</v>
      </c>
      <c r="BE87" s="193">
        <f t="shared" si="4"/>
        <v>0</v>
      </c>
      <c r="BF87" s="193">
        <f t="shared" si="5"/>
        <v>0</v>
      </c>
      <c r="BG87" s="193">
        <f t="shared" si="6"/>
        <v>0</v>
      </c>
      <c r="BH87" s="193">
        <f t="shared" si="7"/>
        <v>0</v>
      </c>
      <c r="BI87" s="193">
        <f t="shared" si="8"/>
        <v>0</v>
      </c>
      <c r="BJ87" s="101" t="s">
        <v>163</v>
      </c>
      <c r="BK87" s="193">
        <f t="shared" si="9"/>
        <v>0</v>
      </c>
      <c r="BL87" s="101" t="s">
        <v>211</v>
      </c>
      <c r="BM87" s="192" t="s">
        <v>202</v>
      </c>
    </row>
    <row r="88" spans="1:65" s="113" customFormat="1" ht="21.75" customHeight="1">
      <c r="A88" s="110"/>
      <c r="B88" s="111"/>
      <c r="C88" s="180" t="s">
        <v>205</v>
      </c>
      <c r="D88" s="180" t="s">
        <v>158</v>
      </c>
      <c r="E88" s="181" t="s">
        <v>1761</v>
      </c>
      <c r="F88" s="182" t="s">
        <v>1762</v>
      </c>
      <c r="G88" s="183" t="s">
        <v>1238</v>
      </c>
      <c r="H88" s="184">
        <v>223.36</v>
      </c>
      <c r="I88" s="5"/>
      <c r="J88" s="185">
        <f t="shared" si="0"/>
        <v>0</v>
      </c>
      <c r="K88" s="186"/>
      <c r="L88" s="111"/>
      <c r="M88" s="187" t="s">
        <v>3</v>
      </c>
      <c r="N88" s="188" t="s">
        <v>41</v>
      </c>
      <c r="O88" s="189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R88" s="192" t="s">
        <v>211</v>
      </c>
      <c r="AT88" s="192" t="s">
        <v>158</v>
      </c>
      <c r="AU88" s="192" t="s">
        <v>77</v>
      </c>
      <c r="AY88" s="101" t="s">
        <v>157</v>
      </c>
      <c r="BE88" s="193">
        <f t="shared" si="4"/>
        <v>0</v>
      </c>
      <c r="BF88" s="193">
        <f t="shared" si="5"/>
        <v>0</v>
      </c>
      <c r="BG88" s="193">
        <f t="shared" si="6"/>
        <v>0</v>
      </c>
      <c r="BH88" s="193">
        <f t="shared" si="7"/>
        <v>0</v>
      </c>
      <c r="BI88" s="193">
        <f t="shared" si="8"/>
        <v>0</v>
      </c>
      <c r="BJ88" s="101" t="s">
        <v>163</v>
      </c>
      <c r="BK88" s="193">
        <f t="shared" si="9"/>
        <v>0</v>
      </c>
      <c r="BL88" s="101" t="s">
        <v>211</v>
      </c>
      <c r="BM88" s="192" t="s">
        <v>208</v>
      </c>
    </row>
    <row r="89" spans="1:65" s="113" customFormat="1" ht="21.75" customHeight="1">
      <c r="A89" s="110"/>
      <c r="B89" s="111"/>
      <c r="C89" s="180" t="s">
        <v>184</v>
      </c>
      <c r="D89" s="180" t="s">
        <v>158</v>
      </c>
      <c r="E89" s="181" t="s">
        <v>1763</v>
      </c>
      <c r="F89" s="182" t="s">
        <v>1764</v>
      </c>
      <c r="G89" s="183" t="s">
        <v>1238</v>
      </c>
      <c r="H89" s="184">
        <v>389.48</v>
      </c>
      <c r="I89" s="5"/>
      <c r="J89" s="185">
        <f t="shared" si="0"/>
        <v>0</v>
      </c>
      <c r="K89" s="186"/>
      <c r="L89" s="111"/>
      <c r="M89" s="187" t="s">
        <v>3</v>
      </c>
      <c r="N89" s="188" t="s">
        <v>41</v>
      </c>
      <c r="O89" s="189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R89" s="192" t="s">
        <v>211</v>
      </c>
      <c r="AT89" s="192" t="s">
        <v>158</v>
      </c>
      <c r="AU89" s="192" t="s">
        <v>77</v>
      </c>
      <c r="AY89" s="101" t="s">
        <v>157</v>
      </c>
      <c r="BE89" s="193">
        <f t="shared" si="4"/>
        <v>0</v>
      </c>
      <c r="BF89" s="193">
        <f t="shared" si="5"/>
        <v>0</v>
      </c>
      <c r="BG89" s="193">
        <f t="shared" si="6"/>
        <v>0</v>
      </c>
      <c r="BH89" s="193">
        <f t="shared" si="7"/>
        <v>0</v>
      </c>
      <c r="BI89" s="193">
        <f t="shared" si="8"/>
        <v>0</v>
      </c>
      <c r="BJ89" s="101" t="s">
        <v>163</v>
      </c>
      <c r="BK89" s="193">
        <f t="shared" si="9"/>
        <v>0</v>
      </c>
      <c r="BL89" s="101" t="s">
        <v>211</v>
      </c>
      <c r="BM89" s="192" t="s">
        <v>211</v>
      </c>
    </row>
    <row r="90" spans="1:65" s="113" customFormat="1" ht="21.75" customHeight="1">
      <c r="A90" s="110"/>
      <c r="B90" s="111"/>
      <c r="C90" s="180" t="s">
        <v>215</v>
      </c>
      <c r="D90" s="180" t="s">
        <v>158</v>
      </c>
      <c r="E90" s="181" t="s">
        <v>1765</v>
      </c>
      <c r="F90" s="182" t="s">
        <v>1766</v>
      </c>
      <c r="G90" s="183" t="s">
        <v>757</v>
      </c>
      <c r="H90" s="184">
        <v>0.662</v>
      </c>
      <c r="I90" s="5"/>
      <c r="J90" s="185">
        <f t="shared" si="0"/>
        <v>0</v>
      </c>
      <c r="K90" s="186"/>
      <c r="L90" s="111"/>
      <c r="M90" s="187" t="s">
        <v>3</v>
      </c>
      <c r="N90" s="188" t="s">
        <v>41</v>
      </c>
      <c r="O90" s="189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R90" s="192" t="s">
        <v>211</v>
      </c>
      <c r="AT90" s="192" t="s">
        <v>158</v>
      </c>
      <c r="AU90" s="192" t="s">
        <v>77</v>
      </c>
      <c r="AY90" s="101" t="s">
        <v>157</v>
      </c>
      <c r="BE90" s="193">
        <f t="shared" si="4"/>
        <v>0</v>
      </c>
      <c r="BF90" s="193">
        <f t="shared" si="5"/>
        <v>0</v>
      </c>
      <c r="BG90" s="193">
        <f t="shared" si="6"/>
        <v>0</v>
      </c>
      <c r="BH90" s="193">
        <f t="shared" si="7"/>
        <v>0</v>
      </c>
      <c r="BI90" s="193">
        <f t="shared" si="8"/>
        <v>0</v>
      </c>
      <c r="BJ90" s="101" t="s">
        <v>163</v>
      </c>
      <c r="BK90" s="193">
        <f t="shared" si="9"/>
        <v>0</v>
      </c>
      <c r="BL90" s="101" t="s">
        <v>211</v>
      </c>
      <c r="BM90" s="192" t="s">
        <v>218</v>
      </c>
    </row>
    <row r="91" spans="1:65" s="113" customFormat="1" ht="21.75" customHeight="1">
      <c r="A91" s="110"/>
      <c r="B91" s="111"/>
      <c r="C91" s="180" t="s">
        <v>194</v>
      </c>
      <c r="D91" s="180" t="s">
        <v>158</v>
      </c>
      <c r="E91" s="181" t="s">
        <v>1767</v>
      </c>
      <c r="F91" s="182" t="s">
        <v>1768</v>
      </c>
      <c r="G91" s="183" t="s">
        <v>1238</v>
      </c>
      <c r="H91" s="184">
        <v>871.08</v>
      </c>
      <c r="I91" s="5"/>
      <c r="J91" s="185">
        <f t="shared" si="0"/>
        <v>0</v>
      </c>
      <c r="K91" s="186"/>
      <c r="L91" s="111"/>
      <c r="M91" s="187" t="s">
        <v>3</v>
      </c>
      <c r="N91" s="188" t="s">
        <v>41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211</v>
      </c>
      <c r="AT91" s="192" t="s">
        <v>158</v>
      </c>
      <c r="AU91" s="192" t="s">
        <v>77</v>
      </c>
      <c r="AY91" s="101" t="s">
        <v>157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01" t="s">
        <v>163</v>
      </c>
      <c r="BK91" s="193">
        <f t="shared" si="9"/>
        <v>0</v>
      </c>
      <c r="BL91" s="101" t="s">
        <v>211</v>
      </c>
      <c r="BM91" s="192" t="s">
        <v>221</v>
      </c>
    </row>
    <row r="92" spans="1:65" s="113" customFormat="1" ht="21.75" customHeight="1">
      <c r="A92" s="110"/>
      <c r="B92" s="111"/>
      <c r="C92" s="180" t="s">
        <v>222</v>
      </c>
      <c r="D92" s="180" t="s">
        <v>158</v>
      </c>
      <c r="E92" s="181" t="s">
        <v>1769</v>
      </c>
      <c r="F92" s="182" t="s">
        <v>1770</v>
      </c>
      <c r="G92" s="183" t="s">
        <v>757</v>
      </c>
      <c r="H92" s="184">
        <v>0.941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211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211</v>
      </c>
      <c r="BM92" s="192" t="s">
        <v>225</v>
      </c>
    </row>
    <row r="93" spans="1:65" s="113" customFormat="1" ht="21.75" customHeight="1">
      <c r="A93" s="110"/>
      <c r="B93" s="111"/>
      <c r="C93" s="180" t="s">
        <v>202</v>
      </c>
      <c r="D93" s="180" t="s">
        <v>158</v>
      </c>
      <c r="E93" s="181" t="s">
        <v>1771</v>
      </c>
      <c r="F93" s="182" t="s">
        <v>1772</v>
      </c>
      <c r="G93" s="183" t="s">
        <v>1238</v>
      </c>
      <c r="H93" s="184">
        <v>321.5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211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211</v>
      </c>
      <c r="BM93" s="192" t="s">
        <v>228</v>
      </c>
    </row>
    <row r="94" spans="1:65" s="113" customFormat="1" ht="16.5" customHeight="1">
      <c r="A94" s="110"/>
      <c r="B94" s="111"/>
      <c r="C94" s="180" t="s">
        <v>229</v>
      </c>
      <c r="D94" s="180" t="s">
        <v>158</v>
      </c>
      <c r="E94" s="181" t="s">
        <v>1773</v>
      </c>
      <c r="F94" s="182" t="s">
        <v>1774</v>
      </c>
      <c r="G94" s="183" t="s">
        <v>1238</v>
      </c>
      <c r="H94" s="184">
        <v>389.48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211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211</v>
      </c>
      <c r="BM94" s="192" t="s">
        <v>232</v>
      </c>
    </row>
    <row r="95" spans="1:65" s="113" customFormat="1" ht="16.5" customHeight="1">
      <c r="A95" s="110"/>
      <c r="B95" s="111"/>
      <c r="C95" s="180" t="s">
        <v>208</v>
      </c>
      <c r="D95" s="180" t="s">
        <v>158</v>
      </c>
      <c r="E95" s="181" t="s">
        <v>1775</v>
      </c>
      <c r="F95" s="182" t="s">
        <v>1776</v>
      </c>
      <c r="G95" s="183" t="s">
        <v>1238</v>
      </c>
      <c r="H95" s="184">
        <v>871.08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211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211</v>
      </c>
      <c r="BM95" s="192" t="s">
        <v>238</v>
      </c>
    </row>
    <row r="96" spans="1:65" s="113" customFormat="1" ht="24.2" customHeight="1">
      <c r="A96" s="110"/>
      <c r="B96" s="111"/>
      <c r="C96" s="180" t="s">
        <v>9</v>
      </c>
      <c r="D96" s="180" t="s">
        <v>158</v>
      </c>
      <c r="E96" s="181" t="s">
        <v>1277</v>
      </c>
      <c r="F96" s="182" t="s">
        <v>1777</v>
      </c>
      <c r="G96" s="183" t="s">
        <v>1238</v>
      </c>
      <c r="H96" s="184">
        <v>79.1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211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211</v>
      </c>
      <c r="BM96" s="192" t="s">
        <v>243</v>
      </c>
    </row>
    <row r="97" spans="1:65" s="113" customFormat="1" ht="16.5" customHeight="1">
      <c r="A97" s="110"/>
      <c r="B97" s="111"/>
      <c r="C97" s="180" t="s">
        <v>211</v>
      </c>
      <c r="D97" s="180" t="s">
        <v>158</v>
      </c>
      <c r="E97" s="181" t="s">
        <v>1778</v>
      </c>
      <c r="F97" s="182" t="s">
        <v>1779</v>
      </c>
      <c r="G97" s="183" t="s">
        <v>727</v>
      </c>
      <c r="H97" s="184">
        <v>1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211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211</v>
      </c>
      <c r="BM97" s="192" t="s">
        <v>248</v>
      </c>
    </row>
    <row r="98" spans="1:47" s="113" customFormat="1" ht="68.25">
      <c r="A98" s="110"/>
      <c r="B98" s="111"/>
      <c r="C98" s="110"/>
      <c r="D98" s="194" t="s">
        <v>1395</v>
      </c>
      <c r="E98" s="110"/>
      <c r="F98" s="195" t="s">
        <v>1780</v>
      </c>
      <c r="G98" s="110"/>
      <c r="H98" s="110"/>
      <c r="I98" s="110"/>
      <c r="J98" s="110"/>
      <c r="K98" s="110"/>
      <c r="L98" s="111"/>
      <c r="M98" s="196"/>
      <c r="N98" s="197"/>
      <c r="O98" s="189"/>
      <c r="P98" s="189"/>
      <c r="Q98" s="189"/>
      <c r="R98" s="189"/>
      <c r="S98" s="189"/>
      <c r="T98" s="198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T98" s="101" t="s">
        <v>1395</v>
      </c>
      <c r="AU98" s="101" t="s">
        <v>77</v>
      </c>
    </row>
    <row r="99" spans="1:65" s="113" customFormat="1" ht="21.75" customHeight="1">
      <c r="A99" s="110"/>
      <c r="B99" s="111"/>
      <c r="C99" s="180" t="s">
        <v>251</v>
      </c>
      <c r="D99" s="180" t="s">
        <v>158</v>
      </c>
      <c r="E99" s="181" t="s">
        <v>1781</v>
      </c>
      <c r="F99" s="182" t="s">
        <v>1782</v>
      </c>
      <c r="G99" s="183" t="s">
        <v>1783</v>
      </c>
      <c r="H99" s="6"/>
      <c r="I99" s="5"/>
      <c r="J99" s="185">
        <f>ROUND(I99*H99,2)</f>
        <v>0</v>
      </c>
      <c r="K99" s="186"/>
      <c r="L99" s="111"/>
      <c r="M99" s="199" t="s">
        <v>3</v>
      </c>
      <c r="N99" s="200" t="s">
        <v>41</v>
      </c>
      <c r="O99" s="201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211</v>
      </c>
      <c r="AT99" s="192" t="s">
        <v>158</v>
      </c>
      <c r="AU99" s="192" t="s">
        <v>77</v>
      </c>
      <c r="AY99" s="101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01" t="s">
        <v>163</v>
      </c>
      <c r="BK99" s="193">
        <f>ROUND(I99*H99,2)</f>
        <v>0</v>
      </c>
      <c r="BL99" s="101" t="s">
        <v>211</v>
      </c>
      <c r="BM99" s="192" t="s">
        <v>254</v>
      </c>
    </row>
    <row r="100" spans="1:31" s="113" customFormat="1" ht="6.95" customHeight="1">
      <c r="A100" s="110"/>
      <c r="B100" s="138"/>
      <c r="C100" s="139"/>
      <c r="D100" s="139"/>
      <c r="E100" s="139"/>
      <c r="F100" s="139"/>
      <c r="G100" s="139"/>
      <c r="H100" s="139"/>
      <c r="I100" s="139"/>
      <c r="J100" s="139"/>
      <c r="K100" s="139"/>
      <c r="L100" s="111"/>
      <c r="M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</row>
  </sheetData>
  <sheetProtection algorithmName="SHA-512" hashValue="jrBuqLEdOkBasvPd7qlxEy6iDiQ0pjvJW8HIs3IaGxu5yi9K9cFHVVqhH+pItbweUFIprvpI3eo+4upd0D1Acw==" saltValue="Gc1TS06lMUvZUqcOv/piaA==" spinCount="100000" sheet="1" objects="1" scenarios="1"/>
  <autoFilter ref="C79:K9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45"/>
  <sheetViews>
    <sheetView showGridLines="0" workbookViewId="0" topLeftCell="A62">
      <selection activeCell="I85" sqref="I85"/>
    </sheetView>
  </sheetViews>
  <sheetFormatPr defaultColWidth="9.140625" defaultRowHeight="12"/>
  <cols>
    <col min="1" max="1" width="8.28125" style="98" customWidth="1"/>
    <col min="2" max="2" width="1.1484375" style="98" customWidth="1"/>
    <col min="3" max="3" width="4.140625" style="98" customWidth="1"/>
    <col min="4" max="4" width="4.28125" style="98" customWidth="1"/>
    <col min="5" max="5" width="17.140625" style="98" customWidth="1"/>
    <col min="6" max="6" width="50.8515625" style="98" customWidth="1"/>
    <col min="7" max="7" width="7.421875" style="98" customWidth="1"/>
    <col min="8" max="8" width="14.00390625" style="98" customWidth="1"/>
    <col min="9" max="9" width="15.8515625" style="98" customWidth="1"/>
    <col min="10" max="10" width="22.28125" style="98" customWidth="1"/>
    <col min="11" max="11" width="22.28125" style="98" hidden="1" customWidth="1"/>
    <col min="12" max="12" width="9.28125" style="98" customWidth="1"/>
    <col min="13" max="13" width="10.8515625" style="98" hidden="1" customWidth="1"/>
    <col min="14" max="14" width="9.28125" style="98" hidden="1" customWidth="1"/>
    <col min="15" max="20" width="14.140625" style="98" hidden="1" customWidth="1"/>
    <col min="21" max="21" width="16.28125" style="98" hidden="1" customWidth="1"/>
    <col min="22" max="22" width="12.28125" style="98" customWidth="1"/>
    <col min="23" max="23" width="16.28125" style="98" customWidth="1"/>
    <col min="24" max="24" width="12.28125" style="98" customWidth="1"/>
    <col min="25" max="25" width="15.00390625" style="98" customWidth="1"/>
    <col min="26" max="26" width="11.00390625" style="98" customWidth="1"/>
    <col min="27" max="27" width="15.00390625" style="98" customWidth="1"/>
    <col min="28" max="28" width="16.28125" style="98" customWidth="1"/>
    <col min="29" max="29" width="11.00390625" style="98" customWidth="1"/>
    <col min="30" max="30" width="15.00390625" style="98" customWidth="1"/>
    <col min="31" max="31" width="16.28125" style="98" customWidth="1"/>
    <col min="32" max="43" width="9.28125" style="98" customWidth="1"/>
    <col min="44" max="65" width="9.28125" style="98" hidden="1" customWidth="1"/>
    <col min="66" max="16384" width="9.28125" style="98" customWidth="1"/>
  </cols>
  <sheetData>
    <row r="1" ht="12"/>
    <row r="2" spans="12:46" ht="36.95" customHeight="1">
      <c r="L2" s="99" t="s">
        <v>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AT2" s="101" t="s">
        <v>99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  <c r="AT3" s="101" t="s">
        <v>77</v>
      </c>
    </row>
    <row r="4" spans="2:46" ht="24.95" customHeight="1">
      <c r="B4" s="104"/>
      <c r="D4" s="105" t="s">
        <v>106</v>
      </c>
      <c r="L4" s="104"/>
      <c r="M4" s="106" t="s">
        <v>11</v>
      </c>
      <c r="AT4" s="101" t="s">
        <v>4</v>
      </c>
    </row>
    <row r="5" spans="2:12" ht="6.95" customHeight="1">
      <c r="B5" s="104"/>
      <c r="L5" s="104"/>
    </row>
    <row r="6" spans="2:12" ht="12" customHeight="1">
      <c r="B6" s="104"/>
      <c r="D6" s="107" t="s">
        <v>17</v>
      </c>
      <c r="L6" s="104"/>
    </row>
    <row r="7" spans="2:12" ht="16.5" customHeight="1">
      <c r="B7" s="104"/>
      <c r="E7" s="108" t="str">
        <f>'Rekapitulace stavby'!K6</f>
        <v>Domov Domino Zavidov</v>
      </c>
      <c r="F7" s="109"/>
      <c r="G7" s="109"/>
      <c r="H7" s="109"/>
      <c r="L7" s="104"/>
    </row>
    <row r="8" spans="1:31" s="113" customFormat="1" ht="12" customHeight="1">
      <c r="A8" s="110"/>
      <c r="B8" s="111"/>
      <c r="C8" s="110"/>
      <c r="D8" s="107" t="s">
        <v>107</v>
      </c>
      <c r="E8" s="110"/>
      <c r="F8" s="110"/>
      <c r="G8" s="110"/>
      <c r="H8" s="110"/>
      <c r="I8" s="110"/>
      <c r="J8" s="110"/>
      <c r="K8" s="110"/>
      <c r="L8" s="112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s="113" customFormat="1" ht="16.5" customHeight="1">
      <c r="A9" s="110"/>
      <c r="B9" s="111"/>
      <c r="C9" s="110"/>
      <c r="D9" s="110"/>
      <c r="E9" s="114" t="s">
        <v>1784</v>
      </c>
      <c r="F9" s="115"/>
      <c r="G9" s="115"/>
      <c r="H9" s="115"/>
      <c r="I9" s="110"/>
      <c r="J9" s="110"/>
      <c r="K9" s="110"/>
      <c r="L9" s="112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13" customFormat="1" ht="11.25">
      <c r="A10" s="110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12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s="113" customFormat="1" ht="12" customHeight="1">
      <c r="A11" s="110"/>
      <c r="B11" s="111"/>
      <c r="C11" s="110"/>
      <c r="D11" s="107" t="s">
        <v>19</v>
      </c>
      <c r="E11" s="110"/>
      <c r="F11" s="116" t="s">
        <v>3</v>
      </c>
      <c r="G11" s="110"/>
      <c r="H11" s="110"/>
      <c r="I11" s="107" t="s">
        <v>20</v>
      </c>
      <c r="J11" s="116" t="s">
        <v>3</v>
      </c>
      <c r="K11" s="110"/>
      <c r="L11" s="112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s="113" customFormat="1" ht="12" customHeight="1">
      <c r="A12" s="110"/>
      <c r="B12" s="111"/>
      <c r="C12" s="110"/>
      <c r="D12" s="107" t="s">
        <v>21</v>
      </c>
      <c r="E12" s="110"/>
      <c r="F12" s="116" t="s">
        <v>22</v>
      </c>
      <c r="G12" s="110"/>
      <c r="H12" s="110"/>
      <c r="I12" s="107" t="s">
        <v>23</v>
      </c>
      <c r="J12" s="117" t="str">
        <f>'Rekapitulace stavby'!AN8</f>
        <v>4. 1. 2022</v>
      </c>
      <c r="K12" s="110"/>
      <c r="L12" s="112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s="113" customFormat="1" ht="10.9" customHeight="1">
      <c r="A13" s="110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s="113" customFormat="1" ht="12" customHeight="1">
      <c r="A14" s="110"/>
      <c r="B14" s="111"/>
      <c r="C14" s="110"/>
      <c r="D14" s="107" t="s">
        <v>25</v>
      </c>
      <c r="E14" s="110"/>
      <c r="F14" s="110"/>
      <c r="G14" s="110"/>
      <c r="H14" s="110"/>
      <c r="I14" s="107" t="s">
        <v>26</v>
      </c>
      <c r="J14" s="116" t="str">
        <f>IF('Rekapitulace stavby'!AN10="","",'Rekapitulace stavby'!AN10)</f>
        <v/>
      </c>
      <c r="K14" s="110"/>
      <c r="L14" s="112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s="113" customFormat="1" ht="18" customHeight="1">
      <c r="A15" s="110"/>
      <c r="B15" s="111"/>
      <c r="C15" s="110"/>
      <c r="D15" s="110"/>
      <c r="E15" s="116" t="str">
        <f>IF('Rekapitulace stavby'!E11="","",'Rekapitulace stavby'!E11)</f>
        <v xml:space="preserve"> </v>
      </c>
      <c r="F15" s="110"/>
      <c r="G15" s="110"/>
      <c r="H15" s="110"/>
      <c r="I15" s="107" t="s">
        <v>27</v>
      </c>
      <c r="J15" s="116" t="str">
        <f>IF('Rekapitulace stavby'!AN11="","",'Rekapitulace stavby'!AN11)</f>
        <v/>
      </c>
      <c r="K15" s="110"/>
      <c r="L15" s="112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s="113" customFormat="1" ht="6.95" customHeight="1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s="113" customFormat="1" ht="12" customHeight="1">
      <c r="A17" s="110"/>
      <c r="B17" s="111"/>
      <c r="C17" s="110"/>
      <c r="D17" s="107" t="s">
        <v>28</v>
      </c>
      <c r="E17" s="110"/>
      <c r="F17" s="110"/>
      <c r="G17" s="110"/>
      <c r="H17" s="110"/>
      <c r="I17" s="107" t="s">
        <v>26</v>
      </c>
      <c r="J17" s="3" t="str">
        <f>'Rekapitulace stavby'!AN13</f>
        <v>Vyplň údaj</v>
      </c>
      <c r="K17" s="110"/>
      <c r="L17" s="112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s="113" customFormat="1" ht="18" customHeight="1">
      <c r="A18" s="110"/>
      <c r="B18" s="111"/>
      <c r="C18" s="110"/>
      <c r="D18" s="110"/>
      <c r="E18" s="89" t="str">
        <f>'Rekapitulace stavby'!E14</f>
        <v>Vyplň údaj</v>
      </c>
      <c r="F18" s="204"/>
      <c r="G18" s="204"/>
      <c r="H18" s="204"/>
      <c r="I18" s="107" t="s">
        <v>27</v>
      </c>
      <c r="J18" s="3" t="str">
        <f>'Rekapitulace stavby'!AN14</f>
        <v>Vyplň údaj</v>
      </c>
      <c r="K18" s="110"/>
      <c r="L18" s="112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s="113" customFormat="1" ht="6.95" customHeight="1">
      <c r="A19" s="110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12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s="113" customFormat="1" ht="12" customHeight="1">
      <c r="A20" s="110"/>
      <c r="B20" s="111"/>
      <c r="C20" s="110"/>
      <c r="D20" s="107" t="s">
        <v>30</v>
      </c>
      <c r="E20" s="110"/>
      <c r="F20" s="110"/>
      <c r="G20" s="110"/>
      <c r="H20" s="110"/>
      <c r="I20" s="107" t="s">
        <v>26</v>
      </c>
      <c r="J20" s="116" t="str">
        <f>IF('Rekapitulace stavby'!AN16="","",'Rekapitulace stavby'!AN16)</f>
        <v/>
      </c>
      <c r="K20" s="110"/>
      <c r="L20" s="112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s="113" customFormat="1" ht="18" customHeight="1">
      <c r="A21" s="110"/>
      <c r="B21" s="111"/>
      <c r="C21" s="110"/>
      <c r="D21" s="110"/>
      <c r="E21" s="116" t="str">
        <f>IF('Rekapitulace stavby'!E17="","",'Rekapitulace stavby'!E17)</f>
        <v xml:space="preserve"> </v>
      </c>
      <c r="F21" s="110"/>
      <c r="G21" s="110"/>
      <c r="H21" s="110"/>
      <c r="I21" s="107" t="s">
        <v>27</v>
      </c>
      <c r="J21" s="116" t="str">
        <f>IF('Rekapitulace stavby'!AN17="","",'Rekapitulace stavby'!AN17)</f>
        <v/>
      </c>
      <c r="K21" s="110"/>
      <c r="L21" s="112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s="113" customFormat="1" ht="6.95" customHeight="1">
      <c r="A22" s="110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12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3" customFormat="1" ht="12" customHeight="1">
      <c r="A23" s="110"/>
      <c r="B23" s="111"/>
      <c r="C23" s="110"/>
      <c r="D23" s="107" t="s">
        <v>32</v>
      </c>
      <c r="E23" s="110"/>
      <c r="F23" s="110"/>
      <c r="G23" s="110"/>
      <c r="H23" s="110"/>
      <c r="I23" s="107" t="s">
        <v>26</v>
      </c>
      <c r="J23" s="116" t="str">
        <f>IF('Rekapitulace stavby'!AN19="","",'Rekapitulace stavby'!AN19)</f>
        <v/>
      </c>
      <c r="K23" s="110"/>
      <c r="L23" s="112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3" customFormat="1" ht="18" customHeight="1">
      <c r="A24" s="110"/>
      <c r="B24" s="111"/>
      <c r="C24" s="110"/>
      <c r="D24" s="110"/>
      <c r="E24" s="116" t="str">
        <f>IF('Rekapitulace stavby'!E20="","",'Rekapitulace stavby'!E20)</f>
        <v xml:space="preserve"> </v>
      </c>
      <c r="F24" s="110"/>
      <c r="G24" s="110"/>
      <c r="H24" s="110"/>
      <c r="I24" s="107" t="s">
        <v>27</v>
      </c>
      <c r="J24" s="116" t="str">
        <f>IF('Rekapitulace stavby'!AN20="","",'Rekapitulace stavby'!AN20)</f>
        <v/>
      </c>
      <c r="K24" s="110"/>
      <c r="L24" s="112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3" customFormat="1" ht="6.95" customHeight="1">
      <c r="A25" s="110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3" customFormat="1" ht="12" customHeight="1">
      <c r="A26" s="110"/>
      <c r="B26" s="111"/>
      <c r="C26" s="110"/>
      <c r="D26" s="107" t="s">
        <v>33</v>
      </c>
      <c r="E26" s="110"/>
      <c r="F26" s="110"/>
      <c r="G26" s="110"/>
      <c r="H26" s="110"/>
      <c r="I26" s="110"/>
      <c r="J26" s="110"/>
      <c r="K26" s="110"/>
      <c r="L26" s="112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23" customFormat="1" ht="16.5" customHeight="1">
      <c r="A27" s="119"/>
      <c r="B27" s="120"/>
      <c r="C27" s="119"/>
      <c r="D27" s="119"/>
      <c r="E27" s="121" t="s">
        <v>3</v>
      </c>
      <c r="F27" s="121"/>
      <c r="G27" s="121"/>
      <c r="H27" s="121"/>
      <c r="I27" s="119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113" customFormat="1" ht="6.95" customHeight="1">
      <c r="A28" s="110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12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3" customFormat="1" ht="6.95" customHeight="1">
      <c r="A29" s="110"/>
      <c r="B29" s="111"/>
      <c r="C29" s="110"/>
      <c r="D29" s="124"/>
      <c r="E29" s="124"/>
      <c r="F29" s="124"/>
      <c r="G29" s="124"/>
      <c r="H29" s="124"/>
      <c r="I29" s="124"/>
      <c r="J29" s="124"/>
      <c r="K29" s="124"/>
      <c r="L29" s="112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3" customFormat="1" ht="25.35" customHeight="1">
      <c r="A30" s="110"/>
      <c r="B30" s="111"/>
      <c r="C30" s="110"/>
      <c r="D30" s="125" t="s">
        <v>35</v>
      </c>
      <c r="E30" s="110"/>
      <c r="F30" s="110"/>
      <c r="G30" s="110"/>
      <c r="H30" s="110"/>
      <c r="I30" s="110"/>
      <c r="J30" s="126">
        <f>ROUND(J84,2)</f>
        <v>0</v>
      </c>
      <c r="K30" s="110"/>
      <c r="L30" s="112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3" customFormat="1" ht="6.95" customHeight="1">
      <c r="A31" s="110"/>
      <c r="B31" s="111"/>
      <c r="C31" s="110"/>
      <c r="D31" s="124"/>
      <c r="E31" s="124"/>
      <c r="F31" s="124"/>
      <c r="G31" s="124"/>
      <c r="H31" s="124"/>
      <c r="I31" s="124"/>
      <c r="J31" s="124"/>
      <c r="K31" s="124"/>
      <c r="L31" s="112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  <row r="32" spans="1:31" s="113" customFormat="1" ht="14.45" customHeight="1">
      <c r="A32" s="110"/>
      <c r="B32" s="111"/>
      <c r="C32" s="110"/>
      <c r="D32" s="110"/>
      <c r="E32" s="110"/>
      <c r="F32" s="127" t="s">
        <v>37</v>
      </c>
      <c r="G32" s="110"/>
      <c r="H32" s="110"/>
      <c r="I32" s="127" t="s">
        <v>36</v>
      </c>
      <c r="J32" s="127" t="s">
        <v>38</v>
      </c>
      <c r="K32" s="110"/>
      <c r="L32" s="112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</row>
    <row r="33" spans="1:31" s="113" customFormat="1" ht="14.45" customHeight="1">
      <c r="A33" s="110"/>
      <c r="B33" s="111"/>
      <c r="C33" s="110"/>
      <c r="D33" s="128" t="s">
        <v>39</v>
      </c>
      <c r="E33" s="107" t="s">
        <v>40</v>
      </c>
      <c r="F33" s="129">
        <f>ROUND((SUM(BE84:BE144)),2)</f>
        <v>0</v>
      </c>
      <c r="G33" s="110"/>
      <c r="H33" s="110"/>
      <c r="I33" s="130">
        <v>0.21</v>
      </c>
      <c r="J33" s="129">
        <f>ROUND(((SUM(BE84:BE144))*I33),2)</f>
        <v>0</v>
      </c>
      <c r="K33" s="110"/>
      <c r="L33" s="112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</row>
    <row r="34" spans="1:31" s="113" customFormat="1" ht="14.45" customHeight="1">
      <c r="A34" s="110"/>
      <c r="B34" s="111"/>
      <c r="C34" s="110"/>
      <c r="D34" s="110"/>
      <c r="E34" s="107" t="s">
        <v>41</v>
      </c>
      <c r="F34" s="129">
        <f>ROUND((SUM(BF84:BF144)),2)</f>
        <v>0</v>
      </c>
      <c r="G34" s="110"/>
      <c r="H34" s="110"/>
      <c r="I34" s="130">
        <v>0.15</v>
      </c>
      <c r="J34" s="129">
        <f>ROUND(((SUM(BF84:BF144))*I34),2)</f>
        <v>0</v>
      </c>
      <c r="K34" s="110"/>
      <c r="L34" s="112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</row>
    <row r="35" spans="1:31" s="113" customFormat="1" ht="14.45" customHeight="1" hidden="1">
      <c r="A35" s="110"/>
      <c r="B35" s="111"/>
      <c r="C35" s="110"/>
      <c r="D35" s="110"/>
      <c r="E35" s="107" t="s">
        <v>42</v>
      </c>
      <c r="F35" s="129">
        <f>ROUND((SUM(BG84:BG144)),2)</f>
        <v>0</v>
      </c>
      <c r="G35" s="110"/>
      <c r="H35" s="110"/>
      <c r="I35" s="130">
        <v>0.21</v>
      </c>
      <c r="J35" s="129">
        <f>0</f>
        <v>0</v>
      </c>
      <c r="K35" s="110"/>
      <c r="L35" s="112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113" customFormat="1" ht="14.45" customHeight="1" hidden="1">
      <c r="A36" s="110"/>
      <c r="B36" s="111"/>
      <c r="C36" s="110"/>
      <c r="D36" s="110"/>
      <c r="E36" s="107" t="s">
        <v>43</v>
      </c>
      <c r="F36" s="129">
        <f>ROUND((SUM(BH84:BH144)),2)</f>
        <v>0</v>
      </c>
      <c r="G36" s="110"/>
      <c r="H36" s="110"/>
      <c r="I36" s="130">
        <v>0.15</v>
      </c>
      <c r="J36" s="129">
        <f>0</f>
        <v>0</v>
      </c>
      <c r="K36" s="110"/>
      <c r="L36" s="112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</row>
    <row r="37" spans="1:31" s="113" customFormat="1" ht="14.45" customHeight="1" hidden="1">
      <c r="A37" s="110"/>
      <c r="B37" s="111"/>
      <c r="C37" s="110"/>
      <c r="D37" s="110"/>
      <c r="E37" s="107" t="s">
        <v>44</v>
      </c>
      <c r="F37" s="129">
        <f>ROUND((SUM(BI84:BI144)),2)</f>
        <v>0</v>
      </c>
      <c r="G37" s="110"/>
      <c r="H37" s="110"/>
      <c r="I37" s="130">
        <v>0</v>
      </c>
      <c r="J37" s="129">
        <f>0</f>
        <v>0</v>
      </c>
      <c r="K37" s="110"/>
      <c r="L37" s="112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31" s="113" customFormat="1" ht="6.95" customHeight="1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2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</row>
    <row r="39" spans="1:31" s="113" customFormat="1" ht="25.35" customHeight="1">
      <c r="A39" s="110"/>
      <c r="B39" s="111"/>
      <c r="C39" s="131"/>
      <c r="D39" s="132" t="s">
        <v>45</v>
      </c>
      <c r="E39" s="133"/>
      <c r="F39" s="133"/>
      <c r="G39" s="134" t="s">
        <v>46</v>
      </c>
      <c r="H39" s="135" t="s">
        <v>47</v>
      </c>
      <c r="I39" s="133"/>
      <c r="J39" s="136">
        <f>SUM(J30:J37)</f>
        <v>0</v>
      </c>
      <c r="K39" s="137"/>
      <c r="L39" s="112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</row>
    <row r="40" spans="1:31" s="113" customFormat="1" ht="14.45" customHeight="1">
      <c r="A40" s="110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2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</row>
    <row r="44" spans="1:31" s="113" customFormat="1" ht="6.95" customHeight="1">
      <c r="A44" s="110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2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</row>
    <row r="45" spans="1:31" s="113" customFormat="1" ht="24.95" customHeight="1">
      <c r="A45" s="110"/>
      <c r="B45" s="111"/>
      <c r="C45" s="105" t="s">
        <v>109</v>
      </c>
      <c r="D45" s="110"/>
      <c r="E45" s="110"/>
      <c r="F45" s="110"/>
      <c r="G45" s="110"/>
      <c r="H45" s="110"/>
      <c r="I45" s="110"/>
      <c r="J45" s="110"/>
      <c r="K45" s="110"/>
      <c r="L45" s="112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</row>
    <row r="46" spans="1:31" s="113" customFormat="1" ht="6.95" customHeight="1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2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</row>
    <row r="47" spans="1:31" s="113" customFormat="1" ht="12" customHeight="1">
      <c r="A47" s="110"/>
      <c r="B47" s="111"/>
      <c r="C47" s="107" t="s">
        <v>17</v>
      </c>
      <c r="D47" s="110"/>
      <c r="E47" s="110"/>
      <c r="F47" s="110"/>
      <c r="G47" s="110"/>
      <c r="H47" s="110"/>
      <c r="I47" s="110"/>
      <c r="J47" s="110"/>
      <c r="K47" s="110"/>
      <c r="L47" s="112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</row>
    <row r="48" spans="1:31" s="113" customFormat="1" ht="16.5" customHeight="1">
      <c r="A48" s="110"/>
      <c r="B48" s="111"/>
      <c r="C48" s="110"/>
      <c r="D48" s="110"/>
      <c r="E48" s="108" t="str">
        <f>E7</f>
        <v>Domov Domino Zavidov</v>
      </c>
      <c r="F48" s="109"/>
      <c r="G48" s="109"/>
      <c r="H48" s="109"/>
      <c r="I48" s="110"/>
      <c r="J48" s="110"/>
      <c r="K48" s="110"/>
      <c r="L48" s="112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13" customFormat="1" ht="12" customHeight="1">
      <c r="A49" s="110"/>
      <c r="B49" s="111"/>
      <c r="C49" s="107" t="s">
        <v>107</v>
      </c>
      <c r="D49" s="110"/>
      <c r="E49" s="110"/>
      <c r="F49" s="110"/>
      <c r="G49" s="110"/>
      <c r="H49" s="110"/>
      <c r="I49" s="110"/>
      <c r="J49" s="110"/>
      <c r="K49" s="110"/>
      <c r="L49" s="112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13" customFormat="1" ht="16.5" customHeight="1">
      <c r="A50" s="110"/>
      <c r="B50" s="111"/>
      <c r="C50" s="110"/>
      <c r="D50" s="110"/>
      <c r="E50" s="114" t="str">
        <f>E9</f>
        <v>01-7 - SILOVÉ ELEKTROROZVODY</v>
      </c>
      <c r="F50" s="115"/>
      <c r="G50" s="115"/>
      <c r="H50" s="115"/>
      <c r="I50" s="110"/>
      <c r="J50" s="110"/>
      <c r="K50" s="110"/>
      <c r="L50" s="112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13" customFormat="1" ht="6.95" customHeight="1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2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3" customFormat="1" ht="12" customHeight="1">
      <c r="A52" s="110"/>
      <c r="B52" s="111"/>
      <c r="C52" s="107" t="s">
        <v>21</v>
      </c>
      <c r="D52" s="110"/>
      <c r="E52" s="110"/>
      <c r="F52" s="116" t="str">
        <f>F12</f>
        <v xml:space="preserve"> </v>
      </c>
      <c r="G52" s="110"/>
      <c r="H52" s="110"/>
      <c r="I52" s="107" t="s">
        <v>23</v>
      </c>
      <c r="J52" s="117" t="str">
        <f>IF(J12="","",J12)</f>
        <v>4. 1. 2022</v>
      </c>
      <c r="K52" s="110"/>
      <c r="L52" s="112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3" customFormat="1" ht="6.95" customHeight="1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2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3" customFormat="1" ht="15.2" customHeight="1">
      <c r="A54" s="110"/>
      <c r="B54" s="111"/>
      <c r="C54" s="107" t="s">
        <v>25</v>
      </c>
      <c r="D54" s="110"/>
      <c r="E54" s="110"/>
      <c r="F54" s="116" t="str">
        <f>E15</f>
        <v xml:space="preserve"> </v>
      </c>
      <c r="G54" s="110"/>
      <c r="H54" s="110"/>
      <c r="I54" s="107" t="s">
        <v>30</v>
      </c>
      <c r="J54" s="142" t="str">
        <f>E21</f>
        <v xml:space="preserve"> </v>
      </c>
      <c r="K54" s="110"/>
      <c r="L54" s="11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3" customFormat="1" ht="15.2" customHeight="1">
      <c r="A55" s="110"/>
      <c r="B55" s="111"/>
      <c r="C55" s="107" t="s">
        <v>28</v>
      </c>
      <c r="D55" s="110"/>
      <c r="E55" s="110"/>
      <c r="F55" s="116" t="str">
        <f>IF(E18="","",E18)</f>
        <v>Vyplň údaj</v>
      </c>
      <c r="G55" s="110"/>
      <c r="H55" s="110"/>
      <c r="I55" s="107" t="s">
        <v>32</v>
      </c>
      <c r="J55" s="142" t="str">
        <f>E24</f>
        <v xml:space="preserve"> </v>
      </c>
      <c r="K55" s="110"/>
      <c r="L55" s="11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3" customFormat="1" ht="10.35" customHeight="1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2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3" customFormat="1" ht="29.25" customHeight="1">
      <c r="A57" s="110"/>
      <c r="B57" s="111"/>
      <c r="C57" s="143" t="s">
        <v>110</v>
      </c>
      <c r="D57" s="131"/>
      <c r="E57" s="131"/>
      <c r="F57" s="131"/>
      <c r="G57" s="131"/>
      <c r="H57" s="131"/>
      <c r="I57" s="131"/>
      <c r="J57" s="144" t="s">
        <v>111</v>
      </c>
      <c r="K57" s="131"/>
      <c r="L57" s="112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3" customFormat="1" ht="10.35" customHeight="1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47" s="113" customFormat="1" ht="22.9" customHeight="1">
      <c r="A59" s="110"/>
      <c r="B59" s="111"/>
      <c r="C59" s="145" t="s">
        <v>67</v>
      </c>
      <c r="D59" s="110"/>
      <c r="E59" s="110"/>
      <c r="F59" s="110"/>
      <c r="G59" s="110"/>
      <c r="H59" s="110"/>
      <c r="I59" s="110"/>
      <c r="J59" s="126">
        <f>J84</f>
        <v>0</v>
      </c>
      <c r="K59" s="110"/>
      <c r="L59" s="112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U59" s="101" t="s">
        <v>112</v>
      </c>
    </row>
    <row r="60" spans="2:12" s="146" customFormat="1" ht="24.95" customHeight="1">
      <c r="B60" s="147"/>
      <c r="D60" s="148" t="s">
        <v>1785</v>
      </c>
      <c r="E60" s="149"/>
      <c r="F60" s="149"/>
      <c r="G60" s="149"/>
      <c r="H60" s="149"/>
      <c r="I60" s="149"/>
      <c r="J60" s="150">
        <f>J85</f>
        <v>0</v>
      </c>
      <c r="L60" s="147"/>
    </row>
    <row r="61" spans="2:12" s="146" customFormat="1" ht="24.95" customHeight="1">
      <c r="B61" s="147"/>
      <c r="D61" s="148" t="s">
        <v>1786</v>
      </c>
      <c r="E61" s="149"/>
      <c r="F61" s="149"/>
      <c r="G61" s="149"/>
      <c r="H61" s="149"/>
      <c r="I61" s="149"/>
      <c r="J61" s="150">
        <f>J89</f>
        <v>0</v>
      </c>
      <c r="L61" s="147"/>
    </row>
    <row r="62" spans="2:12" s="146" customFormat="1" ht="24.95" customHeight="1">
      <c r="B62" s="147"/>
      <c r="D62" s="148" t="s">
        <v>1787</v>
      </c>
      <c r="E62" s="149"/>
      <c r="F62" s="149"/>
      <c r="G62" s="149"/>
      <c r="H62" s="149"/>
      <c r="I62" s="149"/>
      <c r="J62" s="150">
        <f>J105</f>
        <v>0</v>
      </c>
      <c r="L62" s="147"/>
    </row>
    <row r="63" spans="2:12" s="146" customFormat="1" ht="24.95" customHeight="1">
      <c r="B63" s="147"/>
      <c r="D63" s="148" t="s">
        <v>1788</v>
      </c>
      <c r="E63" s="149"/>
      <c r="F63" s="149"/>
      <c r="G63" s="149"/>
      <c r="H63" s="149"/>
      <c r="I63" s="149"/>
      <c r="J63" s="150">
        <f>J120</f>
        <v>0</v>
      </c>
      <c r="L63" s="147"/>
    </row>
    <row r="64" spans="2:12" s="146" customFormat="1" ht="24.95" customHeight="1">
      <c r="B64" s="147"/>
      <c r="D64" s="148" t="s">
        <v>1789</v>
      </c>
      <c r="E64" s="149"/>
      <c r="F64" s="149"/>
      <c r="G64" s="149"/>
      <c r="H64" s="149"/>
      <c r="I64" s="149"/>
      <c r="J64" s="150">
        <f>J123</f>
        <v>0</v>
      </c>
      <c r="L64" s="147"/>
    </row>
    <row r="65" spans="1:31" s="113" customFormat="1" ht="21.75" customHeight="1">
      <c r="A65" s="110"/>
      <c r="B65" s="111"/>
      <c r="C65" s="110"/>
      <c r="D65" s="110"/>
      <c r="E65" s="110"/>
      <c r="F65" s="110"/>
      <c r="G65" s="110"/>
      <c r="H65" s="110"/>
      <c r="I65" s="110"/>
      <c r="J65" s="110"/>
      <c r="K65" s="110"/>
      <c r="L65" s="112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1:31" s="113" customFormat="1" ht="6.95" customHeight="1">
      <c r="A66" s="110"/>
      <c r="B66" s="138"/>
      <c r="C66" s="139"/>
      <c r="D66" s="139"/>
      <c r="E66" s="139"/>
      <c r="F66" s="139"/>
      <c r="G66" s="139"/>
      <c r="H66" s="139"/>
      <c r="I66" s="139"/>
      <c r="J66" s="139"/>
      <c r="K66" s="139"/>
      <c r="L66" s="112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</row>
    <row r="70" spans="1:31" s="113" customFormat="1" ht="6.95" customHeight="1">
      <c r="A70" s="110"/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1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</row>
    <row r="71" spans="1:31" s="113" customFormat="1" ht="24.95" customHeight="1">
      <c r="A71" s="110"/>
      <c r="B71" s="111"/>
      <c r="C71" s="105" t="s">
        <v>143</v>
      </c>
      <c r="D71" s="110"/>
      <c r="E71" s="110"/>
      <c r="F71" s="110"/>
      <c r="G71" s="110"/>
      <c r="H71" s="110"/>
      <c r="I71" s="110"/>
      <c r="J71" s="110"/>
      <c r="K71" s="110"/>
      <c r="L71" s="11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31" s="113" customFormat="1" ht="6.95" customHeight="1">
      <c r="A72" s="110"/>
      <c r="B72" s="111"/>
      <c r="C72" s="110"/>
      <c r="D72" s="110"/>
      <c r="E72" s="110"/>
      <c r="F72" s="110"/>
      <c r="G72" s="110"/>
      <c r="H72" s="110"/>
      <c r="I72" s="110"/>
      <c r="J72" s="110"/>
      <c r="K72" s="110"/>
      <c r="L72" s="112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</row>
    <row r="73" spans="1:31" s="113" customFormat="1" ht="12" customHeight="1">
      <c r="A73" s="110"/>
      <c r="B73" s="111"/>
      <c r="C73" s="107" t="s">
        <v>17</v>
      </c>
      <c r="D73" s="110"/>
      <c r="E73" s="110"/>
      <c r="F73" s="110"/>
      <c r="G73" s="110"/>
      <c r="H73" s="110"/>
      <c r="I73" s="110"/>
      <c r="J73" s="110"/>
      <c r="K73" s="110"/>
      <c r="L73" s="112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</row>
    <row r="74" spans="1:31" s="113" customFormat="1" ht="16.5" customHeight="1">
      <c r="A74" s="110"/>
      <c r="B74" s="111"/>
      <c r="C74" s="110"/>
      <c r="D74" s="110"/>
      <c r="E74" s="108" t="str">
        <f>E7</f>
        <v>Domov Domino Zavidov</v>
      </c>
      <c r="F74" s="109"/>
      <c r="G74" s="109"/>
      <c r="H74" s="109"/>
      <c r="I74" s="110"/>
      <c r="J74" s="110"/>
      <c r="K74" s="110"/>
      <c r="L74" s="112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</row>
    <row r="75" spans="1:31" s="113" customFormat="1" ht="12" customHeight="1">
      <c r="A75" s="110"/>
      <c r="B75" s="111"/>
      <c r="C75" s="107" t="s">
        <v>107</v>
      </c>
      <c r="D75" s="110"/>
      <c r="E75" s="110"/>
      <c r="F75" s="110"/>
      <c r="G75" s="110"/>
      <c r="H75" s="110"/>
      <c r="I75" s="110"/>
      <c r="J75" s="110"/>
      <c r="K75" s="110"/>
      <c r="L75" s="112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</row>
    <row r="76" spans="1:31" s="113" customFormat="1" ht="16.5" customHeight="1">
      <c r="A76" s="110"/>
      <c r="B76" s="111"/>
      <c r="C76" s="110"/>
      <c r="D76" s="110"/>
      <c r="E76" s="114" t="str">
        <f>E9</f>
        <v>01-7 - SILOVÉ ELEKTROROZVODY</v>
      </c>
      <c r="F76" s="115"/>
      <c r="G76" s="115"/>
      <c r="H76" s="115"/>
      <c r="I76" s="110"/>
      <c r="J76" s="110"/>
      <c r="K76" s="110"/>
      <c r="L76" s="11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</row>
    <row r="77" spans="1:31" s="113" customFormat="1" ht="6.95" customHeight="1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2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</row>
    <row r="78" spans="1:31" s="113" customFormat="1" ht="12" customHeight="1">
      <c r="A78" s="110"/>
      <c r="B78" s="111"/>
      <c r="C78" s="107" t="s">
        <v>21</v>
      </c>
      <c r="D78" s="110"/>
      <c r="E78" s="110"/>
      <c r="F78" s="116" t="str">
        <f>F12</f>
        <v xml:space="preserve"> </v>
      </c>
      <c r="G78" s="110"/>
      <c r="H78" s="110"/>
      <c r="I78" s="107" t="s">
        <v>23</v>
      </c>
      <c r="J78" s="117" t="str">
        <f>IF(J12="","",J12)</f>
        <v>4. 1. 2022</v>
      </c>
      <c r="K78" s="110"/>
      <c r="L78" s="112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</row>
    <row r="79" spans="1:31" s="113" customFormat="1" ht="6.95" customHeight="1">
      <c r="A79" s="110"/>
      <c r="B79" s="111"/>
      <c r="C79" s="110"/>
      <c r="D79" s="110"/>
      <c r="E79" s="110"/>
      <c r="F79" s="110"/>
      <c r="G79" s="110"/>
      <c r="H79" s="110"/>
      <c r="I79" s="110"/>
      <c r="J79" s="110"/>
      <c r="K79" s="110"/>
      <c r="L79" s="112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s="113" customFormat="1" ht="15.2" customHeight="1">
      <c r="A80" s="110"/>
      <c r="B80" s="111"/>
      <c r="C80" s="107" t="s">
        <v>25</v>
      </c>
      <c r="D80" s="110"/>
      <c r="E80" s="110"/>
      <c r="F80" s="116" t="str">
        <f>E15</f>
        <v xml:space="preserve"> </v>
      </c>
      <c r="G80" s="110"/>
      <c r="H80" s="110"/>
      <c r="I80" s="107" t="s">
        <v>30</v>
      </c>
      <c r="J80" s="142" t="str">
        <f>E21</f>
        <v xml:space="preserve"> </v>
      </c>
      <c r="K80" s="110"/>
      <c r="L80" s="112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31" s="113" customFormat="1" ht="15.2" customHeight="1">
      <c r="A81" s="110"/>
      <c r="B81" s="111"/>
      <c r="C81" s="107" t="s">
        <v>28</v>
      </c>
      <c r="D81" s="110"/>
      <c r="E81" s="110"/>
      <c r="F81" s="116" t="str">
        <f>IF(E18="","",E18)</f>
        <v>Vyplň údaj</v>
      </c>
      <c r="G81" s="110"/>
      <c r="H81" s="110"/>
      <c r="I81" s="107" t="s">
        <v>32</v>
      </c>
      <c r="J81" s="142" t="str">
        <f>E24</f>
        <v xml:space="preserve"> </v>
      </c>
      <c r="K81" s="110"/>
      <c r="L81" s="112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</row>
    <row r="82" spans="1:31" s="113" customFormat="1" ht="10.35" customHeight="1">
      <c r="A82" s="110"/>
      <c r="B82" s="111"/>
      <c r="C82" s="110"/>
      <c r="D82" s="110"/>
      <c r="E82" s="110"/>
      <c r="F82" s="110"/>
      <c r="G82" s="110"/>
      <c r="H82" s="110"/>
      <c r="I82" s="110"/>
      <c r="J82" s="110"/>
      <c r="K82" s="110"/>
      <c r="L82" s="112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</row>
    <row r="83" spans="1:31" s="161" customFormat="1" ht="29.25" customHeight="1">
      <c r="A83" s="151"/>
      <c r="B83" s="152"/>
      <c r="C83" s="153" t="s">
        <v>144</v>
      </c>
      <c r="D83" s="154" t="s">
        <v>54</v>
      </c>
      <c r="E83" s="154" t="s">
        <v>50</v>
      </c>
      <c r="F83" s="154" t="s">
        <v>51</v>
      </c>
      <c r="G83" s="154" t="s">
        <v>145</v>
      </c>
      <c r="H83" s="154" t="s">
        <v>146</v>
      </c>
      <c r="I83" s="154" t="s">
        <v>147</v>
      </c>
      <c r="J83" s="155" t="s">
        <v>111</v>
      </c>
      <c r="K83" s="156" t="s">
        <v>148</v>
      </c>
      <c r="L83" s="157"/>
      <c r="M83" s="158" t="s">
        <v>3</v>
      </c>
      <c r="N83" s="159" t="s">
        <v>39</v>
      </c>
      <c r="O83" s="159" t="s">
        <v>149</v>
      </c>
      <c r="P83" s="159" t="s">
        <v>150</v>
      </c>
      <c r="Q83" s="159" t="s">
        <v>151</v>
      </c>
      <c r="R83" s="159" t="s">
        <v>152</v>
      </c>
      <c r="S83" s="159" t="s">
        <v>153</v>
      </c>
      <c r="T83" s="160" t="s">
        <v>154</v>
      </c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</row>
    <row r="84" spans="1:63" s="113" customFormat="1" ht="22.9" customHeight="1">
      <c r="A84" s="110"/>
      <c r="B84" s="111"/>
      <c r="C84" s="162" t="s">
        <v>155</v>
      </c>
      <c r="D84" s="110"/>
      <c r="E84" s="110"/>
      <c r="F84" s="110"/>
      <c r="G84" s="110"/>
      <c r="H84" s="110"/>
      <c r="I84" s="110"/>
      <c r="J84" s="163">
        <f>BK84</f>
        <v>0</v>
      </c>
      <c r="K84" s="110"/>
      <c r="L84" s="111"/>
      <c r="M84" s="164"/>
      <c r="N84" s="165"/>
      <c r="O84" s="124"/>
      <c r="P84" s="166">
        <f>P85+P89+P105+P120+P123</f>
        <v>0</v>
      </c>
      <c r="Q84" s="124"/>
      <c r="R84" s="166">
        <f>R85+R89+R105+R120+R123</f>
        <v>0</v>
      </c>
      <c r="S84" s="124"/>
      <c r="T84" s="167">
        <f>T85+T89+T105+T120+T123</f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T84" s="101" t="s">
        <v>68</v>
      </c>
      <c r="AU84" s="101" t="s">
        <v>112</v>
      </c>
      <c r="BK84" s="168">
        <f>BK85+BK89+BK105+BK120+BK123</f>
        <v>0</v>
      </c>
    </row>
    <row r="85" spans="2:63" s="169" customFormat="1" ht="25.9" customHeight="1">
      <c r="B85" s="170"/>
      <c r="D85" s="171" t="s">
        <v>68</v>
      </c>
      <c r="E85" s="172" t="s">
        <v>1492</v>
      </c>
      <c r="F85" s="172" t="s">
        <v>1790</v>
      </c>
      <c r="J85" s="173">
        <f>BK85</f>
        <v>0</v>
      </c>
      <c r="L85" s="170"/>
      <c r="M85" s="174"/>
      <c r="N85" s="175"/>
      <c r="O85" s="175"/>
      <c r="P85" s="176">
        <f>SUM(P86:P88)</f>
        <v>0</v>
      </c>
      <c r="Q85" s="175"/>
      <c r="R85" s="176">
        <f>SUM(R86:R88)</f>
        <v>0</v>
      </c>
      <c r="S85" s="175"/>
      <c r="T85" s="177">
        <f>SUM(T86:T88)</f>
        <v>0</v>
      </c>
      <c r="AR85" s="171" t="s">
        <v>77</v>
      </c>
      <c r="AT85" s="178" t="s">
        <v>68</v>
      </c>
      <c r="AU85" s="178" t="s">
        <v>69</v>
      </c>
      <c r="AY85" s="171" t="s">
        <v>157</v>
      </c>
      <c r="BK85" s="179">
        <f>SUM(BK86:BK88)</f>
        <v>0</v>
      </c>
    </row>
    <row r="86" spans="1:65" s="113" customFormat="1" ht="16.5" customHeight="1">
      <c r="A86" s="110"/>
      <c r="B86" s="111"/>
      <c r="C86" s="180" t="s">
        <v>77</v>
      </c>
      <c r="D86" s="180" t="s">
        <v>158</v>
      </c>
      <c r="E86" s="181" t="s">
        <v>77</v>
      </c>
      <c r="F86" s="182" t="s">
        <v>1791</v>
      </c>
      <c r="G86" s="183" t="s">
        <v>762</v>
      </c>
      <c r="H86" s="184">
        <v>1</v>
      </c>
      <c r="I86" s="5"/>
      <c r="J86" s="185">
        <f>ROUND(I86*H86,2)</f>
        <v>0</v>
      </c>
      <c r="K86" s="186"/>
      <c r="L86" s="111"/>
      <c r="M86" s="187" t="s">
        <v>3</v>
      </c>
      <c r="N86" s="188" t="s">
        <v>41</v>
      </c>
      <c r="O86" s="189"/>
      <c r="P86" s="190">
        <f>O86*H86</f>
        <v>0</v>
      </c>
      <c r="Q86" s="190">
        <v>0</v>
      </c>
      <c r="R86" s="190">
        <f>Q86*H86</f>
        <v>0</v>
      </c>
      <c r="S86" s="190">
        <v>0</v>
      </c>
      <c r="T86" s="191">
        <f>S86*H86</f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R86" s="192" t="s">
        <v>162</v>
      </c>
      <c r="AT86" s="192" t="s">
        <v>158</v>
      </c>
      <c r="AU86" s="192" t="s">
        <v>77</v>
      </c>
      <c r="AY86" s="101" t="s">
        <v>157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01" t="s">
        <v>163</v>
      </c>
      <c r="BK86" s="193">
        <f>ROUND(I86*H86,2)</f>
        <v>0</v>
      </c>
      <c r="BL86" s="101" t="s">
        <v>162</v>
      </c>
      <c r="BM86" s="192" t="s">
        <v>163</v>
      </c>
    </row>
    <row r="87" spans="1:65" s="113" customFormat="1" ht="16.5" customHeight="1">
      <c r="A87" s="110"/>
      <c r="B87" s="111"/>
      <c r="C87" s="180" t="s">
        <v>163</v>
      </c>
      <c r="D87" s="180" t="s">
        <v>158</v>
      </c>
      <c r="E87" s="181" t="s">
        <v>1792</v>
      </c>
      <c r="F87" s="182" t="s">
        <v>1793</v>
      </c>
      <c r="G87" s="183" t="s">
        <v>1783</v>
      </c>
      <c r="H87" s="6"/>
      <c r="I87" s="5"/>
      <c r="J87" s="185">
        <f>ROUND(I87*H87,2)</f>
        <v>0</v>
      </c>
      <c r="K87" s="186"/>
      <c r="L87" s="111"/>
      <c r="M87" s="187" t="s">
        <v>3</v>
      </c>
      <c r="N87" s="188" t="s">
        <v>41</v>
      </c>
      <c r="O87" s="189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R87" s="192" t="s">
        <v>162</v>
      </c>
      <c r="AT87" s="192" t="s">
        <v>158</v>
      </c>
      <c r="AU87" s="192" t="s">
        <v>77</v>
      </c>
      <c r="AY87" s="101" t="s">
        <v>157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01" t="s">
        <v>163</v>
      </c>
      <c r="BK87" s="193">
        <f>ROUND(I87*H87,2)</f>
        <v>0</v>
      </c>
      <c r="BL87" s="101" t="s">
        <v>162</v>
      </c>
      <c r="BM87" s="192" t="s">
        <v>162</v>
      </c>
    </row>
    <row r="88" spans="1:65" s="113" customFormat="1" ht="16.5" customHeight="1">
      <c r="A88" s="110"/>
      <c r="B88" s="111"/>
      <c r="C88" s="180" t="s">
        <v>176</v>
      </c>
      <c r="D88" s="180" t="s">
        <v>158</v>
      </c>
      <c r="E88" s="181" t="s">
        <v>1794</v>
      </c>
      <c r="F88" s="182" t="s">
        <v>1795</v>
      </c>
      <c r="G88" s="183" t="s">
        <v>1783</v>
      </c>
      <c r="H88" s="6"/>
      <c r="I88" s="5"/>
      <c r="J88" s="185">
        <f>ROUND(I88*H88,2)</f>
        <v>0</v>
      </c>
      <c r="K88" s="186"/>
      <c r="L88" s="111"/>
      <c r="M88" s="187" t="s">
        <v>3</v>
      </c>
      <c r="N88" s="188" t="s">
        <v>41</v>
      </c>
      <c r="O88" s="189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R88" s="192" t="s">
        <v>162</v>
      </c>
      <c r="AT88" s="192" t="s">
        <v>158</v>
      </c>
      <c r="AU88" s="192" t="s">
        <v>77</v>
      </c>
      <c r="AY88" s="101" t="s">
        <v>157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01" t="s">
        <v>163</v>
      </c>
      <c r="BK88" s="193">
        <f>ROUND(I88*H88,2)</f>
        <v>0</v>
      </c>
      <c r="BL88" s="101" t="s">
        <v>162</v>
      </c>
      <c r="BM88" s="192" t="s">
        <v>179</v>
      </c>
    </row>
    <row r="89" spans="2:63" s="169" customFormat="1" ht="25.9" customHeight="1">
      <c r="B89" s="170"/>
      <c r="D89" s="171" t="s">
        <v>68</v>
      </c>
      <c r="E89" s="172" t="s">
        <v>1509</v>
      </c>
      <c r="F89" s="172" t="s">
        <v>1796</v>
      </c>
      <c r="J89" s="173">
        <f>BK89</f>
        <v>0</v>
      </c>
      <c r="L89" s="170"/>
      <c r="M89" s="174"/>
      <c r="N89" s="175"/>
      <c r="O89" s="175"/>
      <c r="P89" s="176">
        <f>SUM(P90:P104)</f>
        <v>0</v>
      </c>
      <c r="Q89" s="175"/>
      <c r="R89" s="176">
        <f>SUM(R90:R104)</f>
        <v>0</v>
      </c>
      <c r="S89" s="175"/>
      <c r="T89" s="177">
        <f>SUM(T90:T104)</f>
        <v>0</v>
      </c>
      <c r="AR89" s="171" t="s">
        <v>77</v>
      </c>
      <c r="AT89" s="178" t="s">
        <v>68</v>
      </c>
      <c r="AU89" s="178" t="s">
        <v>69</v>
      </c>
      <c r="AY89" s="171" t="s">
        <v>157</v>
      </c>
      <c r="BK89" s="179">
        <f>SUM(BK90:BK104)</f>
        <v>0</v>
      </c>
    </row>
    <row r="90" spans="1:65" s="113" customFormat="1" ht="16.5" customHeight="1">
      <c r="A90" s="110"/>
      <c r="B90" s="111"/>
      <c r="C90" s="180" t="s">
        <v>162</v>
      </c>
      <c r="D90" s="180" t="s">
        <v>158</v>
      </c>
      <c r="E90" s="181" t="s">
        <v>1797</v>
      </c>
      <c r="F90" s="182" t="s">
        <v>1798</v>
      </c>
      <c r="G90" s="183" t="s">
        <v>183</v>
      </c>
      <c r="H90" s="184">
        <v>188</v>
      </c>
      <c r="I90" s="5"/>
      <c r="J90" s="185">
        <f aca="true" t="shared" si="0" ref="J90:J104">ROUND(I90*H90,2)</f>
        <v>0</v>
      </c>
      <c r="K90" s="186"/>
      <c r="L90" s="111"/>
      <c r="M90" s="187" t="s">
        <v>3</v>
      </c>
      <c r="N90" s="188" t="s">
        <v>41</v>
      </c>
      <c r="O90" s="189"/>
      <c r="P90" s="190">
        <f aca="true" t="shared" si="1" ref="P90:P104">O90*H90</f>
        <v>0</v>
      </c>
      <c r="Q90" s="190">
        <v>0</v>
      </c>
      <c r="R90" s="190">
        <f aca="true" t="shared" si="2" ref="R90:R104">Q90*H90</f>
        <v>0</v>
      </c>
      <c r="S90" s="190">
        <v>0</v>
      </c>
      <c r="T90" s="191">
        <f aca="true" t="shared" si="3" ref="T90:T104">S90*H90</f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R90" s="192" t="s">
        <v>162</v>
      </c>
      <c r="AT90" s="192" t="s">
        <v>158</v>
      </c>
      <c r="AU90" s="192" t="s">
        <v>77</v>
      </c>
      <c r="AY90" s="101" t="s">
        <v>157</v>
      </c>
      <c r="BE90" s="193">
        <f aca="true" t="shared" si="4" ref="BE90:BE104">IF(N90="základní",J90,0)</f>
        <v>0</v>
      </c>
      <c r="BF90" s="193">
        <f aca="true" t="shared" si="5" ref="BF90:BF104">IF(N90="snížená",J90,0)</f>
        <v>0</v>
      </c>
      <c r="BG90" s="193">
        <f aca="true" t="shared" si="6" ref="BG90:BG104">IF(N90="zákl. přenesená",J90,0)</f>
        <v>0</v>
      </c>
      <c r="BH90" s="193">
        <f aca="true" t="shared" si="7" ref="BH90:BH104">IF(N90="sníž. přenesená",J90,0)</f>
        <v>0</v>
      </c>
      <c r="BI90" s="193">
        <f aca="true" t="shared" si="8" ref="BI90:BI104">IF(N90="nulová",J90,0)</f>
        <v>0</v>
      </c>
      <c r="BJ90" s="101" t="s">
        <v>163</v>
      </c>
      <c r="BK90" s="193">
        <f aca="true" t="shared" si="9" ref="BK90:BK104">ROUND(I90*H90,2)</f>
        <v>0</v>
      </c>
      <c r="BL90" s="101" t="s">
        <v>162</v>
      </c>
      <c r="BM90" s="192" t="s">
        <v>184</v>
      </c>
    </row>
    <row r="91" spans="1:65" s="113" customFormat="1" ht="16.5" customHeight="1">
      <c r="A91" s="110"/>
      <c r="B91" s="111"/>
      <c r="C91" s="180" t="s">
        <v>190</v>
      </c>
      <c r="D91" s="180" t="s">
        <v>158</v>
      </c>
      <c r="E91" s="181" t="s">
        <v>1799</v>
      </c>
      <c r="F91" s="182" t="s">
        <v>1800</v>
      </c>
      <c r="G91" s="183" t="s">
        <v>183</v>
      </c>
      <c r="H91" s="184">
        <v>12</v>
      </c>
      <c r="I91" s="5"/>
      <c r="J91" s="185">
        <f t="shared" si="0"/>
        <v>0</v>
      </c>
      <c r="K91" s="186"/>
      <c r="L91" s="111"/>
      <c r="M91" s="187" t="s">
        <v>3</v>
      </c>
      <c r="N91" s="188" t="s">
        <v>41</v>
      </c>
      <c r="O91" s="189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R91" s="192" t="s">
        <v>162</v>
      </c>
      <c r="AT91" s="192" t="s">
        <v>158</v>
      </c>
      <c r="AU91" s="192" t="s">
        <v>77</v>
      </c>
      <c r="AY91" s="101" t="s">
        <v>157</v>
      </c>
      <c r="BE91" s="193">
        <f t="shared" si="4"/>
        <v>0</v>
      </c>
      <c r="BF91" s="193">
        <f t="shared" si="5"/>
        <v>0</v>
      </c>
      <c r="BG91" s="193">
        <f t="shared" si="6"/>
        <v>0</v>
      </c>
      <c r="BH91" s="193">
        <f t="shared" si="7"/>
        <v>0</v>
      </c>
      <c r="BI91" s="193">
        <f t="shared" si="8"/>
        <v>0</v>
      </c>
      <c r="BJ91" s="101" t="s">
        <v>163</v>
      </c>
      <c r="BK91" s="193">
        <f t="shared" si="9"/>
        <v>0</v>
      </c>
      <c r="BL91" s="101" t="s">
        <v>162</v>
      </c>
      <c r="BM91" s="192" t="s">
        <v>194</v>
      </c>
    </row>
    <row r="92" spans="1:65" s="113" customFormat="1" ht="16.5" customHeight="1">
      <c r="A92" s="110"/>
      <c r="B92" s="111"/>
      <c r="C92" s="180" t="s">
        <v>179</v>
      </c>
      <c r="D92" s="180" t="s">
        <v>158</v>
      </c>
      <c r="E92" s="181" t="s">
        <v>1801</v>
      </c>
      <c r="F92" s="182" t="s">
        <v>1802</v>
      </c>
      <c r="G92" s="183" t="s">
        <v>183</v>
      </c>
      <c r="H92" s="184">
        <v>210</v>
      </c>
      <c r="I92" s="5"/>
      <c r="J92" s="185">
        <f t="shared" si="0"/>
        <v>0</v>
      </c>
      <c r="K92" s="186"/>
      <c r="L92" s="111"/>
      <c r="M92" s="187" t="s">
        <v>3</v>
      </c>
      <c r="N92" s="188" t="s">
        <v>41</v>
      </c>
      <c r="O92" s="189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R92" s="192" t="s">
        <v>162</v>
      </c>
      <c r="AT92" s="192" t="s">
        <v>158</v>
      </c>
      <c r="AU92" s="192" t="s">
        <v>77</v>
      </c>
      <c r="AY92" s="101" t="s">
        <v>157</v>
      </c>
      <c r="BE92" s="193">
        <f t="shared" si="4"/>
        <v>0</v>
      </c>
      <c r="BF92" s="193">
        <f t="shared" si="5"/>
        <v>0</v>
      </c>
      <c r="BG92" s="193">
        <f t="shared" si="6"/>
        <v>0</v>
      </c>
      <c r="BH92" s="193">
        <f t="shared" si="7"/>
        <v>0</v>
      </c>
      <c r="BI92" s="193">
        <f t="shared" si="8"/>
        <v>0</v>
      </c>
      <c r="BJ92" s="101" t="s">
        <v>163</v>
      </c>
      <c r="BK92" s="193">
        <f t="shared" si="9"/>
        <v>0</v>
      </c>
      <c r="BL92" s="101" t="s">
        <v>162</v>
      </c>
      <c r="BM92" s="192" t="s">
        <v>202</v>
      </c>
    </row>
    <row r="93" spans="1:65" s="113" customFormat="1" ht="16.5" customHeight="1">
      <c r="A93" s="110"/>
      <c r="B93" s="111"/>
      <c r="C93" s="180" t="s">
        <v>205</v>
      </c>
      <c r="D93" s="180" t="s">
        <v>158</v>
      </c>
      <c r="E93" s="181" t="s">
        <v>1803</v>
      </c>
      <c r="F93" s="182" t="s">
        <v>1804</v>
      </c>
      <c r="G93" s="183" t="s">
        <v>183</v>
      </c>
      <c r="H93" s="184">
        <v>109</v>
      </c>
      <c r="I93" s="5"/>
      <c r="J93" s="185">
        <f t="shared" si="0"/>
        <v>0</v>
      </c>
      <c r="K93" s="186"/>
      <c r="L93" s="111"/>
      <c r="M93" s="187" t="s">
        <v>3</v>
      </c>
      <c r="N93" s="188" t="s">
        <v>41</v>
      </c>
      <c r="O93" s="189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R93" s="192" t="s">
        <v>162</v>
      </c>
      <c r="AT93" s="192" t="s">
        <v>158</v>
      </c>
      <c r="AU93" s="192" t="s">
        <v>77</v>
      </c>
      <c r="AY93" s="101" t="s">
        <v>157</v>
      </c>
      <c r="BE93" s="193">
        <f t="shared" si="4"/>
        <v>0</v>
      </c>
      <c r="BF93" s="193">
        <f t="shared" si="5"/>
        <v>0</v>
      </c>
      <c r="BG93" s="193">
        <f t="shared" si="6"/>
        <v>0</v>
      </c>
      <c r="BH93" s="193">
        <f t="shared" si="7"/>
        <v>0</v>
      </c>
      <c r="BI93" s="193">
        <f t="shared" si="8"/>
        <v>0</v>
      </c>
      <c r="BJ93" s="101" t="s">
        <v>163</v>
      </c>
      <c r="BK93" s="193">
        <f t="shared" si="9"/>
        <v>0</v>
      </c>
      <c r="BL93" s="101" t="s">
        <v>162</v>
      </c>
      <c r="BM93" s="192" t="s">
        <v>208</v>
      </c>
    </row>
    <row r="94" spans="1:65" s="113" customFormat="1" ht="16.5" customHeight="1">
      <c r="A94" s="110"/>
      <c r="B94" s="111"/>
      <c r="C94" s="180" t="s">
        <v>184</v>
      </c>
      <c r="D94" s="180" t="s">
        <v>158</v>
      </c>
      <c r="E94" s="181" t="s">
        <v>1805</v>
      </c>
      <c r="F94" s="182" t="s">
        <v>1806</v>
      </c>
      <c r="G94" s="183" t="s">
        <v>183</v>
      </c>
      <c r="H94" s="184">
        <v>80</v>
      </c>
      <c r="I94" s="5"/>
      <c r="J94" s="185">
        <f t="shared" si="0"/>
        <v>0</v>
      </c>
      <c r="K94" s="186"/>
      <c r="L94" s="111"/>
      <c r="M94" s="187" t="s">
        <v>3</v>
      </c>
      <c r="N94" s="188" t="s">
        <v>41</v>
      </c>
      <c r="O94" s="189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R94" s="192" t="s">
        <v>162</v>
      </c>
      <c r="AT94" s="192" t="s">
        <v>158</v>
      </c>
      <c r="AU94" s="192" t="s">
        <v>77</v>
      </c>
      <c r="AY94" s="101" t="s">
        <v>157</v>
      </c>
      <c r="BE94" s="193">
        <f t="shared" si="4"/>
        <v>0</v>
      </c>
      <c r="BF94" s="193">
        <f t="shared" si="5"/>
        <v>0</v>
      </c>
      <c r="BG94" s="193">
        <f t="shared" si="6"/>
        <v>0</v>
      </c>
      <c r="BH94" s="193">
        <f t="shared" si="7"/>
        <v>0</v>
      </c>
      <c r="BI94" s="193">
        <f t="shared" si="8"/>
        <v>0</v>
      </c>
      <c r="BJ94" s="101" t="s">
        <v>163</v>
      </c>
      <c r="BK94" s="193">
        <f t="shared" si="9"/>
        <v>0</v>
      </c>
      <c r="BL94" s="101" t="s">
        <v>162</v>
      </c>
      <c r="BM94" s="192" t="s">
        <v>211</v>
      </c>
    </row>
    <row r="95" spans="1:65" s="113" customFormat="1" ht="16.5" customHeight="1">
      <c r="A95" s="110"/>
      <c r="B95" s="111"/>
      <c r="C95" s="180" t="s">
        <v>215</v>
      </c>
      <c r="D95" s="180" t="s">
        <v>158</v>
      </c>
      <c r="E95" s="181" t="s">
        <v>1807</v>
      </c>
      <c r="F95" s="182" t="s">
        <v>1808</v>
      </c>
      <c r="G95" s="183" t="s">
        <v>183</v>
      </c>
      <c r="H95" s="184">
        <v>12</v>
      </c>
      <c r="I95" s="5"/>
      <c r="J95" s="185">
        <f t="shared" si="0"/>
        <v>0</v>
      </c>
      <c r="K95" s="186"/>
      <c r="L95" s="111"/>
      <c r="M95" s="187" t="s">
        <v>3</v>
      </c>
      <c r="N95" s="188" t="s">
        <v>41</v>
      </c>
      <c r="O95" s="189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R95" s="192" t="s">
        <v>162</v>
      </c>
      <c r="AT95" s="192" t="s">
        <v>158</v>
      </c>
      <c r="AU95" s="192" t="s">
        <v>77</v>
      </c>
      <c r="AY95" s="101" t="s">
        <v>157</v>
      </c>
      <c r="BE95" s="193">
        <f t="shared" si="4"/>
        <v>0</v>
      </c>
      <c r="BF95" s="193">
        <f t="shared" si="5"/>
        <v>0</v>
      </c>
      <c r="BG95" s="193">
        <f t="shared" si="6"/>
        <v>0</v>
      </c>
      <c r="BH95" s="193">
        <f t="shared" si="7"/>
        <v>0</v>
      </c>
      <c r="BI95" s="193">
        <f t="shared" si="8"/>
        <v>0</v>
      </c>
      <c r="BJ95" s="101" t="s">
        <v>163</v>
      </c>
      <c r="BK95" s="193">
        <f t="shared" si="9"/>
        <v>0</v>
      </c>
      <c r="BL95" s="101" t="s">
        <v>162</v>
      </c>
      <c r="BM95" s="192" t="s">
        <v>218</v>
      </c>
    </row>
    <row r="96" spans="1:65" s="113" customFormat="1" ht="16.5" customHeight="1">
      <c r="A96" s="110"/>
      <c r="B96" s="111"/>
      <c r="C96" s="180" t="s">
        <v>194</v>
      </c>
      <c r="D96" s="180" t="s">
        <v>158</v>
      </c>
      <c r="E96" s="181" t="s">
        <v>1809</v>
      </c>
      <c r="F96" s="182" t="s">
        <v>1810</v>
      </c>
      <c r="G96" s="183" t="s">
        <v>762</v>
      </c>
      <c r="H96" s="184">
        <v>1</v>
      </c>
      <c r="I96" s="5"/>
      <c r="J96" s="185">
        <f t="shared" si="0"/>
        <v>0</v>
      </c>
      <c r="K96" s="186"/>
      <c r="L96" s="111"/>
      <c r="M96" s="187" t="s">
        <v>3</v>
      </c>
      <c r="N96" s="188" t="s">
        <v>41</v>
      </c>
      <c r="O96" s="189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R96" s="192" t="s">
        <v>162</v>
      </c>
      <c r="AT96" s="192" t="s">
        <v>158</v>
      </c>
      <c r="AU96" s="192" t="s">
        <v>77</v>
      </c>
      <c r="AY96" s="101" t="s">
        <v>157</v>
      </c>
      <c r="BE96" s="193">
        <f t="shared" si="4"/>
        <v>0</v>
      </c>
      <c r="BF96" s="193">
        <f t="shared" si="5"/>
        <v>0</v>
      </c>
      <c r="BG96" s="193">
        <f t="shared" si="6"/>
        <v>0</v>
      </c>
      <c r="BH96" s="193">
        <f t="shared" si="7"/>
        <v>0</v>
      </c>
      <c r="BI96" s="193">
        <f t="shared" si="8"/>
        <v>0</v>
      </c>
      <c r="BJ96" s="101" t="s">
        <v>163</v>
      </c>
      <c r="BK96" s="193">
        <f t="shared" si="9"/>
        <v>0</v>
      </c>
      <c r="BL96" s="101" t="s">
        <v>162</v>
      </c>
      <c r="BM96" s="192" t="s">
        <v>221</v>
      </c>
    </row>
    <row r="97" spans="1:65" s="113" customFormat="1" ht="24.2" customHeight="1">
      <c r="A97" s="110"/>
      <c r="B97" s="111"/>
      <c r="C97" s="180" t="s">
        <v>222</v>
      </c>
      <c r="D97" s="180" t="s">
        <v>158</v>
      </c>
      <c r="E97" s="181" t="s">
        <v>1811</v>
      </c>
      <c r="F97" s="182" t="s">
        <v>1812</v>
      </c>
      <c r="G97" s="183" t="s">
        <v>183</v>
      </c>
      <c r="H97" s="184">
        <v>130</v>
      </c>
      <c r="I97" s="5"/>
      <c r="J97" s="185">
        <f t="shared" si="0"/>
        <v>0</v>
      </c>
      <c r="K97" s="186"/>
      <c r="L97" s="111"/>
      <c r="M97" s="187" t="s">
        <v>3</v>
      </c>
      <c r="N97" s="188" t="s">
        <v>41</v>
      </c>
      <c r="O97" s="189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R97" s="192" t="s">
        <v>162</v>
      </c>
      <c r="AT97" s="192" t="s">
        <v>158</v>
      </c>
      <c r="AU97" s="192" t="s">
        <v>77</v>
      </c>
      <c r="AY97" s="101" t="s">
        <v>157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101" t="s">
        <v>163</v>
      </c>
      <c r="BK97" s="193">
        <f t="shared" si="9"/>
        <v>0</v>
      </c>
      <c r="BL97" s="101" t="s">
        <v>162</v>
      </c>
      <c r="BM97" s="192" t="s">
        <v>225</v>
      </c>
    </row>
    <row r="98" spans="1:65" s="113" customFormat="1" ht="16.5" customHeight="1">
      <c r="A98" s="110"/>
      <c r="B98" s="111"/>
      <c r="C98" s="180" t="s">
        <v>202</v>
      </c>
      <c r="D98" s="180" t="s">
        <v>158</v>
      </c>
      <c r="E98" s="181" t="s">
        <v>1813</v>
      </c>
      <c r="F98" s="182" t="s">
        <v>1814</v>
      </c>
      <c r="G98" s="183" t="s">
        <v>762</v>
      </c>
      <c r="H98" s="184">
        <v>3</v>
      </c>
      <c r="I98" s="5"/>
      <c r="J98" s="185">
        <f t="shared" si="0"/>
        <v>0</v>
      </c>
      <c r="K98" s="186"/>
      <c r="L98" s="111"/>
      <c r="M98" s="187" t="s">
        <v>3</v>
      </c>
      <c r="N98" s="188" t="s">
        <v>41</v>
      </c>
      <c r="O98" s="189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R98" s="192" t="s">
        <v>162</v>
      </c>
      <c r="AT98" s="192" t="s">
        <v>158</v>
      </c>
      <c r="AU98" s="192" t="s">
        <v>77</v>
      </c>
      <c r="AY98" s="101" t="s">
        <v>157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101" t="s">
        <v>163</v>
      </c>
      <c r="BK98" s="193">
        <f t="shared" si="9"/>
        <v>0</v>
      </c>
      <c r="BL98" s="101" t="s">
        <v>162</v>
      </c>
      <c r="BM98" s="192" t="s">
        <v>228</v>
      </c>
    </row>
    <row r="99" spans="1:65" s="113" customFormat="1" ht="16.5" customHeight="1">
      <c r="A99" s="110"/>
      <c r="B99" s="111"/>
      <c r="C99" s="180" t="s">
        <v>229</v>
      </c>
      <c r="D99" s="180" t="s">
        <v>158</v>
      </c>
      <c r="E99" s="181" t="s">
        <v>1100</v>
      </c>
      <c r="F99" s="182" t="s">
        <v>1815</v>
      </c>
      <c r="G99" s="183" t="s">
        <v>762</v>
      </c>
      <c r="H99" s="184">
        <v>240</v>
      </c>
      <c r="I99" s="5"/>
      <c r="J99" s="185">
        <f t="shared" si="0"/>
        <v>0</v>
      </c>
      <c r="K99" s="186"/>
      <c r="L99" s="111"/>
      <c r="M99" s="187" t="s">
        <v>3</v>
      </c>
      <c r="N99" s="188" t="s">
        <v>41</v>
      </c>
      <c r="O99" s="189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R99" s="192" t="s">
        <v>162</v>
      </c>
      <c r="AT99" s="192" t="s">
        <v>158</v>
      </c>
      <c r="AU99" s="192" t="s">
        <v>77</v>
      </c>
      <c r="AY99" s="101" t="s">
        <v>157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101" t="s">
        <v>163</v>
      </c>
      <c r="BK99" s="193">
        <f t="shared" si="9"/>
        <v>0</v>
      </c>
      <c r="BL99" s="101" t="s">
        <v>162</v>
      </c>
      <c r="BM99" s="192" t="s">
        <v>232</v>
      </c>
    </row>
    <row r="100" spans="1:65" s="113" customFormat="1" ht="16.5" customHeight="1">
      <c r="A100" s="110"/>
      <c r="B100" s="111"/>
      <c r="C100" s="180" t="s">
        <v>208</v>
      </c>
      <c r="D100" s="180" t="s">
        <v>158</v>
      </c>
      <c r="E100" s="181" t="s">
        <v>1816</v>
      </c>
      <c r="F100" s="182" t="s">
        <v>1817</v>
      </c>
      <c r="G100" s="183" t="s">
        <v>762</v>
      </c>
      <c r="H100" s="184">
        <v>1</v>
      </c>
      <c r="I100" s="5"/>
      <c r="J100" s="185">
        <f t="shared" si="0"/>
        <v>0</v>
      </c>
      <c r="K100" s="186"/>
      <c r="L100" s="111"/>
      <c r="M100" s="187" t="s">
        <v>3</v>
      </c>
      <c r="N100" s="188" t="s">
        <v>41</v>
      </c>
      <c r="O100" s="189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R100" s="192" t="s">
        <v>162</v>
      </c>
      <c r="AT100" s="192" t="s">
        <v>158</v>
      </c>
      <c r="AU100" s="192" t="s">
        <v>77</v>
      </c>
      <c r="AY100" s="101" t="s">
        <v>157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101" t="s">
        <v>163</v>
      </c>
      <c r="BK100" s="193">
        <f t="shared" si="9"/>
        <v>0</v>
      </c>
      <c r="BL100" s="101" t="s">
        <v>162</v>
      </c>
      <c r="BM100" s="192" t="s">
        <v>238</v>
      </c>
    </row>
    <row r="101" spans="1:65" s="113" customFormat="1" ht="16.5" customHeight="1">
      <c r="A101" s="110"/>
      <c r="B101" s="111"/>
      <c r="C101" s="180" t="s">
        <v>9</v>
      </c>
      <c r="D101" s="180" t="s">
        <v>158</v>
      </c>
      <c r="E101" s="181" t="s">
        <v>1818</v>
      </c>
      <c r="F101" s="182" t="s">
        <v>1819</v>
      </c>
      <c r="G101" s="183" t="s">
        <v>762</v>
      </c>
      <c r="H101" s="184">
        <v>1</v>
      </c>
      <c r="I101" s="5"/>
      <c r="J101" s="185">
        <f t="shared" si="0"/>
        <v>0</v>
      </c>
      <c r="K101" s="186"/>
      <c r="L101" s="111"/>
      <c r="M101" s="187" t="s">
        <v>3</v>
      </c>
      <c r="N101" s="188" t="s">
        <v>41</v>
      </c>
      <c r="O101" s="189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R101" s="192" t="s">
        <v>162</v>
      </c>
      <c r="AT101" s="192" t="s">
        <v>158</v>
      </c>
      <c r="AU101" s="192" t="s">
        <v>77</v>
      </c>
      <c r="AY101" s="101" t="s">
        <v>157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101" t="s">
        <v>163</v>
      </c>
      <c r="BK101" s="193">
        <f t="shared" si="9"/>
        <v>0</v>
      </c>
      <c r="BL101" s="101" t="s">
        <v>162</v>
      </c>
      <c r="BM101" s="192" t="s">
        <v>243</v>
      </c>
    </row>
    <row r="102" spans="1:65" s="113" customFormat="1" ht="16.5" customHeight="1">
      <c r="A102" s="110"/>
      <c r="B102" s="111"/>
      <c r="C102" s="180" t="s">
        <v>211</v>
      </c>
      <c r="D102" s="180" t="s">
        <v>158</v>
      </c>
      <c r="E102" s="181" t="s">
        <v>1820</v>
      </c>
      <c r="F102" s="182" t="s">
        <v>1821</v>
      </c>
      <c r="G102" s="183" t="s">
        <v>762</v>
      </c>
      <c r="H102" s="184">
        <v>2</v>
      </c>
      <c r="I102" s="5"/>
      <c r="J102" s="185">
        <f t="shared" si="0"/>
        <v>0</v>
      </c>
      <c r="K102" s="186"/>
      <c r="L102" s="111"/>
      <c r="M102" s="187" t="s">
        <v>3</v>
      </c>
      <c r="N102" s="188" t="s">
        <v>41</v>
      </c>
      <c r="O102" s="189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R102" s="192" t="s">
        <v>162</v>
      </c>
      <c r="AT102" s="192" t="s">
        <v>158</v>
      </c>
      <c r="AU102" s="192" t="s">
        <v>77</v>
      </c>
      <c r="AY102" s="101" t="s">
        <v>157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101" t="s">
        <v>163</v>
      </c>
      <c r="BK102" s="193">
        <f t="shared" si="9"/>
        <v>0</v>
      </c>
      <c r="BL102" s="101" t="s">
        <v>162</v>
      </c>
      <c r="BM102" s="192" t="s">
        <v>248</v>
      </c>
    </row>
    <row r="103" spans="1:65" s="113" customFormat="1" ht="16.5" customHeight="1">
      <c r="A103" s="110"/>
      <c r="B103" s="111"/>
      <c r="C103" s="180" t="s">
        <v>251</v>
      </c>
      <c r="D103" s="180" t="s">
        <v>158</v>
      </c>
      <c r="E103" s="181" t="s">
        <v>1822</v>
      </c>
      <c r="F103" s="182" t="s">
        <v>1823</v>
      </c>
      <c r="G103" s="183" t="s">
        <v>1783</v>
      </c>
      <c r="H103" s="6"/>
      <c r="I103" s="5"/>
      <c r="J103" s="185">
        <f t="shared" si="0"/>
        <v>0</v>
      </c>
      <c r="K103" s="186"/>
      <c r="L103" s="111"/>
      <c r="M103" s="187" t="s">
        <v>3</v>
      </c>
      <c r="N103" s="188" t="s">
        <v>41</v>
      </c>
      <c r="O103" s="189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R103" s="192" t="s">
        <v>162</v>
      </c>
      <c r="AT103" s="192" t="s">
        <v>158</v>
      </c>
      <c r="AU103" s="192" t="s">
        <v>77</v>
      </c>
      <c r="AY103" s="101" t="s">
        <v>157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101" t="s">
        <v>163</v>
      </c>
      <c r="BK103" s="193">
        <f t="shared" si="9"/>
        <v>0</v>
      </c>
      <c r="BL103" s="101" t="s">
        <v>162</v>
      </c>
      <c r="BM103" s="192" t="s">
        <v>254</v>
      </c>
    </row>
    <row r="104" spans="1:65" s="113" customFormat="1" ht="16.5" customHeight="1">
      <c r="A104" s="110"/>
      <c r="B104" s="111"/>
      <c r="C104" s="180" t="s">
        <v>218</v>
      </c>
      <c r="D104" s="180" t="s">
        <v>158</v>
      </c>
      <c r="E104" s="181" t="s">
        <v>1824</v>
      </c>
      <c r="F104" s="182" t="s">
        <v>1825</v>
      </c>
      <c r="G104" s="183" t="s">
        <v>1783</v>
      </c>
      <c r="H104" s="6"/>
      <c r="I104" s="5"/>
      <c r="J104" s="185">
        <f t="shared" si="0"/>
        <v>0</v>
      </c>
      <c r="K104" s="186"/>
      <c r="L104" s="111"/>
      <c r="M104" s="187" t="s">
        <v>3</v>
      </c>
      <c r="N104" s="188" t="s">
        <v>41</v>
      </c>
      <c r="O104" s="189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R104" s="192" t="s">
        <v>162</v>
      </c>
      <c r="AT104" s="192" t="s">
        <v>158</v>
      </c>
      <c r="AU104" s="192" t="s">
        <v>77</v>
      </c>
      <c r="AY104" s="101" t="s">
        <v>157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101" t="s">
        <v>163</v>
      </c>
      <c r="BK104" s="193">
        <f t="shared" si="9"/>
        <v>0</v>
      </c>
      <c r="BL104" s="101" t="s">
        <v>162</v>
      </c>
      <c r="BM104" s="192" t="s">
        <v>258</v>
      </c>
    </row>
    <row r="105" spans="2:63" s="169" customFormat="1" ht="25.9" customHeight="1">
      <c r="B105" s="170"/>
      <c r="D105" s="171" t="s">
        <v>68</v>
      </c>
      <c r="E105" s="172" t="s">
        <v>1826</v>
      </c>
      <c r="F105" s="172" t="s">
        <v>1391</v>
      </c>
      <c r="J105" s="173">
        <f>BK105</f>
        <v>0</v>
      </c>
      <c r="L105" s="170"/>
      <c r="M105" s="174"/>
      <c r="N105" s="175"/>
      <c r="O105" s="175"/>
      <c r="P105" s="176">
        <f>SUM(P106:P119)</f>
        <v>0</v>
      </c>
      <c r="Q105" s="175"/>
      <c r="R105" s="176">
        <f>SUM(R106:R119)</f>
        <v>0</v>
      </c>
      <c r="S105" s="175"/>
      <c r="T105" s="177">
        <f>SUM(T106:T119)</f>
        <v>0</v>
      </c>
      <c r="AR105" s="171" t="s">
        <v>77</v>
      </c>
      <c r="AT105" s="178" t="s">
        <v>68</v>
      </c>
      <c r="AU105" s="178" t="s">
        <v>69</v>
      </c>
      <c r="AY105" s="171" t="s">
        <v>157</v>
      </c>
      <c r="BK105" s="179">
        <f>SUM(BK106:BK119)</f>
        <v>0</v>
      </c>
    </row>
    <row r="106" spans="1:65" s="113" customFormat="1" ht="16.5" customHeight="1">
      <c r="A106" s="110"/>
      <c r="B106" s="111"/>
      <c r="C106" s="180" t="s">
        <v>275</v>
      </c>
      <c r="D106" s="180" t="s">
        <v>158</v>
      </c>
      <c r="E106" s="181" t="s">
        <v>1827</v>
      </c>
      <c r="F106" s="182" t="s">
        <v>1828</v>
      </c>
      <c r="G106" s="183" t="s">
        <v>183</v>
      </c>
      <c r="H106" s="184">
        <v>188</v>
      </c>
      <c r="I106" s="5"/>
      <c r="J106" s="185">
        <f aca="true" t="shared" si="10" ref="J106:J119">ROUND(I106*H106,2)</f>
        <v>0</v>
      </c>
      <c r="K106" s="186"/>
      <c r="L106" s="111"/>
      <c r="M106" s="187" t="s">
        <v>3</v>
      </c>
      <c r="N106" s="188" t="s">
        <v>41</v>
      </c>
      <c r="O106" s="189"/>
      <c r="P106" s="190">
        <f aca="true" t="shared" si="11" ref="P106:P119">O106*H106</f>
        <v>0</v>
      </c>
      <c r="Q106" s="190">
        <v>0</v>
      </c>
      <c r="R106" s="190">
        <f aca="true" t="shared" si="12" ref="R106:R119">Q106*H106</f>
        <v>0</v>
      </c>
      <c r="S106" s="190">
        <v>0</v>
      </c>
      <c r="T106" s="191">
        <f aca="true" t="shared" si="13" ref="T106:T119">S106*H106</f>
        <v>0</v>
      </c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R106" s="192" t="s">
        <v>162</v>
      </c>
      <c r="AT106" s="192" t="s">
        <v>158</v>
      </c>
      <c r="AU106" s="192" t="s">
        <v>77</v>
      </c>
      <c r="AY106" s="101" t="s">
        <v>157</v>
      </c>
      <c r="BE106" s="193">
        <f aca="true" t="shared" si="14" ref="BE106:BE119">IF(N106="základní",J106,0)</f>
        <v>0</v>
      </c>
      <c r="BF106" s="193">
        <f aca="true" t="shared" si="15" ref="BF106:BF119">IF(N106="snížená",J106,0)</f>
        <v>0</v>
      </c>
      <c r="BG106" s="193">
        <f aca="true" t="shared" si="16" ref="BG106:BG119">IF(N106="zákl. přenesená",J106,0)</f>
        <v>0</v>
      </c>
      <c r="BH106" s="193">
        <f aca="true" t="shared" si="17" ref="BH106:BH119">IF(N106="sníž. přenesená",J106,0)</f>
        <v>0</v>
      </c>
      <c r="BI106" s="193">
        <f aca="true" t="shared" si="18" ref="BI106:BI119">IF(N106="nulová",J106,0)</f>
        <v>0</v>
      </c>
      <c r="BJ106" s="101" t="s">
        <v>163</v>
      </c>
      <c r="BK106" s="193">
        <f aca="true" t="shared" si="19" ref="BK106:BK119">ROUND(I106*H106,2)</f>
        <v>0</v>
      </c>
      <c r="BL106" s="101" t="s">
        <v>162</v>
      </c>
      <c r="BM106" s="192" t="s">
        <v>278</v>
      </c>
    </row>
    <row r="107" spans="1:65" s="113" customFormat="1" ht="16.5" customHeight="1">
      <c r="A107" s="110"/>
      <c r="B107" s="111"/>
      <c r="C107" s="180" t="s">
        <v>221</v>
      </c>
      <c r="D107" s="180" t="s">
        <v>158</v>
      </c>
      <c r="E107" s="181" t="s">
        <v>1827</v>
      </c>
      <c r="F107" s="182" t="s">
        <v>1828</v>
      </c>
      <c r="G107" s="183" t="s">
        <v>183</v>
      </c>
      <c r="H107" s="184">
        <v>12</v>
      </c>
      <c r="I107" s="5"/>
      <c r="J107" s="185">
        <f t="shared" si="10"/>
        <v>0</v>
      </c>
      <c r="K107" s="186"/>
      <c r="L107" s="111"/>
      <c r="M107" s="187" t="s">
        <v>3</v>
      </c>
      <c r="N107" s="188" t="s">
        <v>41</v>
      </c>
      <c r="O107" s="189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R107" s="192" t="s">
        <v>162</v>
      </c>
      <c r="AT107" s="192" t="s">
        <v>158</v>
      </c>
      <c r="AU107" s="192" t="s">
        <v>77</v>
      </c>
      <c r="AY107" s="101" t="s">
        <v>157</v>
      </c>
      <c r="BE107" s="193">
        <f t="shared" si="14"/>
        <v>0</v>
      </c>
      <c r="BF107" s="193">
        <f t="shared" si="15"/>
        <v>0</v>
      </c>
      <c r="BG107" s="193">
        <f t="shared" si="16"/>
        <v>0</v>
      </c>
      <c r="BH107" s="193">
        <f t="shared" si="17"/>
        <v>0</v>
      </c>
      <c r="BI107" s="193">
        <f t="shared" si="18"/>
        <v>0</v>
      </c>
      <c r="BJ107" s="101" t="s">
        <v>163</v>
      </c>
      <c r="BK107" s="193">
        <f t="shared" si="19"/>
        <v>0</v>
      </c>
      <c r="BL107" s="101" t="s">
        <v>162</v>
      </c>
      <c r="BM107" s="192" t="s">
        <v>289</v>
      </c>
    </row>
    <row r="108" spans="1:65" s="113" customFormat="1" ht="16.5" customHeight="1">
      <c r="A108" s="110"/>
      <c r="B108" s="111"/>
      <c r="C108" s="180" t="s">
        <v>8</v>
      </c>
      <c r="D108" s="180" t="s">
        <v>158</v>
      </c>
      <c r="E108" s="181" t="s">
        <v>1829</v>
      </c>
      <c r="F108" s="182" t="s">
        <v>1830</v>
      </c>
      <c r="G108" s="183" t="s">
        <v>183</v>
      </c>
      <c r="H108" s="184">
        <v>186</v>
      </c>
      <c r="I108" s="5"/>
      <c r="J108" s="185">
        <f t="shared" si="10"/>
        <v>0</v>
      </c>
      <c r="K108" s="186"/>
      <c r="L108" s="111"/>
      <c r="M108" s="187" t="s">
        <v>3</v>
      </c>
      <c r="N108" s="188" t="s">
        <v>41</v>
      </c>
      <c r="O108" s="189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R108" s="192" t="s">
        <v>162</v>
      </c>
      <c r="AT108" s="192" t="s">
        <v>158</v>
      </c>
      <c r="AU108" s="192" t="s">
        <v>77</v>
      </c>
      <c r="AY108" s="101" t="s">
        <v>157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101" t="s">
        <v>163</v>
      </c>
      <c r="BK108" s="193">
        <f t="shared" si="19"/>
        <v>0</v>
      </c>
      <c r="BL108" s="101" t="s">
        <v>162</v>
      </c>
      <c r="BM108" s="192" t="s">
        <v>315</v>
      </c>
    </row>
    <row r="109" spans="1:65" s="113" customFormat="1" ht="16.5" customHeight="1">
      <c r="A109" s="110"/>
      <c r="B109" s="111"/>
      <c r="C109" s="180" t="s">
        <v>225</v>
      </c>
      <c r="D109" s="180" t="s">
        <v>158</v>
      </c>
      <c r="E109" s="181" t="s">
        <v>1831</v>
      </c>
      <c r="F109" s="182" t="s">
        <v>1832</v>
      </c>
      <c r="G109" s="183" t="s">
        <v>183</v>
      </c>
      <c r="H109" s="184">
        <v>109</v>
      </c>
      <c r="I109" s="5"/>
      <c r="J109" s="185">
        <f t="shared" si="10"/>
        <v>0</v>
      </c>
      <c r="K109" s="186"/>
      <c r="L109" s="111"/>
      <c r="M109" s="187" t="s">
        <v>3</v>
      </c>
      <c r="N109" s="188" t="s">
        <v>41</v>
      </c>
      <c r="O109" s="189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R109" s="192" t="s">
        <v>162</v>
      </c>
      <c r="AT109" s="192" t="s">
        <v>158</v>
      </c>
      <c r="AU109" s="192" t="s">
        <v>77</v>
      </c>
      <c r="AY109" s="101" t="s">
        <v>157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101" t="s">
        <v>163</v>
      </c>
      <c r="BK109" s="193">
        <f t="shared" si="19"/>
        <v>0</v>
      </c>
      <c r="BL109" s="101" t="s">
        <v>162</v>
      </c>
      <c r="BM109" s="192" t="s">
        <v>318</v>
      </c>
    </row>
    <row r="110" spans="1:65" s="113" customFormat="1" ht="16.5" customHeight="1">
      <c r="A110" s="110"/>
      <c r="B110" s="111"/>
      <c r="C110" s="180" t="s">
        <v>319</v>
      </c>
      <c r="D110" s="180" t="s">
        <v>158</v>
      </c>
      <c r="E110" s="181" t="s">
        <v>1833</v>
      </c>
      <c r="F110" s="182" t="s">
        <v>1834</v>
      </c>
      <c r="G110" s="183" t="s">
        <v>183</v>
      </c>
      <c r="H110" s="184">
        <v>80</v>
      </c>
      <c r="I110" s="5"/>
      <c r="J110" s="185">
        <f t="shared" si="10"/>
        <v>0</v>
      </c>
      <c r="K110" s="186"/>
      <c r="L110" s="111"/>
      <c r="M110" s="187" t="s">
        <v>3</v>
      </c>
      <c r="N110" s="188" t="s">
        <v>41</v>
      </c>
      <c r="O110" s="189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R110" s="192" t="s">
        <v>162</v>
      </c>
      <c r="AT110" s="192" t="s">
        <v>158</v>
      </c>
      <c r="AU110" s="192" t="s">
        <v>77</v>
      </c>
      <c r="AY110" s="101" t="s">
        <v>157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101" t="s">
        <v>163</v>
      </c>
      <c r="BK110" s="193">
        <f t="shared" si="19"/>
        <v>0</v>
      </c>
      <c r="BL110" s="101" t="s">
        <v>162</v>
      </c>
      <c r="BM110" s="192" t="s">
        <v>322</v>
      </c>
    </row>
    <row r="111" spans="1:65" s="113" customFormat="1" ht="16.5" customHeight="1">
      <c r="A111" s="110"/>
      <c r="B111" s="111"/>
      <c r="C111" s="180" t="s">
        <v>228</v>
      </c>
      <c r="D111" s="180" t="s">
        <v>158</v>
      </c>
      <c r="E111" s="181" t="s">
        <v>1835</v>
      </c>
      <c r="F111" s="182" t="s">
        <v>1836</v>
      </c>
      <c r="G111" s="183" t="s">
        <v>183</v>
      </c>
      <c r="H111" s="184">
        <v>12</v>
      </c>
      <c r="I111" s="5"/>
      <c r="J111" s="185">
        <f t="shared" si="10"/>
        <v>0</v>
      </c>
      <c r="K111" s="186"/>
      <c r="L111" s="111"/>
      <c r="M111" s="187" t="s">
        <v>3</v>
      </c>
      <c r="N111" s="188" t="s">
        <v>41</v>
      </c>
      <c r="O111" s="189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R111" s="192" t="s">
        <v>162</v>
      </c>
      <c r="AT111" s="192" t="s">
        <v>158</v>
      </c>
      <c r="AU111" s="192" t="s">
        <v>77</v>
      </c>
      <c r="AY111" s="101" t="s">
        <v>157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101" t="s">
        <v>163</v>
      </c>
      <c r="BK111" s="193">
        <f t="shared" si="19"/>
        <v>0</v>
      </c>
      <c r="BL111" s="101" t="s">
        <v>162</v>
      </c>
      <c r="BM111" s="192" t="s">
        <v>325</v>
      </c>
    </row>
    <row r="112" spans="1:65" s="113" customFormat="1" ht="16.5" customHeight="1">
      <c r="A112" s="110"/>
      <c r="B112" s="111"/>
      <c r="C112" s="180" t="s">
        <v>327</v>
      </c>
      <c r="D112" s="180" t="s">
        <v>158</v>
      </c>
      <c r="E112" s="181" t="s">
        <v>1837</v>
      </c>
      <c r="F112" s="182" t="s">
        <v>1838</v>
      </c>
      <c r="G112" s="183" t="s">
        <v>762</v>
      </c>
      <c r="H112" s="184">
        <v>30</v>
      </c>
      <c r="I112" s="5"/>
      <c r="J112" s="185">
        <f t="shared" si="10"/>
        <v>0</v>
      </c>
      <c r="K112" s="186"/>
      <c r="L112" s="111"/>
      <c r="M112" s="187" t="s">
        <v>3</v>
      </c>
      <c r="N112" s="188" t="s">
        <v>41</v>
      </c>
      <c r="O112" s="189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R112" s="192" t="s">
        <v>162</v>
      </c>
      <c r="AT112" s="192" t="s">
        <v>158</v>
      </c>
      <c r="AU112" s="192" t="s">
        <v>77</v>
      </c>
      <c r="AY112" s="101" t="s">
        <v>157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101" t="s">
        <v>163</v>
      </c>
      <c r="BK112" s="193">
        <f t="shared" si="19"/>
        <v>0</v>
      </c>
      <c r="BL112" s="101" t="s">
        <v>162</v>
      </c>
      <c r="BM112" s="192" t="s">
        <v>330</v>
      </c>
    </row>
    <row r="113" spans="1:65" s="113" customFormat="1" ht="16.5" customHeight="1">
      <c r="A113" s="110"/>
      <c r="B113" s="111"/>
      <c r="C113" s="180" t="s">
        <v>232</v>
      </c>
      <c r="D113" s="180" t="s">
        <v>158</v>
      </c>
      <c r="E113" s="181" t="s">
        <v>1839</v>
      </c>
      <c r="F113" s="182" t="s">
        <v>1840</v>
      </c>
      <c r="G113" s="183" t="s">
        <v>762</v>
      </c>
      <c r="H113" s="184">
        <v>10</v>
      </c>
      <c r="I113" s="5"/>
      <c r="J113" s="185">
        <f t="shared" si="10"/>
        <v>0</v>
      </c>
      <c r="K113" s="186"/>
      <c r="L113" s="111"/>
      <c r="M113" s="187" t="s">
        <v>3</v>
      </c>
      <c r="N113" s="188" t="s">
        <v>41</v>
      </c>
      <c r="O113" s="189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R113" s="192" t="s">
        <v>162</v>
      </c>
      <c r="AT113" s="192" t="s">
        <v>158</v>
      </c>
      <c r="AU113" s="192" t="s">
        <v>77</v>
      </c>
      <c r="AY113" s="101" t="s">
        <v>157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101" t="s">
        <v>163</v>
      </c>
      <c r="BK113" s="193">
        <f t="shared" si="19"/>
        <v>0</v>
      </c>
      <c r="BL113" s="101" t="s">
        <v>162</v>
      </c>
      <c r="BM113" s="192" t="s">
        <v>334</v>
      </c>
    </row>
    <row r="114" spans="1:65" s="113" customFormat="1" ht="16.5" customHeight="1">
      <c r="A114" s="110"/>
      <c r="B114" s="111"/>
      <c r="C114" s="180" t="s">
        <v>337</v>
      </c>
      <c r="D114" s="180" t="s">
        <v>158</v>
      </c>
      <c r="E114" s="181" t="s">
        <v>1841</v>
      </c>
      <c r="F114" s="182" t="s">
        <v>1842</v>
      </c>
      <c r="G114" s="183" t="s">
        <v>762</v>
      </c>
      <c r="H114" s="184">
        <v>1</v>
      </c>
      <c r="I114" s="5"/>
      <c r="J114" s="185">
        <f t="shared" si="10"/>
        <v>0</v>
      </c>
      <c r="K114" s="186"/>
      <c r="L114" s="111"/>
      <c r="M114" s="187" t="s">
        <v>3</v>
      </c>
      <c r="N114" s="188" t="s">
        <v>41</v>
      </c>
      <c r="O114" s="189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R114" s="192" t="s">
        <v>162</v>
      </c>
      <c r="AT114" s="192" t="s">
        <v>158</v>
      </c>
      <c r="AU114" s="192" t="s">
        <v>77</v>
      </c>
      <c r="AY114" s="101" t="s">
        <v>157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101" t="s">
        <v>163</v>
      </c>
      <c r="BK114" s="193">
        <f t="shared" si="19"/>
        <v>0</v>
      </c>
      <c r="BL114" s="101" t="s">
        <v>162</v>
      </c>
      <c r="BM114" s="192" t="s">
        <v>340</v>
      </c>
    </row>
    <row r="115" spans="1:65" s="113" customFormat="1" ht="16.5" customHeight="1">
      <c r="A115" s="110"/>
      <c r="B115" s="111"/>
      <c r="C115" s="180" t="s">
        <v>238</v>
      </c>
      <c r="D115" s="180" t="s">
        <v>158</v>
      </c>
      <c r="E115" s="181" t="s">
        <v>1843</v>
      </c>
      <c r="F115" s="182" t="s">
        <v>1844</v>
      </c>
      <c r="G115" s="183" t="s">
        <v>183</v>
      </c>
      <c r="H115" s="184">
        <v>130</v>
      </c>
      <c r="I115" s="5"/>
      <c r="J115" s="185">
        <f t="shared" si="10"/>
        <v>0</v>
      </c>
      <c r="K115" s="186"/>
      <c r="L115" s="111"/>
      <c r="M115" s="187" t="s">
        <v>3</v>
      </c>
      <c r="N115" s="188" t="s">
        <v>41</v>
      </c>
      <c r="O115" s="189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R115" s="192" t="s">
        <v>162</v>
      </c>
      <c r="AT115" s="192" t="s">
        <v>158</v>
      </c>
      <c r="AU115" s="192" t="s">
        <v>77</v>
      </c>
      <c r="AY115" s="101" t="s">
        <v>157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101" t="s">
        <v>163</v>
      </c>
      <c r="BK115" s="193">
        <f t="shared" si="19"/>
        <v>0</v>
      </c>
      <c r="BL115" s="101" t="s">
        <v>162</v>
      </c>
      <c r="BM115" s="192" t="s">
        <v>344</v>
      </c>
    </row>
    <row r="116" spans="1:65" s="113" customFormat="1" ht="16.5" customHeight="1">
      <c r="A116" s="110"/>
      <c r="B116" s="111"/>
      <c r="C116" s="180" t="s">
        <v>345</v>
      </c>
      <c r="D116" s="180" t="s">
        <v>158</v>
      </c>
      <c r="E116" s="181" t="s">
        <v>1845</v>
      </c>
      <c r="F116" s="182" t="s">
        <v>1846</v>
      </c>
      <c r="G116" s="183" t="s">
        <v>762</v>
      </c>
      <c r="H116" s="184">
        <v>300</v>
      </c>
      <c r="I116" s="5"/>
      <c r="J116" s="185">
        <f t="shared" si="10"/>
        <v>0</v>
      </c>
      <c r="K116" s="186"/>
      <c r="L116" s="111"/>
      <c r="M116" s="187" t="s">
        <v>3</v>
      </c>
      <c r="N116" s="188" t="s">
        <v>41</v>
      </c>
      <c r="O116" s="189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R116" s="192" t="s">
        <v>162</v>
      </c>
      <c r="AT116" s="192" t="s">
        <v>158</v>
      </c>
      <c r="AU116" s="192" t="s">
        <v>77</v>
      </c>
      <c r="AY116" s="101" t="s">
        <v>157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101" t="s">
        <v>163</v>
      </c>
      <c r="BK116" s="193">
        <f t="shared" si="19"/>
        <v>0</v>
      </c>
      <c r="BL116" s="101" t="s">
        <v>162</v>
      </c>
      <c r="BM116" s="192" t="s">
        <v>348</v>
      </c>
    </row>
    <row r="117" spans="1:65" s="113" customFormat="1" ht="16.5" customHeight="1">
      <c r="A117" s="110"/>
      <c r="B117" s="111"/>
      <c r="C117" s="180" t="s">
        <v>243</v>
      </c>
      <c r="D117" s="180" t="s">
        <v>158</v>
      </c>
      <c r="E117" s="181" t="s">
        <v>1847</v>
      </c>
      <c r="F117" s="182" t="s">
        <v>1848</v>
      </c>
      <c r="G117" s="183" t="s">
        <v>762</v>
      </c>
      <c r="H117" s="184">
        <v>240</v>
      </c>
      <c r="I117" s="5"/>
      <c r="J117" s="185">
        <f t="shared" si="10"/>
        <v>0</v>
      </c>
      <c r="K117" s="186"/>
      <c r="L117" s="111"/>
      <c r="M117" s="187" t="s">
        <v>3</v>
      </c>
      <c r="N117" s="188" t="s">
        <v>41</v>
      </c>
      <c r="O117" s="189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R117" s="192" t="s">
        <v>162</v>
      </c>
      <c r="AT117" s="192" t="s">
        <v>158</v>
      </c>
      <c r="AU117" s="192" t="s">
        <v>77</v>
      </c>
      <c r="AY117" s="101" t="s">
        <v>157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101" t="s">
        <v>163</v>
      </c>
      <c r="BK117" s="193">
        <f t="shared" si="19"/>
        <v>0</v>
      </c>
      <c r="BL117" s="101" t="s">
        <v>162</v>
      </c>
      <c r="BM117" s="192" t="s">
        <v>352</v>
      </c>
    </row>
    <row r="118" spans="1:65" s="113" customFormat="1" ht="16.5" customHeight="1">
      <c r="A118" s="110"/>
      <c r="B118" s="111"/>
      <c r="C118" s="180" t="s">
        <v>386</v>
      </c>
      <c r="D118" s="180" t="s">
        <v>158</v>
      </c>
      <c r="E118" s="181" t="s">
        <v>1849</v>
      </c>
      <c r="F118" s="182" t="s">
        <v>1850</v>
      </c>
      <c r="G118" s="183" t="s">
        <v>762</v>
      </c>
      <c r="H118" s="184">
        <v>20</v>
      </c>
      <c r="I118" s="5"/>
      <c r="J118" s="185">
        <f t="shared" si="10"/>
        <v>0</v>
      </c>
      <c r="K118" s="186"/>
      <c r="L118" s="111"/>
      <c r="M118" s="187" t="s">
        <v>3</v>
      </c>
      <c r="N118" s="188" t="s">
        <v>41</v>
      </c>
      <c r="O118" s="189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R118" s="192" t="s">
        <v>162</v>
      </c>
      <c r="AT118" s="192" t="s">
        <v>158</v>
      </c>
      <c r="AU118" s="192" t="s">
        <v>77</v>
      </c>
      <c r="AY118" s="101" t="s">
        <v>157</v>
      </c>
      <c r="BE118" s="193">
        <f t="shared" si="14"/>
        <v>0</v>
      </c>
      <c r="BF118" s="193">
        <f t="shared" si="15"/>
        <v>0</v>
      </c>
      <c r="BG118" s="193">
        <f t="shared" si="16"/>
        <v>0</v>
      </c>
      <c r="BH118" s="193">
        <f t="shared" si="17"/>
        <v>0</v>
      </c>
      <c r="BI118" s="193">
        <f t="shared" si="18"/>
        <v>0</v>
      </c>
      <c r="BJ118" s="101" t="s">
        <v>163</v>
      </c>
      <c r="BK118" s="193">
        <f t="shared" si="19"/>
        <v>0</v>
      </c>
      <c r="BL118" s="101" t="s">
        <v>162</v>
      </c>
      <c r="BM118" s="192" t="s">
        <v>390</v>
      </c>
    </row>
    <row r="119" spans="1:65" s="113" customFormat="1" ht="16.5" customHeight="1">
      <c r="A119" s="110"/>
      <c r="B119" s="111"/>
      <c r="C119" s="180" t="s">
        <v>248</v>
      </c>
      <c r="D119" s="180" t="s">
        <v>158</v>
      </c>
      <c r="E119" s="181" t="s">
        <v>1851</v>
      </c>
      <c r="F119" s="182" t="s">
        <v>1852</v>
      </c>
      <c r="G119" s="183" t="s">
        <v>1783</v>
      </c>
      <c r="H119" s="6"/>
      <c r="I119" s="5"/>
      <c r="J119" s="185">
        <f t="shared" si="10"/>
        <v>0</v>
      </c>
      <c r="K119" s="186"/>
      <c r="L119" s="111"/>
      <c r="M119" s="187" t="s">
        <v>3</v>
      </c>
      <c r="N119" s="188" t="s">
        <v>41</v>
      </c>
      <c r="O119" s="189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R119" s="192" t="s">
        <v>162</v>
      </c>
      <c r="AT119" s="192" t="s">
        <v>158</v>
      </c>
      <c r="AU119" s="192" t="s">
        <v>77</v>
      </c>
      <c r="AY119" s="101" t="s">
        <v>157</v>
      </c>
      <c r="BE119" s="193">
        <f t="shared" si="14"/>
        <v>0</v>
      </c>
      <c r="BF119" s="193">
        <f t="shared" si="15"/>
        <v>0</v>
      </c>
      <c r="BG119" s="193">
        <f t="shared" si="16"/>
        <v>0</v>
      </c>
      <c r="BH119" s="193">
        <f t="shared" si="17"/>
        <v>0</v>
      </c>
      <c r="BI119" s="193">
        <f t="shared" si="18"/>
        <v>0</v>
      </c>
      <c r="BJ119" s="101" t="s">
        <v>163</v>
      </c>
      <c r="BK119" s="193">
        <f t="shared" si="19"/>
        <v>0</v>
      </c>
      <c r="BL119" s="101" t="s">
        <v>162</v>
      </c>
      <c r="BM119" s="192" t="s">
        <v>393</v>
      </c>
    </row>
    <row r="120" spans="2:63" s="169" customFormat="1" ht="25.9" customHeight="1">
      <c r="B120" s="170"/>
      <c r="D120" s="171" t="s">
        <v>68</v>
      </c>
      <c r="E120" s="172" t="s">
        <v>1531</v>
      </c>
      <c r="F120" s="172" t="s">
        <v>156</v>
      </c>
      <c r="J120" s="173">
        <f>BK120</f>
        <v>0</v>
      </c>
      <c r="L120" s="170"/>
      <c r="M120" s="174"/>
      <c r="N120" s="175"/>
      <c r="O120" s="175"/>
      <c r="P120" s="176">
        <f>SUM(P121:P122)</f>
        <v>0</v>
      </c>
      <c r="Q120" s="175"/>
      <c r="R120" s="176">
        <f>SUM(R121:R122)</f>
        <v>0</v>
      </c>
      <c r="S120" s="175"/>
      <c r="T120" s="177">
        <f>SUM(T121:T122)</f>
        <v>0</v>
      </c>
      <c r="AR120" s="171" t="s">
        <v>77</v>
      </c>
      <c r="AT120" s="178" t="s">
        <v>68</v>
      </c>
      <c r="AU120" s="178" t="s">
        <v>69</v>
      </c>
      <c r="AY120" s="171" t="s">
        <v>157</v>
      </c>
      <c r="BK120" s="179">
        <f>SUM(BK121:BK122)</f>
        <v>0</v>
      </c>
    </row>
    <row r="121" spans="1:65" s="113" customFormat="1" ht="16.5" customHeight="1">
      <c r="A121" s="110"/>
      <c r="B121" s="111"/>
      <c r="C121" s="180" t="s">
        <v>394</v>
      </c>
      <c r="D121" s="180" t="s">
        <v>158</v>
      </c>
      <c r="E121" s="181" t="s">
        <v>1853</v>
      </c>
      <c r="F121" s="182" t="s">
        <v>1854</v>
      </c>
      <c r="G121" s="183" t="s">
        <v>762</v>
      </c>
      <c r="H121" s="184">
        <v>1</v>
      </c>
      <c r="I121" s="5"/>
      <c r="J121" s="185">
        <f>ROUND(I121*H121,2)</f>
        <v>0</v>
      </c>
      <c r="K121" s="186"/>
      <c r="L121" s="111"/>
      <c r="M121" s="187" t="s">
        <v>3</v>
      </c>
      <c r="N121" s="188" t="s">
        <v>41</v>
      </c>
      <c r="O121" s="189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R121" s="192" t="s">
        <v>162</v>
      </c>
      <c r="AT121" s="192" t="s">
        <v>158</v>
      </c>
      <c r="AU121" s="192" t="s">
        <v>77</v>
      </c>
      <c r="AY121" s="101" t="s">
        <v>157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01" t="s">
        <v>163</v>
      </c>
      <c r="BK121" s="193">
        <f>ROUND(I121*H121,2)</f>
        <v>0</v>
      </c>
      <c r="BL121" s="101" t="s">
        <v>162</v>
      </c>
      <c r="BM121" s="192" t="s">
        <v>397</v>
      </c>
    </row>
    <row r="122" spans="1:65" s="113" customFormat="1" ht="16.5" customHeight="1">
      <c r="A122" s="110"/>
      <c r="B122" s="111"/>
      <c r="C122" s="180" t="s">
        <v>254</v>
      </c>
      <c r="D122" s="180" t="s">
        <v>158</v>
      </c>
      <c r="E122" s="181" t="s">
        <v>1855</v>
      </c>
      <c r="F122" s="182" t="s">
        <v>1856</v>
      </c>
      <c r="G122" s="183" t="s">
        <v>1783</v>
      </c>
      <c r="H122" s="6"/>
      <c r="I122" s="5"/>
      <c r="J122" s="185">
        <f>ROUND(I122*H122,2)</f>
        <v>0</v>
      </c>
      <c r="K122" s="186"/>
      <c r="L122" s="111"/>
      <c r="M122" s="187" t="s">
        <v>3</v>
      </c>
      <c r="N122" s="188" t="s">
        <v>41</v>
      </c>
      <c r="O122" s="189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R122" s="192" t="s">
        <v>162</v>
      </c>
      <c r="AT122" s="192" t="s">
        <v>158</v>
      </c>
      <c r="AU122" s="192" t="s">
        <v>77</v>
      </c>
      <c r="AY122" s="101" t="s">
        <v>157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01" t="s">
        <v>163</v>
      </c>
      <c r="BK122" s="193">
        <f>ROUND(I122*H122,2)</f>
        <v>0</v>
      </c>
      <c r="BL122" s="101" t="s">
        <v>162</v>
      </c>
      <c r="BM122" s="192" t="s">
        <v>408</v>
      </c>
    </row>
    <row r="123" spans="2:63" s="169" customFormat="1" ht="25.9" customHeight="1">
      <c r="B123" s="170"/>
      <c r="D123" s="171" t="s">
        <v>68</v>
      </c>
      <c r="E123" s="172" t="s">
        <v>1540</v>
      </c>
      <c r="F123" s="172" t="s">
        <v>1857</v>
      </c>
      <c r="J123" s="173">
        <f>BK123</f>
        <v>0</v>
      </c>
      <c r="L123" s="170"/>
      <c r="M123" s="174"/>
      <c r="N123" s="175"/>
      <c r="O123" s="175"/>
      <c r="P123" s="176">
        <f>SUM(P124:P144)</f>
        <v>0</v>
      </c>
      <c r="Q123" s="175"/>
      <c r="R123" s="176">
        <f>SUM(R124:R144)</f>
        <v>0</v>
      </c>
      <c r="S123" s="175"/>
      <c r="T123" s="177">
        <f>SUM(T124:T144)</f>
        <v>0</v>
      </c>
      <c r="AR123" s="171" t="s">
        <v>77</v>
      </c>
      <c r="AT123" s="178" t="s">
        <v>68</v>
      </c>
      <c r="AU123" s="178" t="s">
        <v>69</v>
      </c>
      <c r="AY123" s="171" t="s">
        <v>157</v>
      </c>
      <c r="BK123" s="179">
        <f>SUM(BK124:BK144)</f>
        <v>0</v>
      </c>
    </row>
    <row r="124" spans="1:65" s="113" customFormat="1" ht="21.75" customHeight="1">
      <c r="A124" s="110"/>
      <c r="B124" s="111"/>
      <c r="C124" s="180" t="s">
        <v>410</v>
      </c>
      <c r="D124" s="180" t="s">
        <v>158</v>
      </c>
      <c r="E124" s="181" t="s">
        <v>1858</v>
      </c>
      <c r="F124" s="182" t="s">
        <v>1859</v>
      </c>
      <c r="G124" s="183" t="s">
        <v>1860</v>
      </c>
      <c r="H124" s="184">
        <v>20</v>
      </c>
      <c r="I124" s="5"/>
      <c r="J124" s="185">
        <f aca="true" t="shared" si="20" ref="J124:J144">ROUND(I124*H124,2)</f>
        <v>0</v>
      </c>
      <c r="K124" s="186"/>
      <c r="L124" s="111"/>
      <c r="M124" s="187" t="s">
        <v>3</v>
      </c>
      <c r="N124" s="188" t="s">
        <v>41</v>
      </c>
      <c r="O124" s="189"/>
      <c r="P124" s="190">
        <f aca="true" t="shared" si="21" ref="P124:P144">O124*H124</f>
        <v>0</v>
      </c>
      <c r="Q124" s="190">
        <v>0</v>
      </c>
      <c r="R124" s="190">
        <f aca="true" t="shared" si="22" ref="R124:R144">Q124*H124</f>
        <v>0</v>
      </c>
      <c r="S124" s="190">
        <v>0</v>
      </c>
      <c r="T124" s="191">
        <f aca="true" t="shared" si="23" ref="T124:T144">S124*H124</f>
        <v>0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R124" s="192" t="s">
        <v>162</v>
      </c>
      <c r="AT124" s="192" t="s">
        <v>158</v>
      </c>
      <c r="AU124" s="192" t="s">
        <v>77</v>
      </c>
      <c r="AY124" s="101" t="s">
        <v>157</v>
      </c>
      <c r="BE124" s="193">
        <f aca="true" t="shared" si="24" ref="BE124:BE144">IF(N124="základní",J124,0)</f>
        <v>0</v>
      </c>
      <c r="BF124" s="193">
        <f aca="true" t="shared" si="25" ref="BF124:BF144">IF(N124="snížená",J124,0)</f>
        <v>0</v>
      </c>
      <c r="BG124" s="193">
        <f aca="true" t="shared" si="26" ref="BG124:BG144">IF(N124="zákl. přenesená",J124,0)</f>
        <v>0</v>
      </c>
      <c r="BH124" s="193">
        <f aca="true" t="shared" si="27" ref="BH124:BH144">IF(N124="sníž. přenesená",J124,0)</f>
        <v>0</v>
      </c>
      <c r="BI124" s="193">
        <f aca="true" t="shared" si="28" ref="BI124:BI144">IF(N124="nulová",J124,0)</f>
        <v>0</v>
      </c>
      <c r="BJ124" s="101" t="s">
        <v>163</v>
      </c>
      <c r="BK124" s="193">
        <f aca="true" t="shared" si="29" ref="BK124:BK144">ROUND(I124*H124,2)</f>
        <v>0</v>
      </c>
      <c r="BL124" s="101" t="s">
        <v>162</v>
      </c>
      <c r="BM124" s="192" t="s">
        <v>413</v>
      </c>
    </row>
    <row r="125" spans="1:65" s="113" customFormat="1" ht="16.5" customHeight="1">
      <c r="A125" s="110"/>
      <c r="B125" s="111"/>
      <c r="C125" s="180" t="s">
        <v>258</v>
      </c>
      <c r="D125" s="180" t="s">
        <v>158</v>
      </c>
      <c r="E125" s="181" t="s">
        <v>1861</v>
      </c>
      <c r="F125" s="182" t="s">
        <v>1862</v>
      </c>
      <c r="G125" s="183" t="s">
        <v>1860</v>
      </c>
      <c r="H125" s="184">
        <v>8</v>
      </c>
      <c r="I125" s="5"/>
      <c r="J125" s="185">
        <f t="shared" si="20"/>
        <v>0</v>
      </c>
      <c r="K125" s="186"/>
      <c r="L125" s="111"/>
      <c r="M125" s="187" t="s">
        <v>3</v>
      </c>
      <c r="N125" s="188" t="s">
        <v>41</v>
      </c>
      <c r="O125" s="189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R125" s="192" t="s">
        <v>162</v>
      </c>
      <c r="AT125" s="192" t="s">
        <v>158</v>
      </c>
      <c r="AU125" s="192" t="s">
        <v>77</v>
      </c>
      <c r="AY125" s="101" t="s">
        <v>157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101" t="s">
        <v>163</v>
      </c>
      <c r="BK125" s="193">
        <f t="shared" si="29"/>
        <v>0</v>
      </c>
      <c r="BL125" s="101" t="s">
        <v>162</v>
      </c>
      <c r="BM125" s="192" t="s">
        <v>418</v>
      </c>
    </row>
    <row r="126" spans="1:65" s="113" customFormat="1" ht="16.5" customHeight="1">
      <c r="A126" s="110"/>
      <c r="B126" s="111"/>
      <c r="C126" s="180" t="s">
        <v>423</v>
      </c>
      <c r="D126" s="180" t="s">
        <v>158</v>
      </c>
      <c r="E126" s="181" t="s">
        <v>1863</v>
      </c>
      <c r="F126" s="182" t="s">
        <v>1864</v>
      </c>
      <c r="G126" s="183" t="s">
        <v>1860</v>
      </c>
      <c r="H126" s="184">
        <v>2</v>
      </c>
      <c r="I126" s="5"/>
      <c r="J126" s="185">
        <f t="shared" si="20"/>
        <v>0</v>
      </c>
      <c r="K126" s="186"/>
      <c r="L126" s="111"/>
      <c r="M126" s="187" t="s">
        <v>3</v>
      </c>
      <c r="N126" s="188" t="s">
        <v>41</v>
      </c>
      <c r="O126" s="189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R126" s="192" t="s">
        <v>162</v>
      </c>
      <c r="AT126" s="192" t="s">
        <v>158</v>
      </c>
      <c r="AU126" s="192" t="s">
        <v>77</v>
      </c>
      <c r="AY126" s="101" t="s">
        <v>157</v>
      </c>
      <c r="BE126" s="193">
        <f t="shared" si="24"/>
        <v>0</v>
      </c>
      <c r="BF126" s="193">
        <f t="shared" si="25"/>
        <v>0</v>
      </c>
      <c r="BG126" s="193">
        <f t="shared" si="26"/>
        <v>0</v>
      </c>
      <c r="BH126" s="193">
        <f t="shared" si="27"/>
        <v>0</v>
      </c>
      <c r="BI126" s="193">
        <f t="shared" si="28"/>
        <v>0</v>
      </c>
      <c r="BJ126" s="101" t="s">
        <v>163</v>
      </c>
      <c r="BK126" s="193">
        <f t="shared" si="29"/>
        <v>0</v>
      </c>
      <c r="BL126" s="101" t="s">
        <v>162</v>
      </c>
      <c r="BM126" s="192" t="s">
        <v>426</v>
      </c>
    </row>
    <row r="127" spans="1:65" s="113" customFormat="1" ht="16.5" customHeight="1">
      <c r="A127" s="110"/>
      <c r="B127" s="111"/>
      <c r="C127" s="180" t="s">
        <v>278</v>
      </c>
      <c r="D127" s="180" t="s">
        <v>158</v>
      </c>
      <c r="E127" s="181" t="s">
        <v>1865</v>
      </c>
      <c r="F127" s="182" t="s">
        <v>1866</v>
      </c>
      <c r="G127" s="183" t="s">
        <v>1860</v>
      </c>
      <c r="H127" s="184">
        <v>12</v>
      </c>
      <c r="I127" s="5"/>
      <c r="J127" s="185">
        <f t="shared" si="20"/>
        <v>0</v>
      </c>
      <c r="K127" s="186"/>
      <c r="L127" s="111"/>
      <c r="M127" s="187" t="s">
        <v>3</v>
      </c>
      <c r="N127" s="188" t="s">
        <v>41</v>
      </c>
      <c r="O127" s="189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R127" s="192" t="s">
        <v>162</v>
      </c>
      <c r="AT127" s="192" t="s">
        <v>158</v>
      </c>
      <c r="AU127" s="192" t="s">
        <v>77</v>
      </c>
      <c r="AY127" s="101" t="s">
        <v>157</v>
      </c>
      <c r="BE127" s="193">
        <f t="shared" si="24"/>
        <v>0</v>
      </c>
      <c r="BF127" s="193">
        <f t="shared" si="25"/>
        <v>0</v>
      </c>
      <c r="BG127" s="193">
        <f t="shared" si="26"/>
        <v>0</v>
      </c>
      <c r="BH127" s="193">
        <f t="shared" si="27"/>
        <v>0</v>
      </c>
      <c r="BI127" s="193">
        <f t="shared" si="28"/>
        <v>0</v>
      </c>
      <c r="BJ127" s="101" t="s">
        <v>163</v>
      </c>
      <c r="BK127" s="193">
        <f t="shared" si="29"/>
        <v>0</v>
      </c>
      <c r="BL127" s="101" t="s">
        <v>162</v>
      </c>
      <c r="BM127" s="192" t="s">
        <v>434</v>
      </c>
    </row>
    <row r="128" spans="1:65" s="113" customFormat="1" ht="16.5" customHeight="1">
      <c r="A128" s="110"/>
      <c r="B128" s="111"/>
      <c r="C128" s="180" t="s">
        <v>439</v>
      </c>
      <c r="D128" s="180" t="s">
        <v>158</v>
      </c>
      <c r="E128" s="181" t="s">
        <v>1867</v>
      </c>
      <c r="F128" s="182" t="s">
        <v>1868</v>
      </c>
      <c r="G128" s="183" t="s">
        <v>1860</v>
      </c>
      <c r="H128" s="184">
        <v>130</v>
      </c>
      <c r="I128" s="5"/>
      <c r="J128" s="185">
        <f t="shared" si="20"/>
        <v>0</v>
      </c>
      <c r="K128" s="186"/>
      <c r="L128" s="111"/>
      <c r="M128" s="187" t="s">
        <v>3</v>
      </c>
      <c r="N128" s="188" t="s">
        <v>41</v>
      </c>
      <c r="O128" s="189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R128" s="192" t="s">
        <v>162</v>
      </c>
      <c r="AT128" s="192" t="s">
        <v>158</v>
      </c>
      <c r="AU128" s="192" t="s">
        <v>77</v>
      </c>
      <c r="AY128" s="101" t="s">
        <v>157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101" t="s">
        <v>163</v>
      </c>
      <c r="BK128" s="193">
        <f t="shared" si="29"/>
        <v>0</v>
      </c>
      <c r="BL128" s="101" t="s">
        <v>162</v>
      </c>
      <c r="BM128" s="192" t="s">
        <v>442</v>
      </c>
    </row>
    <row r="129" spans="1:65" s="113" customFormat="1" ht="21.75" customHeight="1">
      <c r="A129" s="110"/>
      <c r="B129" s="111"/>
      <c r="C129" s="180" t="s">
        <v>289</v>
      </c>
      <c r="D129" s="180" t="s">
        <v>158</v>
      </c>
      <c r="E129" s="181" t="s">
        <v>1869</v>
      </c>
      <c r="F129" s="182" t="s">
        <v>1870</v>
      </c>
      <c r="G129" s="183" t="s">
        <v>762</v>
      </c>
      <c r="H129" s="184">
        <v>1</v>
      </c>
      <c r="I129" s="5"/>
      <c r="J129" s="185">
        <f t="shared" si="20"/>
        <v>0</v>
      </c>
      <c r="K129" s="186"/>
      <c r="L129" s="111"/>
      <c r="M129" s="187" t="s">
        <v>3</v>
      </c>
      <c r="N129" s="188" t="s">
        <v>41</v>
      </c>
      <c r="O129" s="189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R129" s="192" t="s">
        <v>162</v>
      </c>
      <c r="AT129" s="192" t="s">
        <v>158</v>
      </c>
      <c r="AU129" s="192" t="s">
        <v>77</v>
      </c>
      <c r="AY129" s="101" t="s">
        <v>157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101" t="s">
        <v>163</v>
      </c>
      <c r="BK129" s="193">
        <f t="shared" si="29"/>
        <v>0</v>
      </c>
      <c r="BL129" s="101" t="s">
        <v>162</v>
      </c>
      <c r="BM129" s="192" t="s">
        <v>449</v>
      </c>
    </row>
    <row r="130" spans="1:65" s="113" customFormat="1" ht="16.5" customHeight="1">
      <c r="A130" s="110"/>
      <c r="B130" s="111"/>
      <c r="C130" s="180" t="s">
        <v>458</v>
      </c>
      <c r="D130" s="180" t="s">
        <v>158</v>
      </c>
      <c r="E130" s="181" t="s">
        <v>1871</v>
      </c>
      <c r="F130" s="182" t="s">
        <v>1872</v>
      </c>
      <c r="G130" s="183" t="s">
        <v>762</v>
      </c>
      <c r="H130" s="184">
        <v>1</v>
      </c>
      <c r="I130" s="5"/>
      <c r="J130" s="185">
        <f t="shared" si="20"/>
        <v>0</v>
      </c>
      <c r="K130" s="186"/>
      <c r="L130" s="111"/>
      <c r="M130" s="187" t="s">
        <v>3</v>
      </c>
      <c r="N130" s="188" t="s">
        <v>41</v>
      </c>
      <c r="O130" s="189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R130" s="192" t="s">
        <v>162</v>
      </c>
      <c r="AT130" s="192" t="s">
        <v>158</v>
      </c>
      <c r="AU130" s="192" t="s">
        <v>77</v>
      </c>
      <c r="AY130" s="101" t="s">
        <v>157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101" t="s">
        <v>163</v>
      </c>
      <c r="BK130" s="193">
        <f t="shared" si="29"/>
        <v>0</v>
      </c>
      <c r="BL130" s="101" t="s">
        <v>162</v>
      </c>
      <c r="BM130" s="192" t="s">
        <v>461</v>
      </c>
    </row>
    <row r="131" spans="1:65" s="113" customFormat="1" ht="16.5" customHeight="1">
      <c r="A131" s="110"/>
      <c r="B131" s="111"/>
      <c r="C131" s="180" t="s">
        <v>315</v>
      </c>
      <c r="D131" s="180" t="s">
        <v>158</v>
      </c>
      <c r="E131" s="181" t="s">
        <v>1873</v>
      </c>
      <c r="F131" s="182" t="s">
        <v>1874</v>
      </c>
      <c r="G131" s="183" t="s">
        <v>1860</v>
      </c>
      <c r="H131" s="184">
        <v>10</v>
      </c>
      <c r="I131" s="5"/>
      <c r="J131" s="185">
        <f t="shared" si="20"/>
        <v>0</v>
      </c>
      <c r="K131" s="186"/>
      <c r="L131" s="111"/>
      <c r="M131" s="187" t="s">
        <v>3</v>
      </c>
      <c r="N131" s="188" t="s">
        <v>41</v>
      </c>
      <c r="O131" s="189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R131" s="192" t="s">
        <v>162</v>
      </c>
      <c r="AT131" s="192" t="s">
        <v>158</v>
      </c>
      <c r="AU131" s="192" t="s">
        <v>77</v>
      </c>
      <c r="AY131" s="101" t="s">
        <v>157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101" t="s">
        <v>163</v>
      </c>
      <c r="BK131" s="193">
        <f t="shared" si="29"/>
        <v>0</v>
      </c>
      <c r="BL131" s="101" t="s">
        <v>162</v>
      </c>
      <c r="BM131" s="192" t="s">
        <v>469</v>
      </c>
    </row>
    <row r="132" spans="1:65" s="113" customFormat="1" ht="16.5" customHeight="1">
      <c r="A132" s="110"/>
      <c r="B132" s="111"/>
      <c r="C132" s="180" t="s">
        <v>474</v>
      </c>
      <c r="D132" s="180" t="s">
        <v>158</v>
      </c>
      <c r="E132" s="181" t="s">
        <v>1875</v>
      </c>
      <c r="F132" s="182" t="s">
        <v>1876</v>
      </c>
      <c r="G132" s="183" t="s">
        <v>1860</v>
      </c>
      <c r="H132" s="184">
        <v>20</v>
      </c>
      <c r="I132" s="5"/>
      <c r="J132" s="185">
        <f t="shared" si="20"/>
        <v>0</v>
      </c>
      <c r="K132" s="186"/>
      <c r="L132" s="111"/>
      <c r="M132" s="187" t="s">
        <v>3</v>
      </c>
      <c r="N132" s="188" t="s">
        <v>41</v>
      </c>
      <c r="O132" s="189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R132" s="192" t="s">
        <v>162</v>
      </c>
      <c r="AT132" s="192" t="s">
        <v>158</v>
      </c>
      <c r="AU132" s="192" t="s">
        <v>77</v>
      </c>
      <c r="AY132" s="101" t="s">
        <v>157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101" t="s">
        <v>163</v>
      </c>
      <c r="BK132" s="193">
        <f t="shared" si="29"/>
        <v>0</v>
      </c>
      <c r="BL132" s="101" t="s">
        <v>162</v>
      </c>
      <c r="BM132" s="192" t="s">
        <v>477</v>
      </c>
    </row>
    <row r="133" spans="1:65" s="113" customFormat="1" ht="16.5" customHeight="1">
      <c r="A133" s="110"/>
      <c r="B133" s="111"/>
      <c r="C133" s="180" t="s">
        <v>318</v>
      </c>
      <c r="D133" s="180" t="s">
        <v>158</v>
      </c>
      <c r="E133" s="181" t="s">
        <v>1877</v>
      </c>
      <c r="F133" s="182" t="s">
        <v>1878</v>
      </c>
      <c r="G133" s="183" t="s">
        <v>1860</v>
      </c>
      <c r="H133" s="184">
        <v>5</v>
      </c>
      <c r="I133" s="5"/>
      <c r="J133" s="185">
        <f t="shared" si="20"/>
        <v>0</v>
      </c>
      <c r="K133" s="186"/>
      <c r="L133" s="111"/>
      <c r="M133" s="187" t="s">
        <v>3</v>
      </c>
      <c r="N133" s="188" t="s">
        <v>41</v>
      </c>
      <c r="O133" s="189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R133" s="192" t="s">
        <v>162</v>
      </c>
      <c r="AT133" s="192" t="s">
        <v>158</v>
      </c>
      <c r="AU133" s="192" t="s">
        <v>77</v>
      </c>
      <c r="AY133" s="101" t="s">
        <v>157</v>
      </c>
      <c r="BE133" s="193">
        <f t="shared" si="24"/>
        <v>0</v>
      </c>
      <c r="BF133" s="193">
        <f t="shared" si="25"/>
        <v>0</v>
      </c>
      <c r="BG133" s="193">
        <f t="shared" si="26"/>
        <v>0</v>
      </c>
      <c r="BH133" s="193">
        <f t="shared" si="27"/>
        <v>0</v>
      </c>
      <c r="BI133" s="193">
        <f t="shared" si="28"/>
        <v>0</v>
      </c>
      <c r="BJ133" s="101" t="s">
        <v>163</v>
      </c>
      <c r="BK133" s="193">
        <f t="shared" si="29"/>
        <v>0</v>
      </c>
      <c r="BL133" s="101" t="s">
        <v>162</v>
      </c>
      <c r="BM133" s="192" t="s">
        <v>457</v>
      </c>
    </row>
    <row r="134" spans="1:65" s="113" customFormat="1" ht="16.5" customHeight="1">
      <c r="A134" s="110"/>
      <c r="B134" s="111"/>
      <c r="C134" s="180" t="s">
        <v>505</v>
      </c>
      <c r="D134" s="180" t="s">
        <v>158</v>
      </c>
      <c r="E134" s="181" t="s">
        <v>1879</v>
      </c>
      <c r="F134" s="182" t="s">
        <v>1880</v>
      </c>
      <c r="G134" s="183" t="s">
        <v>1860</v>
      </c>
      <c r="H134" s="184">
        <v>4</v>
      </c>
      <c r="I134" s="5"/>
      <c r="J134" s="185">
        <f t="shared" si="20"/>
        <v>0</v>
      </c>
      <c r="K134" s="186"/>
      <c r="L134" s="111"/>
      <c r="M134" s="187" t="s">
        <v>3</v>
      </c>
      <c r="N134" s="188" t="s">
        <v>41</v>
      </c>
      <c r="O134" s="189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R134" s="192" t="s">
        <v>162</v>
      </c>
      <c r="AT134" s="192" t="s">
        <v>158</v>
      </c>
      <c r="AU134" s="192" t="s">
        <v>77</v>
      </c>
      <c r="AY134" s="101" t="s">
        <v>157</v>
      </c>
      <c r="BE134" s="193">
        <f t="shared" si="24"/>
        <v>0</v>
      </c>
      <c r="BF134" s="193">
        <f t="shared" si="25"/>
        <v>0</v>
      </c>
      <c r="BG134" s="193">
        <f t="shared" si="26"/>
        <v>0</v>
      </c>
      <c r="BH134" s="193">
        <f t="shared" si="27"/>
        <v>0</v>
      </c>
      <c r="BI134" s="193">
        <f t="shared" si="28"/>
        <v>0</v>
      </c>
      <c r="BJ134" s="101" t="s">
        <v>163</v>
      </c>
      <c r="BK134" s="193">
        <f t="shared" si="29"/>
        <v>0</v>
      </c>
      <c r="BL134" s="101" t="s">
        <v>162</v>
      </c>
      <c r="BM134" s="192" t="s">
        <v>508</v>
      </c>
    </row>
    <row r="135" spans="1:65" s="113" customFormat="1" ht="16.5" customHeight="1">
      <c r="A135" s="110"/>
      <c r="B135" s="111"/>
      <c r="C135" s="180" t="s">
        <v>322</v>
      </c>
      <c r="D135" s="180" t="s">
        <v>158</v>
      </c>
      <c r="E135" s="181" t="s">
        <v>1881</v>
      </c>
      <c r="F135" s="182" t="s">
        <v>1882</v>
      </c>
      <c r="G135" s="183" t="s">
        <v>762</v>
      </c>
      <c r="H135" s="184">
        <v>12</v>
      </c>
      <c r="I135" s="5"/>
      <c r="J135" s="185">
        <f t="shared" si="20"/>
        <v>0</v>
      </c>
      <c r="K135" s="186"/>
      <c r="L135" s="111"/>
      <c r="M135" s="187" t="s">
        <v>3</v>
      </c>
      <c r="N135" s="188" t="s">
        <v>41</v>
      </c>
      <c r="O135" s="189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R135" s="192" t="s">
        <v>162</v>
      </c>
      <c r="AT135" s="192" t="s">
        <v>158</v>
      </c>
      <c r="AU135" s="192" t="s">
        <v>77</v>
      </c>
      <c r="AY135" s="101" t="s">
        <v>157</v>
      </c>
      <c r="BE135" s="193">
        <f t="shared" si="24"/>
        <v>0</v>
      </c>
      <c r="BF135" s="193">
        <f t="shared" si="25"/>
        <v>0</v>
      </c>
      <c r="BG135" s="193">
        <f t="shared" si="26"/>
        <v>0</v>
      </c>
      <c r="BH135" s="193">
        <f t="shared" si="27"/>
        <v>0</v>
      </c>
      <c r="BI135" s="193">
        <f t="shared" si="28"/>
        <v>0</v>
      </c>
      <c r="BJ135" s="101" t="s">
        <v>163</v>
      </c>
      <c r="BK135" s="193">
        <f t="shared" si="29"/>
        <v>0</v>
      </c>
      <c r="BL135" s="101" t="s">
        <v>162</v>
      </c>
      <c r="BM135" s="192" t="s">
        <v>514</v>
      </c>
    </row>
    <row r="136" spans="1:65" s="113" customFormat="1" ht="16.5" customHeight="1">
      <c r="A136" s="110"/>
      <c r="B136" s="111"/>
      <c r="C136" s="180" t="s">
        <v>524</v>
      </c>
      <c r="D136" s="180" t="s">
        <v>158</v>
      </c>
      <c r="E136" s="181" t="s">
        <v>1883</v>
      </c>
      <c r="F136" s="182" t="s">
        <v>1884</v>
      </c>
      <c r="G136" s="183" t="s">
        <v>183</v>
      </c>
      <c r="H136" s="184">
        <v>18</v>
      </c>
      <c r="I136" s="5"/>
      <c r="J136" s="185">
        <f t="shared" si="20"/>
        <v>0</v>
      </c>
      <c r="K136" s="186"/>
      <c r="L136" s="111"/>
      <c r="M136" s="187" t="s">
        <v>3</v>
      </c>
      <c r="N136" s="188" t="s">
        <v>41</v>
      </c>
      <c r="O136" s="189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R136" s="192" t="s">
        <v>162</v>
      </c>
      <c r="AT136" s="192" t="s">
        <v>158</v>
      </c>
      <c r="AU136" s="192" t="s">
        <v>77</v>
      </c>
      <c r="AY136" s="101" t="s">
        <v>157</v>
      </c>
      <c r="BE136" s="193">
        <f t="shared" si="24"/>
        <v>0</v>
      </c>
      <c r="BF136" s="193">
        <f t="shared" si="25"/>
        <v>0</v>
      </c>
      <c r="BG136" s="193">
        <f t="shared" si="26"/>
        <v>0</v>
      </c>
      <c r="BH136" s="193">
        <f t="shared" si="27"/>
        <v>0</v>
      </c>
      <c r="BI136" s="193">
        <f t="shared" si="28"/>
        <v>0</v>
      </c>
      <c r="BJ136" s="101" t="s">
        <v>163</v>
      </c>
      <c r="BK136" s="193">
        <f t="shared" si="29"/>
        <v>0</v>
      </c>
      <c r="BL136" s="101" t="s">
        <v>162</v>
      </c>
      <c r="BM136" s="192" t="s">
        <v>527</v>
      </c>
    </row>
    <row r="137" spans="1:65" s="113" customFormat="1" ht="16.5" customHeight="1">
      <c r="A137" s="110"/>
      <c r="B137" s="111"/>
      <c r="C137" s="180" t="s">
        <v>325</v>
      </c>
      <c r="D137" s="180" t="s">
        <v>158</v>
      </c>
      <c r="E137" s="181" t="s">
        <v>1885</v>
      </c>
      <c r="F137" s="182" t="s">
        <v>1886</v>
      </c>
      <c r="G137" s="183" t="s">
        <v>183</v>
      </c>
      <c r="H137" s="184">
        <v>26</v>
      </c>
      <c r="I137" s="5"/>
      <c r="J137" s="185">
        <f t="shared" si="20"/>
        <v>0</v>
      </c>
      <c r="K137" s="186"/>
      <c r="L137" s="111"/>
      <c r="M137" s="187" t="s">
        <v>3</v>
      </c>
      <c r="N137" s="188" t="s">
        <v>41</v>
      </c>
      <c r="O137" s="189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R137" s="192" t="s">
        <v>162</v>
      </c>
      <c r="AT137" s="192" t="s">
        <v>158</v>
      </c>
      <c r="AU137" s="192" t="s">
        <v>77</v>
      </c>
      <c r="AY137" s="101" t="s">
        <v>157</v>
      </c>
      <c r="BE137" s="193">
        <f t="shared" si="24"/>
        <v>0</v>
      </c>
      <c r="BF137" s="193">
        <f t="shared" si="25"/>
        <v>0</v>
      </c>
      <c r="BG137" s="193">
        <f t="shared" si="26"/>
        <v>0</v>
      </c>
      <c r="BH137" s="193">
        <f t="shared" si="27"/>
        <v>0</v>
      </c>
      <c r="BI137" s="193">
        <f t="shared" si="28"/>
        <v>0</v>
      </c>
      <c r="BJ137" s="101" t="s">
        <v>163</v>
      </c>
      <c r="BK137" s="193">
        <f t="shared" si="29"/>
        <v>0</v>
      </c>
      <c r="BL137" s="101" t="s">
        <v>162</v>
      </c>
      <c r="BM137" s="192" t="s">
        <v>539</v>
      </c>
    </row>
    <row r="138" spans="1:65" s="113" customFormat="1" ht="16.5" customHeight="1">
      <c r="A138" s="110"/>
      <c r="B138" s="111"/>
      <c r="C138" s="180" t="s">
        <v>541</v>
      </c>
      <c r="D138" s="180" t="s">
        <v>158</v>
      </c>
      <c r="E138" s="181" t="s">
        <v>1887</v>
      </c>
      <c r="F138" s="182" t="s">
        <v>1888</v>
      </c>
      <c r="G138" s="183" t="s">
        <v>161</v>
      </c>
      <c r="H138" s="184">
        <v>2</v>
      </c>
      <c r="I138" s="5"/>
      <c r="J138" s="185">
        <f t="shared" si="20"/>
        <v>0</v>
      </c>
      <c r="K138" s="186"/>
      <c r="L138" s="111"/>
      <c r="M138" s="187" t="s">
        <v>3</v>
      </c>
      <c r="N138" s="188" t="s">
        <v>41</v>
      </c>
      <c r="O138" s="189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R138" s="192" t="s">
        <v>162</v>
      </c>
      <c r="AT138" s="192" t="s">
        <v>158</v>
      </c>
      <c r="AU138" s="192" t="s">
        <v>77</v>
      </c>
      <c r="AY138" s="101" t="s">
        <v>157</v>
      </c>
      <c r="BE138" s="193">
        <f t="shared" si="24"/>
        <v>0</v>
      </c>
      <c r="BF138" s="193">
        <f t="shared" si="25"/>
        <v>0</v>
      </c>
      <c r="BG138" s="193">
        <f t="shared" si="26"/>
        <v>0</v>
      </c>
      <c r="BH138" s="193">
        <f t="shared" si="27"/>
        <v>0</v>
      </c>
      <c r="BI138" s="193">
        <f t="shared" si="28"/>
        <v>0</v>
      </c>
      <c r="BJ138" s="101" t="s">
        <v>163</v>
      </c>
      <c r="BK138" s="193">
        <f t="shared" si="29"/>
        <v>0</v>
      </c>
      <c r="BL138" s="101" t="s">
        <v>162</v>
      </c>
      <c r="BM138" s="192" t="s">
        <v>544</v>
      </c>
    </row>
    <row r="139" spans="1:65" s="113" customFormat="1" ht="21.75" customHeight="1">
      <c r="A139" s="110"/>
      <c r="B139" s="111"/>
      <c r="C139" s="180" t="s">
        <v>330</v>
      </c>
      <c r="D139" s="180" t="s">
        <v>158</v>
      </c>
      <c r="E139" s="181" t="s">
        <v>1889</v>
      </c>
      <c r="F139" s="182" t="s">
        <v>1890</v>
      </c>
      <c r="G139" s="183" t="s">
        <v>161</v>
      </c>
      <c r="H139" s="184">
        <v>2</v>
      </c>
      <c r="I139" s="5"/>
      <c r="J139" s="185">
        <f t="shared" si="20"/>
        <v>0</v>
      </c>
      <c r="K139" s="186"/>
      <c r="L139" s="111"/>
      <c r="M139" s="187" t="s">
        <v>3</v>
      </c>
      <c r="N139" s="188" t="s">
        <v>41</v>
      </c>
      <c r="O139" s="189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R139" s="192" t="s">
        <v>162</v>
      </c>
      <c r="AT139" s="192" t="s">
        <v>158</v>
      </c>
      <c r="AU139" s="192" t="s">
        <v>77</v>
      </c>
      <c r="AY139" s="101" t="s">
        <v>157</v>
      </c>
      <c r="BE139" s="193">
        <f t="shared" si="24"/>
        <v>0</v>
      </c>
      <c r="BF139" s="193">
        <f t="shared" si="25"/>
        <v>0</v>
      </c>
      <c r="BG139" s="193">
        <f t="shared" si="26"/>
        <v>0</v>
      </c>
      <c r="BH139" s="193">
        <f t="shared" si="27"/>
        <v>0</v>
      </c>
      <c r="BI139" s="193">
        <f t="shared" si="28"/>
        <v>0</v>
      </c>
      <c r="BJ139" s="101" t="s">
        <v>163</v>
      </c>
      <c r="BK139" s="193">
        <f t="shared" si="29"/>
        <v>0</v>
      </c>
      <c r="BL139" s="101" t="s">
        <v>162</v>
      </c>
      <c r="BM139" s="192" t="s">
        <v>550</v>
      </c>
    </row>
    <row r="140" spans="1:65" s="113" customFormat="1" ht="16.5" customHeight="1">
      <c r="A140" s="110"/>
      <c r="B140" s="111"/>
      <c r="C140" s="180" t="s">
        <v>446</v>
      </c>
      <c r="D140" s="180" t="s">
        <v>158</v>
      </c>
      <c r="E140" s="181" t="s">
        <v>1891</v>
      </c>
      <c r="F140" s="182" t="s">
        <v>1892</v>
      </c>
      <c r="G140" s="183" t="s">
        <v>1860</v>
      </c>
      <c r="H140" s="184">
        <v>10</v>
      </c>
      <c r="I140" s="5"/>
      <c r="J140" s="185">
        <f t="shared" si="20"/>
        <v>0</v>
      </c>
      <c r="K140" s="186"/>
      <c r="L140" s="111"/>
      <c r="M140" s="187" t="s">
        <v>3</v>
      </c>
      <c r="N140" s="188" t="s">
        <v>41</v>
      </c>
      <c r="O140" s="189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R140" s="192" t="s">
        <v>162</v>
      </c>
      <c r="AT140" s="192" t="s">
        <v>158</v>
      </c>
      <c r="AU140" s="192" t="s">
        <v>77</v>
      </c>
      <c r="AY140" s="101" t="s">
        <v>157</v>
      </c>
      <c r="BE140" s="193">
        <f t="shared" si="24"/>
        <v>0</v>
      </c>
      <c r="BF140" s="193">
        <f t="shared" si="25"/>
        <v>0</v>
      </c>
      <c r="BG140" s="193">
        <f t="shared" si="26"/>
        <v>0</v>
      </c>
      <c r="BH140" s="193">
        <f t="shared" si="27"/>
        <v>0</v>
      </c>
      <c r="BI140" s="193">
        <f t="shared" si="28"/>
        <v>0</v>
      </c>
      <c r="BJ140" s="101" t="s">
        <v>163</v>
      </c>
      <c r="BK140" s="193">
        <f t="shared" si="29"/>
        <v>0</v>
      </c>
      <c r="BL140" s="101" t="s">
        <v>162</v>
      </c>
      <c r="BM140" s="192" t="s">
        <v>553</v>
      </c>
    </row>
    <row r="141" spans="1:65" s="113" customFormat="1" ht="16.5" customHeight="1">
      <c r="A141" s="110"/>
      <c r="B141" s="111"/>
      <c r="C141" s="180" t="s">
        <v>334</v>
      </c>
      <c r="D141" s="180" t="s">
        <v>158</v>
      </c>
      <c r="E141" s="181" t="s">
        <v>1893</v>
      </c>
      <c r="F141" s="182" t="s">
        <v>1894</v>
      </c>
      <c r="G141" s="183" t="s">
        <v>193</v>
      </c>
      <c r="H141" s="184">
        <v>0.8</v>
      </c>
      <c r="I141" s="5"/>
      <c r="J141" s="185">
        <f t="shared" si="20"/>
        <v>0</v>
      </c>
      <c r="K141" s="186"/>
      <c r="L141" s="111"/>
      <c r="M141" s="187" t="s">
        <v>3</v>
      </c>
      <c r="N141" s="188" t="s">
        <v>41</v>
      </c>
      <c r="O141" s="189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R141" s="192" t="s">
        <v>162</v>
      </c>
      <c r="AT141" s="192" t="s">
        <v>158</v>
      </c>
      <c r="AU141" s="192" t="s">
        <v>77</v>
      </c>
      <c r="AY141" s="101" t="s">
        <v>157</v>
      </c>
      <c r="BE141" s="193">
        <f t="shared" si="24"/>
        <v>0</v>
      </c>
      <c r="BF141" s="193">
        <f t="shared" si="25"/>
        <v>0</v>
      </c>
      <c r="BG141" s="193">
        <f t="shared" si="26"/>
        <v>0</v>
      </c>
      <c r="BH141" s="193">
        <f t="shared" si="27"/>
        <v>0</v>
      </c>
      <c r="BI141" s="193">
        <f t="shared" si="28"/>
        <v>0</v>
      </c>
      <c r="BJ141" s="101" t="s">
        <v>163</v>
      </c>
      <c r="BK141" s="193">
        <f t="shared" si="29"/>
        <v>0</v>
      </c>
      <c r="BL141" s="101" t="s">
        <v>162</v>
      </c>
      <c r="BM141" s="192" t="s">
        <v>559</v>
      </c>
    </row>
    <row r="142" spans="1:65" s="113" customFormat="1" ht="16.5" customHeight="1">
      <c r="A142" s="110"/>
      <c r="B142" s="111"/>
      <c r="C142" s="180" t="s">
        <v>561</v>
      </c>
      <c r="D142" s="180" t="s">
        <v>158</v>
      </c>
      <c r="E142" s="181" t="s">
        <v>1895</v>
      </c>
      <c r="F142" s="182" t="s">
        <v>1896</v>
      </c>
      <c r="G142" s="183" t="s">
        <v>1860</v>
      </c>
      <c r="H142" s="184">
        <v>5</v>
      </c>
      <c r="I142" s="5"/>
      <c r="J142" s="185">
        <f t="shared" si="20"/>
        <v>0</v>
      </c>
      <c r="K142" s="186"/>
      <c r="L142" s="111"/>
      <c r="M142" s="187" t="s">
        <v>3</v>
      </c>
      <c r="N142" s="188" t="s">
        <v>41</v>
      </c>
      <c r="O142" s="189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R142" s="192" t="s">
        <v>162</v>
      </c>
      <c r="AT142" s="192" t="s">
        <v>158</v>
      </c>
      <c r="AU142" s="192" t="s">
        <v>77</v>
      </c>
      <c r="AY142" s="101" t="s">
        <v>157</v>
      </c>
      <c r="BE142" s="193">
        <f t="shared" si="24"/>
        <v>0</v>
      </c>
      <c r="BF142" s="193">
        <f t="shared" si="25"/>
        <v>0</v>
      </c>
      <c r="BG142" s="193">
        <f t="shared" si="26"/>
        <v>0</v>
      </c>
      <c r="BH142" s="193">
        <f t="shared" si="27"/>
        <v>0</v>
      </c>
      <c r="BI142" s="193">
        <f t="shared" si="28"/>
        <v>0</v>
      </c>
      <c r="BJ142" s="101" t="s">
        <v>163</v>
      </c>
      <c r="BK142" s="193">
        <f t="shared" si="29"/>
        <v>0</v>
      </c>
      <c r="BL142" s="101" t="s">
        <v>162</v>
      </c>
      <c r="BM142" s="192" t="s">
        <v>564</v>
      </c>
    </row>
    <row r="143" spans="1:65" s="113" customFormat="1" ht="21.75" customHeight="1">
      <c r="A143" s="110"/>
      <c r="B143" s="111"/>
      <c r="C143" s="180" t="s">
        <v>340</v>
      </c>
      <c r="D143" s="180" t="s">
        <v>158</v>
      </c>
      <c r="E143" s="181" t="s">
        <v>1897</v>
      </c>
      <c r="F143" s="182" t="s">
        <v>1898</v>
      </c>
      <c r="G143" s="183" t="s">
        <v>1860</v>
      </c>
      <c r="H143" s="184">
        <v>50</v>
      </c>
      <c r="I143" s="5"/>
      <c r="J143" s="185">
        <f t="shared" si="20"/>
        <v>0</v>
      </c>
      <c r="K143" s="186"/>
      <c r="L143" s="111"/>
      <c r="M143" s="187" t="s">
        <v>3</v>
      </c>
      <c r="N143" s="188" t="s">
        <v>41</v>
      </c>
      <c r="O143" s="189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R143" s="192" t="s">
        <v>162</v>
      </c>
      <c r="AT143" s="192" t="s">
        <v>158</v>
      </c>
      <c r="AU143" s="192" t="s">
        <v>77</v>
      </c>
      <c r="AY143" s="101" t="s">
        <v>157</v>
      </c>
      <c r="BE143" s="193">
        <f t="shared" si="24"/>
        <v>0</v>
      </c>
      <c r="BF143" s="193">
        <f t="shared" si="25"/>
        <v>0</v>
      </c>
      <c r="BG143" s="193">
        <f t="shared" si="26"/>
        <v>0</v>
      </c>
      <c r="BH143" s="193">
        <f t="shared" si="27"/>
        <v>0</v>
      </c>
      <c r="BI143" s="193">
        <f t="shared" si="28"/>
        <v>0</v>
      </c>
      <c r="BJ143" s="101" t="s">
        <v>163</v>
      </c>
      <c r="BK143" s="193">
        <f t="shared" si="29"/>
        <v>0</v>
      </c>
      <c r="BL143" s="101" t="s">
        <v>162</v>
      </c>
      <c r="BM143" s="192" t="s">
        <v>569</v>
      </c>
    </row>
    <row r="144" spans="1:65" s="113" customFormat="1" ht="21.75" customHeight="1">
      <c r="A144" s="110"/>
      <c r="B144" s="111"/>
      <c r="C144" s="180" t="s">
        <v>570</v>
      </c>
      <c r="D144" s="180" t="s">
        <v>158</v>
      </c>
      <c r="E144" s="181" t="s">
        <v>1899</v>
      </c>
      <c r="F144" s="182" t="s">
        <v>1900</v>
      </c>
      <c r="G144" s="183" t="s">
        <v>762</v>
      </c>
      <c r="H144" s="184">
        <v>1</v>
      </c>
      <c r="I144" s="5"/>
      <c r="J144" s="185">
        <f t="shared" si="20"/>
        <v>0</v>
      </c>
      <c r="K144" s="186"/>
      <c r="L144" s="111"/>
      <c r="M144" s="199" t="s">
        <v>3</v>
      </c>
      <c r="N144" s="200" t="s">
        <v>41</v>
      </c>
      <c r="O144" s="201"/>
      <c r="P144" s="202">
        <f t="shared" si="21"/>
        <v>0</v>
      </c>
      <c r="Q144" s="202">
        <v>0</v>
      </c>
      <c r="R144" s="202">
        <f t="shared" si="22"/>
        <v>0</v>
      </c>
      <c r="S144" s="202">
        <v>0</v>
      </c>
      <c r="T144" s="203">
        <f t="shared" si="23"/>
        <v>0</v>
      </c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R144" s="192" t="s">
        <v>162</v>
      </c>
      <c r="AT144" s="192" t="s">
        <v>158</v>
      </c>
      <c r="AU144" s="192" t="s">
        <v>77</v>
      </c>
      <c r="AY144" s="101" t="s">
        <v>157</v>
      </c>
      <c r="BE144" s="193">
        <f t="shared" si="24"/>
        <v>0</v>
      </c>
      <c r="BF144" s="193">
        <f t="shared" si="25"/>
        <v>0</v>
      </c>
      <c r="BG144" s="193">
        <f t="shared" si="26"/>
        <v>0</v>
      </c>
      <c r="BH144" s="193">
        <f t="shared" si="27"/>
        <v>0</v>
      </c>
      <c r="BI144" s="193">
        <f t="shared" si="28"/>
        <v>0</v>
      </c>
      <c r="BJ144" s="101" t="s">
        <v>163</v>
      </c>
      <c r="BK144" s="193">
        <f t="shared" si="29"/>
        <v>0</v>
      </c>
      <c r="BL144" s="101" t="s">
        <v>162</v>
      </c>
      <c r="BM144" s="192" t="s">
        <v>573</v>
      </c>
    </row>
    <row r="145" spans="1:31" s="113" customFormat="1" ht="6.95" customHeight="1">
      <c r="A145" s="110"/>
      <c r="B145" s="138"/>
      <c r="C145" s="139"/>
      <c r="D145" s="139"/>
      <c r="E145" s="139"/>
      <c r="F145" s="139"/>
      <c r="G145" s="139"/>
      <c r="H145" s="139"/>
      <c r="I145" s="139"/>
      <c r="J145" s="139"/>
      <c r="K145" s="139"/>
      <c r="L145" s="111"/>
      <c r="M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</row>
  </sheetData>
  <sheetProtection algorithmName="SHA-512" hashValue="ODPUHd+K4kdbTs3MMl1hueqHUS0OEDSylITUxXL2ODNgCtOVHlPSlLFwuB6JZEfvnzpe5NprmqF7PHK9uoc5+A==" saltValue="OyXz+WtMDX/xwn8ZA8PBvg==" spinCount="100000" sheet="1" objects="1" scenarios="1"/>
  <autoFilter ref="C83:K14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DESKTOP-A7T9QKF\Laci</dc:creator>
  <cp:keywords/>
  <dc:description/>
  <cp:lastModifiedBy>Koska Robert - Energy Benefit Centre a.s.</cp:lastModifiedBy>
  <dcterms:created xsi:type="dcterms:W3CDTF">2022-01-04T23:00:26Z</dcterms:created>
  <dcterms:modified xsi:type="dcterms:W3CDTF">2022-01-05T09:39:05Z</dcterms:modified>
  <cp:category/>
  <cp:version/>
  <cp:contentType/>
  <cp:contentStatus/>
</cp:coreProperties>
</file>