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5730" yWindow="420" windowWidth="14145" windowHeight="14595" activeTab="1"/>
  </bookViews>
  <sheets>
    <sheet name="Rekapitulace stavby" sheetId="1" r:id="rId1"/>
    <sheet name="21110BARBORA - Výměna výt..." sheetId="2" r:id="rId2"/>
  </sheets>
  <definedNames>
    <definedName name="_xlnm._FilterDatabase" localSheetId="1" hidden="1">'21110BARBORA - Výměna výt...'!$C$123:$K$146</definedName>
    <definedName name="_xlnm.Print_Area" localSheetId="1">'21110BARBORA - Výměna výt...'!$C$4:$J$76,'21110BARBORA - Výměna výt...'!$C$82:$J$107,'21110BARBORA - Výměna výt...'!$C$113:$J$146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'21110BARBORA - Výměna výt...'!$123:$123</definedName>
  </definedNames>
  <calcPr calcId="191029"/>
</workbook>
</file>

<file path=xl/sharedStrings.xml><?xml version="1.0" encoding="utf-8"?>
<sst xmlns="http://schemas.openxmlformats.org/spreadsheetml/2006/main" count="472" uniqueCount="180">
  <si>
    <t>Export Komplet</t>
  </si>
  <si>
    <t/>
  </si>
  <si>
    <t>2.0</t>
  </si>
  <si>
    <t>ZAMOK</t>
  </si>
  <si>
    <t>False</t>
  </si>
  <si>
    <t>{5213c420-1149-4dea-8b1a-ed9d5d148697}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</si>
  <si>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</si>
  <si>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</si>
  <si>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</si>
  <si>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</si>
  <si>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</si>
  <si>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</si>
  <si>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</si>
  <si>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</si>
  <si>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21110BARBORA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</si>
  <si>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</si>
  <si>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</si>
  <si>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výtahu v budově Domova seniorů - Barbora KH</t>
  </si>
  <si>
    <t>KSO:</t>
  </si>
  <si>
    <t>CC-CZ:</t>
  </si>
  <si>
    <t>Místo:</t>
  </si>
  <si>
    <t>Pirknerovo nám. č.p. 228</t>
  </si>
  <si>
    <t>Datum:</t>
  </si>
  <si>
    <t>13. 10. 2021</t>
  </si>
  <si>
    <t>Zadavatel:</t>
  </si>
  <si>
    <t>IČ:</t>
  </si>
  <si>
    <t>Středočeský kraj,Zborovská č.p. 11, Praha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</si>
  <si>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</si>
  <si>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</si>
  <si>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</si>
  <si>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</si>
  <si>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</si>
  <si>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</si>
  <si>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</si>
  <si>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</si>
  <si>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</si>
  <si>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</si>
  <si>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</si>
  <si>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</si>
  <si>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</si>
  <si>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</si>
  <si>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</si>
  <si>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</si>
  <si>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</si>
  <si>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</si>
  <si>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</si>
  <si>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</si>
  <si>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</si>
  <si>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</si>
  <si>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</si>
  <si>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</si>
  <si>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</si>
  <si>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</si>
  <si>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</si>
  <si>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</si>
  <si>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</si>
  <si>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</si>
  <si>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</si>
  <si>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</si>
  <si>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</si>
  <si>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</si>
  <si>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</si>
  <si>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</si>
  <si>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</si>
  <si>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</si>
  <si>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</si>
  <si>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</si>
  <si>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</si>
  <si>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</si>
  <si>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</si>
  <si>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</si>
  <si>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</si>
  <si>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</si>
  <si>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</si>
  <si>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</si>
  <si>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</si>
  <si>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</si>
  <si>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</si>
  <si>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</si>
  <si>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</si>
  <si>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</si>
  <si>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</si>
  <si>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</si>
  <si>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</si>
  <si>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</si>
  <si>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</si>
  <si>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</si>
  <si>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</si>
  <si>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</si>
  <si>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</si>
  <si>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</si>
  <si>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</si>
  <si>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</si>
  <si>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</si>
  <si>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784 - Dokončovací práce - malby a tapety</t>
  </si>
  <si>
    <t xml:space="preserve">      21-M - Elektromontáže</t>
  </si>
  <si>
    <t>M - Práce a dodávky M</t>
  </si>
  <si>
    <t xml:space="preserve">    Výtah - Výtah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</si>
  <si>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</si>
  <si>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</si>
  <si>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</si>
  <si>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</si>
  <si>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</si>
  <si>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</si>
  <si>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</si>
  <si>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</si>
  <si>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</si>
  <si>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</si>
  <si>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</si>
  <si>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</si>
  <si>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</si>
  <si>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</si>
  <si>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</si>
  <si>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</si>
  <si>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</si>
  <si>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</si>
  <si>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</si>
  <si>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</si>
  <si>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</si>
  <si>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</si>
  <si>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617321999</t>
  </si>
  <si>
    <t>Stavební práce - začištění omítek po montáži dveří, potřebné opravy šachty , oprava podlahy, atd.</t>
  </si>
  <si>
    <t>soub,</t>
  </si>
  <si>
    <t>4</t>
  </si>
  <si>
    <t>-2028263464</t>
  </si>
  <si>
    <t>9</t>
  </si>
  <si>
    <t>Ostatní konstrukce a práce, bourání</t>
  </si>
  <si>
    <t>3</t>
  </si>
  <si>
    <t>941121999</t>
  </si>
  <si>
    <t>Pomocné lešení pro demontáž a montáž lešení</t>
  </si>
  <si>
    <t>soub.</t>
  </si>
  <si>
    <t>-1691498872</t>
  </si>
  <si>
    <t>952901999</t>
  </si>
  <si>
    <t>Úklid stavby - průběžný úklid  staveniště + konečný úklid</t>
  </si>
  <si>
    <t>-1953505394</t>
  </si>
  <si>
    <t>997</t>
  </si>
  <si>
    <t>Přesun sutě</t>
  </si>
  <si>
    <t>10</t>
  </si>
  <si>
    <t>997013999</t>
  </si>
  <si>
    <t>Ekologická likvidace odpadů a sutí</t>
  </si>
  <si>
    <t>soub</t>
  </si>
  <si>
    <t>1562998950</t>
  </si>
  <si>
    <t>PSV</t>
  </si>
  <si>
    <t>Práce a dodávky PSV</t>
  </si>
  <si>
    <t>784</t>
  </si>
  <si>
    <t>Dokončovací práce - malby a tapety</t>
  </si>
  <si>
    <t>784311999</t>
  </si>
  <si>
    <t>Oprava maleb po stavebních opravách</t>
  </si>
  <si>
    <t>16</t>
  </si>
  <si>
    <t>-776082527</t>
  </si>
  <si>
    <t>21-M</t>
  </si>
  <si>
    <t>Elektromontáže</t>
  </si>
  <si>
    <t>5</t>
  </si>
  <si>
    <t>210900999</t>
  </si>
  <si>
    <t>Dopojení výtahu na stávající el. vedení včetně revize</t>
  </si>
  <si>
    <t>64</t>
  </si>
  <si>
    <t>1973731132</t>
  </si>
  <si>
    <t>M</t>
  </si>
  <si>
    <t>Práce a dodávky M</t>
  </si>
  <si>
    <t>Výtah</t>
  </si>
  <si>
    <t>8</t>
  </si>
  <si>
    <t>výtah998</t>
  </si>
  <si>
    <t>Demontáž výtahu včetně ekologické likvidace</t>
  </si>
  <si>
    <t>1086463352</t>
  </si>
  <si>
    <t>výtah999</t>
  </si>
  <si>
    <t>Montáž + dodávka  výtahu dle technické specifikace - příloha</t>
  </si>
  <si>
    <t>1450479658</t>
  </si>
  <si>
    <t>VRN</t>
  </si>
  <si>
    <t>Vedlejší rozpočtové náklady</t>
  </si>
  <si>
    <t>VRN3</t>
  </si>
  <si>
    <t>Zařízení staveniště</t>
  </si>
  <si>
    <t>030001000</t>
  </si>
  <si>
    <t>1024</t>
  </si>
  <si>
    <t>-1635149640</t>
  </si>
  <si>
    <t>VRN9</t>
  </si>
  <si>
    <t>Ostatní náklady</t>
  </si>
  <si>
    <t>7</t>
  </si>
  <si>
    <t>090001000</t>
  </si>
  <si>
    <t xml:space="preserve">Ostatní náklady - zabezpečení staveniště - stavba za provozu </t>
  </si>
  <si>
    <t>997075085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</si>
</sst>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8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19"/>
      <c r="AQ5" s="19"/>
      <c r="AR5" s="17"/>
      <c r="BE5" s="227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19"/>
      <c r="AQ6" s="19"/>
      <c r="AR6" s="17"/>
      <c r="BE6" s="228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8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8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8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8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8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8"/>
      <c r="BS13" s="14" t="s">
        <v>6</v>
      </c>
    </row>
    <row r="14" spans="2:71" ht="12.75">
      <c r="B14" s="18"/>
      <c r="C14" s="19"/>
      <c r="D14" s="19"/>
      <c r="E14" s="233" t="s">
        <v>29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8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8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8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8"/>
      <c r="BS19" s="14" t="s">
        <v>6</v>
      </c>
    </row>
    <row r="20" spans="2:71" s="1" customFormat="1" ht="18.4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8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8"/>
    </row>
    <row r="23" spans="2:57" s="1" customFormat="1" ht="16.5" customHeight="1">
      <c r="B23" s="18"/>
      <c r="C23" s="19"/>
      <c r="D23" s="19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19"/>
      <c r="AP23" s="19"/>
      <c r="AQ23" s="19"/>
      <c r="AR23" s="17"/>
      <c r="BE23" s="2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8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8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3"/>
      <c r="AQ26" s="33"/>
      <c r="AR26" s="36"/>
      <c r="BE26" s="228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8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8" t="s">
        <v>36</v>
      </c>
      <c r="M28" s="238"/>
      <c r="N28" s="238"/>
      <c r="O28" s="238"/>
      <c r="P28" s="238"/>
      <c r="Q28" s="33"/>
      <c r="R28" s="33"/>
      <c r="S28" s="33"/>
      <c r="T28" s="33"/>
      <c r="U28" s="33"/>
      <c r="V28" s="33"/>
      <c r="W28" s="238" t="s">
        <v>37</v>
      </c>
      <c r="X28" s="238"/>
      <c r="Y28" s="238"/>
      <c r="Z28" s="238"/>
      <c r="AA28" s="238"/>
      <c r="AB28" s="238"/>
      <c r="AC28" s="238"/>
      <c r="AD28" s="238"/>
      <c r="AE28" s="238"/>
      <c r="AF28" s="33"/>
      <c r="AG28" s="33"/>
      <c r="AH28" s="33"/>
      <c r="AI28" s="33"/>
      <c r="AJ28" s="33"/>
      <c r="AK28" s="238" t="s">
        <v>38</v>
      </c>
      <c r="AL28" s="238"/>
      <c r="AM28" s="238"/>
      <c r="AN28" s="238"/>
      <c r="AO28" s="238"/>
      <c r="AP28" s="33"/>
      <c r="AQ28" s="33"/>
      <c r="AR28" s="36"/>
      <c r="BE28" s="228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2">
        <v>0.21</v>
      </c>
      <c r="M29" s="221"/>
      <c r="N29" s="221"/>
      <c r="O29" s="221"/>
      <c r="P29" s="221"/>
      <c r="Q29" s="38"/>
      <c r="R29" s="38"/>
      <c r="S29" s="38"/>
      <c r="T29" s="38"/>
      <c r="U29" s="38"/>
      <c r="V29" s="38"/>
      <c r="W29" s="220">
        <f>ROUND(AZ94,2)</f>
        <v>0</v>
      </c>
      <c r="X29" s="221"/>
      <c r="Y29" s="221"/>
      <c r="Z29" s="221"/>
      <c r="AA29" s="221"/>
      <c r="AB29" s="221"/>
      <c r="AC29" s="221"/>
      <c r="AD29" s="221"/>
      <c r="AE29" s="221"/>
      <c r="AF29" s="38"/>
      <c r="AG29" s="38"/>
      <c r="AH29" s="38"/>
      <c r="AI29" s="38"/>
      <c r="AJ29" s="38"/>
      <c r="AK29" s="220">
        <f>ROUND(AV94,2)</f>
        <v>0</v>
      </c>
      <c r="AL29" s="221"/>
      <c r="AM29" s="221"/>
      <c r="AN29" s="221"/>
      <c r="AO29" s="221"/>
      <c r="AP29" s="38"/>
      <c r="AQ29" s="38"/>
      <c r="AR29" s="39"/>
      <c r="BE29" s="229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2">
        <v>0.15</v>
      </c>
      <c r="M30" s="221"/>
      <c r="N30" s="221"/>
      <c r="O30" s="221"/>
      <c r="P30" s="221"/>
      <c r="Q30" s="38"/>
      <c r="R30" s="38"/>
      <c r="S30" s="38"/>
      <c r="T30" s="38"/>
      <c r="U30" s="38"/>
      <c r="V30" s="38"/>
      <c r="W30" s="220">
        <f>ROUND(BA94,2)</f>
        <v>0</v>
      </c>
      <c r="X30" s="221"/>
      <c r="Y30" s="221"/>
      <c r="Z30" s="221"/>
      <c r="AA30" s="221"/>
      <c r="AB30" s="221"/>
      <c r="AC30" s="221"/>
      <c r="AD30" s="221"/>
      <c r="AE30" s="221"/>
      <c r="AF30" s="38"/>
      <c r="AG30" s="38"/>
      <c r="AH30" s="38"/>
      <c r="AI30" s="38"/>
      <c r="AJ30" s="38"/>
      <c r="AK30" s="220">
        <f>ROUND(AW94,2)</f>
        <v>0</v>
      </c>
      <c r="AL30" s="221"/>
      <c r="AM30" s="221"/>
      <c r="AN30" s="221"/>
      <c r="AO30" s="221"/>
      <c r="AP30" s="38"/>
      <c r="AQ30" s="38"/>
      <c r="AR30" s="39"/>
      <c r="BE30" s="229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2">
        <v>0.21</v>
      </c>
      <c r="M31" s="221"/>
      <c r="N31" s="221"/>
      <c r="O31" s="221"/>
      <c r="P31" s="221"/>
      <c r="Q31" s="38"/>
      <c r="R31" s="38"/>
      <c r="S31" s="38"/>
      <c r="T31" s="38"/>
      <c r="U31" s="38"/>
      <c r="V31" s="38"/>
      <c r="W31" s="220">
        <f>ROUND(BB94,2)</f>
        <v>0</v>
      </c>
      <c r="X31" s="221"/>
      <c r="Y31" s="221"/>
      <c r="Z31" s="221"/>
      <c r="AA31" s="221"/>
      <c r="AB31" s="221"/>
      <c r="AC31" s="221"/>
      <c r="AD31" s="221"/>
      <c r="AE31" s="221"/>
      <c r="AF31" s="38"/>
      <c r="AG31" s="38"/>
      <c r="AH31" s="38"/>
      <c r="AI31" s="38"/>
      <c r="AJ31" s="38"/>
      <c r="AK31" s="220">
        <v>0</v>
      </c>
      <c r="AL31" s="221"/>
      <c r="AM31" s="221"/>
      <c r="AN31" s="221"/>
      <c r="AO31" s="221"/>
      <c r="AP31" s="38"/>
      <c r="AQ31" s="38"/>
      <c r="AR31" s="39"/>
      <c r="BE31" s="229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2">
        <v>0.15</v>
      </c>
      <c r="M32" s="221"/>
      <c r="N32" s="221"/>
      <c r="O32" s="221"/>
      <c r="P32" s="221"/>
      <c r="Q32" s="38"/>
      <c r="R32" s="38"/>
      <c r="S32" s="38"/>
      <c r="T32" s="38"/>
      <c r="U32" s="38"/>
      <c r="V32" s="38"/>
      <c r="W32" s="220">
        <f>ROUND(BC94,2)</f>
        <v>0</v>
      </c>
      <c r="X32" s="221"/>
      <c r="Y32" s="221"/>
      <c r="Z32" s="221"/>
      <c r="AA32" s="221"/>
      <c r="AB32" s="221"/>
      <c r="AC32" s="221"/>
      <c r="AD32" s="221"/>
      <c r="AE32" s="221"/>
      <c r="AF32" s="38"/>
      <c r="AG32" s="38"/>
      <c r="AH32" s="38"/>
      <c r="AI32" s="38"/>
      <c r="AJ32" s="38"/>
      <c r="AK32" s="220">
        <v>0</v>
      </c>
      <c r="AL32" s="221"/>
      <c r="AM32" s="221"/>
      <c r="AN32" s="221"/>
      <c r="AO32" s="221"/>
      <c r="AP32" s="38"/>
      <c r="AQ32" s="38"/>
      <c r="AR32" s="39"/>
      <c r="BE32" s="229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2">
        <v>0</v>
      </c>
      <c r="M33" s="221"/>
      <c r="N33" s="221"/>
      <c r="O33" s="221"/>
      <c r="P33" s="221"/>
      <c r="Q33" s="38"/>
      <c r="R33" s="38"/>
      <c r="S33" s="38"/>
      <c r="T33" s="38"/>
      <c r="U33" s="38"/>
      <c r="V33" s="38"/>
      <c r="W33" s="220">
        <f>ROUND(BD94,2)</f>
        <v>0</v>
      </c>
      <c r="X33" s="221"/>
      <c r="Y33" s="221"/>
      <c r="Z33" s="221"/>
      <c r="AA33" s="221"/>
      <c r="AB33" s="221"/>
      <c r="AC33" s="221"/>
      <c r="AD33" s="221"/>
      <c r="AE33" s="221"/>
      <c r="AF33" s="38"/>
      <c r="AG33" s="38"/>
      <c r="AH33" s="38"/>
      <c r="AI33" s="38"/>
      <c r="AJ33" s="38"/>
      <c r="AK33" s="220">
        <v>0</v>
      </c>
      <c r="AL33" s="221"/>
      <c r="AM33" s="221"/>
      <c r="AN33" s="221"/>
      <c r="AO33" s="221"/>
      <c r="AP33" s="38"/>
      <c r="AQ33" s="38"/>
      <c r="AR33" s="39"/>
      <c r="BE33" s="22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8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3" t="s">
        <v>47</v>
      </c>
      <c r="Y35" s="224"/>
      <c r="Z35" s="224"/>
      <c r="AA35" s="224"/>
      <c r="AB35" s="224"/>
      <c r="AC35" s="42"/>
      <c r="AD35" s="42"/>
      <c r="AE35" s="42"/>
      <c r="AF35" s="42"/>
      <c r="AG35" s="42"/>
      <c r="AH35" s="42"/>
      <c r="AI35" s="42"/>
      <c r="AJ35" s="42"/>
      <c r="AK35" s="225">
        <f>SUM(AK26:AK33)</f>
        <v>0</v>
      </c>
      <c r="AL35" s="224"/>
      <c r="AM35" s="224"/>
      <c r="AN35" s="224"/>
      <c r="AO35" s="22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21110BARBORA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09" t="str">
        <f>K6</f>
        <v>Výměna výtahu v budově Domova seniorů - Barbora KH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Pirknerovo nám. č.p. 228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11" t="str">
        <f>IF(AN8="","",AN8)</f>
        <v>13. 10. 2021</v>
      </c>
      <c r="AN87" s="211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Středočeský kraj,Zborovská č.p. 11, Praha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12" t="str">
        <f>IF(E17="","",E17)</f>
        <v xml:space="preserve"> </v>
      </c>
      <c r="AN89" s="213"/>
      <c r="AO89" s="213"/>
      <c r="AP89" s="213"/>
      <c r="AQ89" s="33"/>
      <c r="AR89" s="36"/>
      <c r="AS89" s="214" t="s">
        <v>55</v>
      </c>
      <c r="AT89" s="21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12" t="str">
        <f>IF(E20="","",E20)</f>
        <v xml:space="preserve"> </v>
      </c>
      <c r="AN90" s="213"/>
      <c r="AO90" s="213"/>
      <c r="AP90" s="213"/>
      <c r="AQ90" s="33"/>
      <c r="AR90" s="36"/>
      <c r="AS90" s="216"/>
      <c r="AT90" s="21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18"/>
      <c r="AT91" s="21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199" t="s">
        <v>56</v>
      </c>
      <c r="D92" s="200"/>
      <c r="E92" s="200"/>
      <c r="F92" s="200"/>
      <c r="G92" s="200"/>
      <c r="H92" s="70"/>
      <c r="I92" s="201" t="s">
        <v>57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2" t="s">
        <v>58</v>
      </c>
      <c r="AH92" s="200"/>
      <c r="AI92" s="200"/>
      <c r="AJ92" s="200"/>
      <c r="AK92" s="200"/>
      <c r="AL92" s="200"/>
      <c r="AM92" s="200"/>
      <c r="AN92" s="201" t="s">
        <v>59</v>
      </c>
      <c r="AO92" s="200"/>
      <c r="AP92" s="203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07">
        <f>ROUND(AG95,2)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0" s="7" customFormat="1" ht="37.5" customHeight="1">
      <c r="A95" s="89" t="s">
        <v>78</v>
      </c>
      <c r="B95" s="90"/>
      <c r="C95" s="91"/>
      <c r="D95" s="206" t="s">
        <v>14</v>
      </c>
      <c r="E95" s="206"/>
      <c r="F95" s="206"/>
      <c r="G95" s="206"/>
      <c r="H95" s="206"/>
      <c r="I95" s="92"/>
      <c r="J95" s="206" t="s">
        <v>17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4">
        <f>'21110BARBORA - Výměna výt...'!J28</f>
        <v>0</v>
      </c>
      <c r="AH95" s="205"/>
      <c r="AI95" s="205"/>
      <c r="AJ95" s="205"/>
      <c r="AK95" s="205"/>
      <c r="AL95" s="205"/>
      <c r="AM95" s="205"/>
      <c r="AN95" s="204">
        <f>SUM(AG95,AT95)</f>
        <v>0</v>
      </c>
      <c r="AO95" s="205"/>
      <c r="AP95" s="205"/>
      <c r="AQ95" s="93" t="s">
        <v>79</v>
      </c>
      <c r="AR95" s="94"/>
      <c r="AS95" s="95">
        <v>0</v>
      </c>
      <c r="AT95" s="96">
        <f>ROUND(SUM(AV95:AW95),2)</f>
        <v>0</v>
      </c>
      <c r="AU95" s="97">
        <f>'21110BARBORA - Výměna výt...'!P124</f>
        <v>0</v>
      </c>
      <c r="AV95" s="96">
        <f>'21110BARBORA - Výměna výt...'!J31</f>
        <v>0</v>
      </c>
      <c r="AW95" s="96">
        <f>'21110BARBORA - Výměna výt...'!J32</f>
        <v>0</v>
      </c>
      <c r="AX95" s="96">
        <f>'21110BARBORA - Výměna výt...'!J33</f>
        <v>0</v>
      </c>
      <c r="AY95" s="96">
        <f>'21110BARBORA - Výměna výt...'!J34</f>
        <v>0</v>
      </c>
      <c r="AZ95" s="96">
        <f>'21110BARBORA - Výměna výt...'!F31</f>
        <v>0</v>
      </c>
      <c r="BA95" s="96">
        <f>'21110BARBORA - Výměna výt...'!F32</f>
        <v>0</v>
      </c>
      <c r="BB95" s="96">
        <f>'21110BARBORA - Výměna výt...'!F33</f>
        <v>0</v>
      </c>
      <c r="BC95" s="96">
        <f>'21110BARBORA - Výměna výt...'!F34</f>
        <v>0</v>
      </c>
      <c r="BD95" s="98">
        <f>'21110BARBORA - Výměna výt...'!F35</f>
        <v>0</v>
      </c>
      <c r="BT95" s="99" t="s">
        <v>80</v>
      </c>
      <c r="BU95" s="99" t="s">
        <v>81</v>
      </c>
      <c r="BV95" s="99" t="s">
        <v>76</v>
      </c>
      <c r="BW95" s="99" t="s">
        <v>5</v>
      </c>
      <c r="BX95" s="99" t="s">
        <v>77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w5Y7j8X0UI+mSOfuS5CSECJfqvP5cpnZk5C670LOMI90h1Xfft5GoLgmSbnlvDo+aAnYZzEYlj6q6FZ04oUQqA==" saltValue="29hgLCAWmn8lBsBobm9Ry0mDqf+EiIw68vZVteVhb7wcUd5uffBMg09mWkeWW/67uKLCmcwhz34+vPowL67mq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1110BARBORA - Výměna vý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7"/>
  <sheetViews>
    <sheetView showGridLines="0" tabSelected="1" workbookViewId="0" topLeftCell="A1">
      <selection activeCell="E7" sqref="E7:H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82</v>
      </c>
    </row>
    <row r="4" spans="2:46" s="1" customFormat="1" ht="24.95" customHeight="1">
      <c r="B4" s="17"/>
      <c r="D4" s="102" t="s">
        <v>83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39" t="s">
        <v>17</v>
      </c>
      <c r="F7" s="240"/>
      <c r="G7" s="240"/>
      <c r="H7" s="240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13. 10. 2021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41" t="str">
        <f>'Rekapitulace stavby'!E14</f>
        <v>Vyplň údaj</v>
      </c>
      <c r="F16" s="242"/>
      <c r="G16" s="242"/>
      <c r="H16" s="242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27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33</v>
      </c>
      <c r="E21" s="31"/>
      <c r="F21" s="31"/>
      <c r="G21" s="31"/>
      <c r="H21" s="31"/>
      <c r="I21" s="104" t="s">
        <v>25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27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34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43" t="s">
        <v>1</v>
      </c>
      <c r="F25" s="243"/>
      <c r="G25" s="243"/>
      <c r="H25" s="243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35</v>
      </c>
      <c r="E28" s="31"/>
      <c r="F28" s="31"/>
      <c r="G28" s="31"/>
      <c r="H28" s="31"/>
      <c r="I28" s="31"/>
      <c r="J28" s="112">
        <f>ROUND(J124,2)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37</v>
      </c>
      <c r="G30" s="31"/>
      <c r="H30" s="31"/>
      <c r="I30" s="113" t="s">
        <v>36</v>
      </c>
      <c r="J30" s="113" t="s">
        <v>38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39</v>
      </c>
      <c r="E31" s="104" t="s">
        <v>40</v>
      </c>
      <c r="F31" s="115">
        <f>ROUND((SUM(BE124:BE146)),2)</f>
        <v>0</v>
      </c>
      <c r="G31" s="31"/>
      <c r="H31" s="31"/>
      <c r="I31" s="116">
        <v>0.21</v>
      </c>
      <c r="J31" s="115">
        <f>ROUND(((SUM(BE124:BE146))*I31),2)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41</v>
      </c>
      <c r="F32" s="115">
        <f>ROUND((SUM(BF124:BF146)),2)</f>
        <v>0</v>
      </c>
      <c r="G32" s="31"/>
      <c r="H32" s="31"/>
      <c r="I32" s="116">
        <v>0.15</v>
      </c>
      <c r="J32" s="115">
        <f>ROUND(((SUM(BF124:BF146))*I32),2)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42</v>
      </c>
      <c r="F33" s="115">
        <f>ROUND((SUM(BG124:BG146)),2)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43</v>
      </c>
      <c r="F34" s="115">
        <f>ROUND((SUM(BH124:BH146)),2)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44</v>
      </c>
      <c r="F35" s="115">
        <f>ROUND((SUM(BI124:BI146)),2)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09" t="str">
        <f>E7</f>
        <v>Výměna výtahu v budově Domova seniorů - Barbora KH</v>
      </c>
      <c r="F85" s="244"/>
      <c r="G85" s="244"/>
      <c r="H85" s="244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Pirknerovo nám. č.p. 228</v>
      </c>
      <c r="G87" s="33"/>
      <c r="H87" s="33"/>
      <c r="I87" s="26" t="s">
        <v>22</v>
      </c>
      <c r="J87" s="63" t="str">
        <f>IF(J10="","",J10)</f>
        <v>13. 10. 2021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Středočeský kraj,Zborovská č.p. 11, Praha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33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85</v>
      </c>
      <c r="D92" s="136"/>
      <c r="E92" s="136"/>
      <c r="F92" s="136"/>
      <c r="G92" s="136"/>
      <c r="H92" s="136"/>
      <c r="I92" s="136"/>
      <c r="J92" s="137" t="s">
        <v>86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87</v>
      </c>
      <c r="D94" s="33"/>
      <c r="E94" s="33"/>
      <c r="F94" s="33"/>
      <c r="G94" s="33"/>
      <c r="H94" s="33"/>
      <c r="I94" s="33"/>
      <c r="J94" s="81">
        <f>J124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88</v>
      </c>
    </row>
    <row r="95" spans="2:12" s="9" customFormat="1" ht="24.95" customHeight="1">
      <c r="B95" s="139"/>
      <c r="C95" s="140"/>
      <c r="D95" s="141" t="s">
        <v>89</v>
      </c>
      <c r="E95" s="142"/>
      <c r="F95" s="142"/>
      <c r="G95" s="142"/>
      <c r="H95" s="142"/>
      <c r="I95" s="142"/>
      <c r="J95" s="143">
        <f>J125</f>
        <v>0</v>
      </c>
      <c r="K95" s="140"/>
      <c r="L95" s="144"/>
    </row>
    <row r="96" spans="2:12" s="10" customFormat="1" ht="19.9" customHeight="1">
      <c r="B96" s="145"/>
      <c r="C96" s="146"/>
      <c r="D96" s="147" t="s">
        <v>90</v>
      </c>
      <c r="E96" s="148"/>
      <c r="F96" s="148"/>
      <c r="G96" s="148"/>
      <c r="H96" s="148"/>
      <c r="I96" s="148"/>
      <c r="J96" s="149">
        <f>J126</f>
        <v>0</v>
      </c>
      <c r="K96" s="146"/>
      <c r="L96" s="150"/>
    </row>
    <row r="97" spans="2:12" s="10" customFormat="1" ht="19.9" customHeight="1">
      <c r="B97" s="145"/>
      <c r="C97" s="146"/>
      <c r="D97" s="147" t="s">
        <v>91</v>
      </c>
      <c r="E97" s="148"/>
      <c r="F97" s="148"/>
      <c r="G97" s="148"/>
      <c r="H97" s="148"/>
      <c r="I97" s="148"/>
      <c r="J97" s="149">
        <f>J128</f>
        <v>0</v>
      </c>
      <c r="K97" s="146"/>
      <c r="L97" s="150"/>
    </row>
    <row r="98" spans="2:12" s="10" customFormat="1" ht="19.9" customHeight="1">
      <c r="B98" s="145"/>
      <c r="C98" s="146"/>
      <c r="D98" s="147" t="s">
        <v>92</v>
      </c>
      <c r="E98" s="148"/>
      <c r="F98" s="148"/>
      <c r="G98" s="148"/>
      <c r="H98" s="148"/>
      <c r="I98" s="148"/>
      <c r="J98" s="149">
        <f>J131</f>
        <v>0</v>
      </c>
      <c r="K98" s="146"/>
      <c r="L98" s="150"/>
    </row>
    <row r="99" spans="2:12" s="9" customFormat="1" ht="24.95" customHeight="1">
      <c r="B99" s="139"/>
      <c r="C99" s="140"/>
      <c r="D99" s="141" t="s">
        <v>93</v>
      </c>
      <c r="E99" s="142"/>
      <c r="F99" s="142"/>
      <c r="G99" s="142"/>
      <c r="H99" s="142"/>
      <c r="I99" s="142"/>
      <c r="J99" s="143">
        <f>J133</f>
        <v>0</v>
      </c>
      <c r="K99" s="140"/>
      <c r="L99" s="144"/>
    </row>
    <row r="100" spans="2:12" s="10" customFormat="1" ht="19.9" customHeight="1">
      <c r="B100" s="145"/>
      <c r="C100" s="146"/>
      <c r="D100" s="147" t="s">
        <v>94</v>
      </c>
      <c r="E100" s="148"/>
      <c r="F100" s="148"/>
      <c r="G100" s="148"/>
      <c r="H100" s="148"/>
      <c r="I100" s="148"/>
      <c r="J100" s="149">
        <f>J134</f>
        <v>0</v>
      </c>
      <c r="K100" s="146"/>
      <c r="L100" s="150"/>
    </row>
    <row r="101" spans="2:12" s="10" customFormat="1" ht="14.85" customHeight="1">
      <c r="B101" s="145"/>
      <c r="C101" s="146"/>
      <c r="D101" s="147" t="s">
        <v>95</v>
      </c>
      <c r="E101" s="148"/>
      <c r="F101" s="148"/>
      <c r="G101" s="148"/>
      <c r="H101" s="148"/>
      <c r="I101" s="148"/>
      <c r="J101" s="149">
        <f>J136</f>
        <v>0</v>
      </c>
      <c r="K101" s="146"/>
      <c r="L101" s="150"/>
    </row>
    <row r="102" spans="2:12" s="9" customFormat="1" ht="24.95" customHeight="1">
      <c r="B102" s="139"/>
      <c r="C102" s="140"/>
      <c r="D102" s="141" t="s">
        <v>96</v>
      </c>
      <c r="E102" s="142"/>
      <c r="F102" s="142"/>
      <c r="G102" s="142"/>
      <c r="H102" s="142"/>
      <c r="I102" s="142"/>
      <c r="J102" s="143">
        <f>J138</f>
        <v>0</v>
      </c>
      <c r="K102" s="140"/>
      <c r="L102" s="144"/>
    </row>
    <row r="103" spans="2:12" s="10" customFormat="1" ht="19.9" customHeight="1">
      <c r="B103" s="145"/>
      <c r="C103" s="146"/>
      <c r="D103" s="147" t="s">
        <v>97</v>
      </c>
      <c r="E103" s="148"/>
      <c r="F103" s="148"/>
      <c r="G103" s="148"/>
      <c r="H103" s="148"/>
      <c r="I103" s="148"/>
      <c r="J103" s="149">
        <f>J139</f>
        <v>0</v>
      </c>
      <c r="K103" s="146"/>
      <c r="L103" s="150"/>
    </row>
    <row r="104" spans="2:12" s="9" customFormat="1" ht="24.95" customHeight="1">
      <c r="B104" s="139"/>
      <c r="C104" s="140"/>
      <c r="D104" s="141" t="s">
        <v>98</v>
      </c>
      <c r="E104" s="142"/>
      <c r="F104" s="142"/>
      <c r="G104" s="142"/>
      <c r="H104" s="142"/>
      <c r="I104" s="142"/>
      <c r="J104" s="143">
        <f>J142</f>
        <v>0</v>
      </c>
      <c r="K104" s="140"/>
      <c r="L104" s="144"/>
    </row>
    <row r="105" spans="2:12" s="10" customFormat="1" ht="19.9" customHeight="1">
      <c r="B105" s="145"/>
      <c r="C105" s="146"/>
      <c r="D105" s="147" t="s">
        <v>99</v>
      </c>
      <c r="E105" s="148"/>
      <c r="F105" s="148"/>
      <c r="G105" s="148"/>
      <c r="H105" s="148"/>
      <c r="I105" s="148"/>
      <c r="J105" s="149">
        <f>J143</f>
        <v>0</v>
      </c>
      <c r="K105" s="146"/>
      <c r="L105" s="150"/>
    </row>
    <row r="106" spans="2:12" s="10" customFormat="1" ht="19.9" customHeight="1">
      <c r="B106" s="145"/>
      <c r="C106" s="146"/>
      <c r="D106" s="147" t="s">
        <v>100</v>
      </c>
      <c r="E106" s="148"/>
      <c r="F106" s="148"/>
      <c r="G106" s="148"/>
      <c r="H106" s="148"/>
      <c r="I106" s="148"/>
      <c r="J106" s="149">
        <f>J145</f>
        <v>0</v>
      </c>
      <c r="K106" s="146"/>
      <c r="L106" s="150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101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09" t="str">
        <f>E7</f>
        <v>Výměna výtahu v budově Domova seniorů - Barbora KH</v>
      </c>
      <c r="F116" s="244"/>
      <c r="G116" s="244"/>
      <c r="H116" s="244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3"/>
      <c r="E118" s="33"/>
      <c r="F118" s="24" t="str">
        <f>F10</f>
        <v>Pirknerovo nám. č.p. 228</v>
      </c>
      <c r="G118" s="33"/>
      <c r="H118" s="33"/>
      <c r="I118" s="26" t="s">
        <v>22</v>
      </c>
      <c r="J118" s="63" t="str">
        <f>IF(J10="","",J10)</f>
        <v>13. 10. 2021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3"/>
      <c r="E120" s="33"/>
      <c r="F120" s="24" t="str">
        <f>E13</f>
        <v>Středočeský kraj,Zborovská č.p. 11, Praha</v>
      </c>
      <c r="G120" s="33"/>
      <c r="H120" s="33"/>
      <c r="I120" s="26" t="s">
        <v>30</v>
      </c>
      <c r="J120" s="29" t="str">
        <f>E19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28</v>
      </c>
      <c r="D121" s="33"/>
      <c r="E121" s="33"/>
      <c r="F121" s="24" t="str">
        <f>IF(E16="","",E16)</f>
        <v>Vyplň údaj</v>
      </c>
      <c r="G121" s="33"/>
      <c r="H121" s="33"/>
      <c r="I121" s="26" t="s">
        <v>33</v>
      </c>
      <c r="J121" s="29" t="str">
        <f>E22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51"/>
      <c r="B123" s="152"/>
      <c r="C123" s="153" t="s">
        <v>102</v>
      </c>
      <c r="D123" s="154" t="s">
        <v>60</v>
      </c>
      <c r="E123" s="154" t="s">
        <v>56</v>
      </c>
      <c r="F123" s="154" t="s">
        <v>57</v>
      </c>
      <c r="G123" s="154" t="s">
        <v>103</v>
      </c>
      <c r="H123" s="154" t="s">
        <v>104</v>
      </c>
      <c r="I123" s="154" t="s">
        <v>105</v>
      </c>
      <c r="J123" s="155" t="s">
        <v>86</v>
      </c>
      <c r="K123" s="156" t="s">
        <v>106</v>
      </c>
      <c r="L123" s="157"/>
      <c r="M123" s="72" t="s">
        <v>1</v>
      </c>
      <c r="N123" s="73" t="s">
        <v>39</v>
      </c>
      <c r="O123" s="73" t="s">
        <v>107</v>
      </c>
      <c r="P123" s="73" t="s">
        <v>108</v>
      </c>
      <c r="Q123" s="73" t="s">
        <v>109</v>
      </c>
      <c r="R123" s="73" t="s">
        <v>110</v>
      </c>
      <c r="S123" s="73" t="s">
        <v>111</v>
      </c>
      <c r="T123" s="74" t="s">
        <v>112</v>
      </c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</row>
    <row r="124" spans="1:63" s="2" customFormat="1" ht="22.9" customHeight="1">
      <c r="A124" s="31"/>
      <c r="B124" s="32"/>
      <c r="C124" s="79" t="s">
        <v>113</v>
      </c>
      <c r="D124" s="33"/>
      <c r="E124" s="33"/>
      <c r="F124" s="33"/>
      <c r="G124" s="33"/>
      <c r="H124" s="33"/>
      <c r="I124" s="33"/>
      <c r="J124" s="158">
        <f>BK124</f>
        <v>0</v>
      </c>
      <c r="K124" s="33"/>
      <c r="L124" s="36"/>
      <c r="M124" s="75"/>
      <c r="N124" s="159"/>
      <c r="O124" s="76"/>
      <c r="P124" s="160">
        <f>P125+P133+P138+P142</f>
        <v>0</v>
      </c>
      <c r="Q124" s="76"/>
      <c r="R124" s="160">
        <f>R125+R133+R138+R142</f>
        <v>0.01415</v>
      </c>
      <c r="S124" s="76"/>
      <c r="T124" s="161">
        <f>T125+T133+T138+T142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74</v>
      </c>
      <c r="AU124" s="14" t="s">
        <v>88</v>
      </c>
      <c r="BK124" s="162">
        <f>BK125+BK133+BK138+BK142</f>
        <v>0</v>
      </c>
    </row>
    <row r="125" spans="2:63" s="12" customFormat="1" ht="25.9" customHeight="1">
      <c r="B125" s="163"/>
      <c r="C125" s="164"/>
      <c r="D125" s="165" t="s">
        <v>74</v>
      </c>
      <c r="E125" s="166" t="s">
        <v>114</v>
      </c>
      <c r="F125" s="166" t="s">
        <v>115</v>
      </c>
      <c r="G125" s="164"/>
      <c r="H125" s="164"/>
      <c r="I125" s="167"/>
      <c r="J125" s="168">
        <f>BK125</f>
        <v>0</v>
      </c>
      <c r="K125" s="164"/>
      <c r="L125" s="169"/>
      <c r="M125" s="170"/>
      <c r="N125" s="171"/>
      <c r="O125" s="171"/>
      <c r="P125" s="172">
        <f>P126+P128+P131</f>
        <v>0</v>
      </c>
      <c r="Q125" s="171"/>
      <c r="R125" s="172">
        <f>R126+R128+R131</f>
        <v>0.01364</v>
      </c>
      <c r="S125" s="171"/>
      <c r="T125" s="173">
        <f>T126+T128+T131</f>
        <v>0</v>
      </c>
      <c r="AR125" s="174" t="s">
        <v>80</v>
      </c>
      <c r="AT125" s="175" t="s">
        <v>74</v>
      </c>
      <c r="AU125" s="175" t="s">
        <v>75</v>
      </c>
      <c r="AY125" s="174" t="s">
        <v>116</v>
      </c>
      <c r="BK125" s="176">
        <f>BK126+BK128+BK131</f>
        <v>0</v>
      </c>
    </row>
    <row r="126" spans="2:63" s="12" customFormat="1" ht="22.9" customHeight="1">
      <c r="B126" s="163"/>
      <c r="C126" s="164"/>
      <c r="D126" s="165" t="s">
        <v>74</v>
      </c>
      <c r="E126" s="177" t="s">
        <v>117</v>
      </c>
      <c r="F126" s="177" t="s">
        <v>118</v>
      </c>
      <c r="G126" s="164"/>
      <c r="H126" s="164"/>
      <c r="I126" s="167"/>
      <c r="J126" s="178">
        <f>BK126</f>
        <v>0</v>
      </c>
      <c r="K126" s="164"/>
      <c r="L126" s="169"/>
      <c r="M126" s="170"/>
      <c r="N126" s="171"/>
      <c r="O126" s="171"/>
      <c r="P126" s="172">
        <f>P127</f>
        <v>0</v>
      </c>
      <c r="Q126" s="171"/>
      <c r="R126" s="172">
        <f>R127</f>
        <v>0.0136</v>
      </c>
      <c r="S126" s="171"/>
      <c r="T126" s="173">
        <f>T127</f>
        <v>0</v>
      </c>
      <c r="AR126" s="174" t="s">
        <v>80</v>
      </c>
      <c r="AT126" s="175" t="s">
        <v>74</v>
      </c>
      <c r="AU126" s="175" t="s">
        <v>80</v>
      </c>
      <c r="AY126" s="174" t="s">
        <v>116</v>
      </c>
      <c r="BK126" s="176">
        <f>BK127</f>
        <v>0</v>
      </c>
    </row>
    <row r="127" spans="1:65" s="2" customFormat="1" ht="24.2" customHeight="1">
      <c r="A127" s="31"/>
      <c r="B127" s="32"/>
      <c r="C127" s="179" t="s">
        <v>80</v>
      </c>
      <c r="D127" s="179" t="s">
        <v>119</v>
      </c>
      <c r="E127" s="180" t="s">
        <v>120</v>
      </c>
      <c r="F127" s="181" t="s">
        <v>121</v>
      </c>
      <c r="G127" s="182" t="s">
        <v>122</v>
      </c>
      <c r="H127" s="183">
        <v>1</v>
      </c>
      <c r="I127" s="184"/>
      <c r="J127" s="185">
        <f>ROUND(I127*H127,2)</f>
        <v>0</v>
      </c>
      <c r="K127" s="186"/>
      <c r="L127" s="36"/>
      <c r="M127" s="187" t="s">
        <v>1</v>
      </c>
      <c r="N127" s="188" t="s">
        <v>40</v>
      </c>
      <c r="O127" s="68"/>
      <c r="P127" s="189">
        <f>O127*H127</f>
        <v>0</v>
      </c>
      <c r="Q127" s="189">
        <v>0.0136</v>
      </c>
      <c r="R127" s="189">
        <f>Q127*H127</f>
        <v>0.0136</v>
      </c>
      <c r="S127" s="189">
        <v>0</v>
      </c>
      <c r="T127" s="190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123</v>
      </c>
      <c r="AT127" s="191" t="s">
        <v>119</v>
      </c>
      <c r="AU127" s="191" t="s">
        <v>82</v>
      </c>
      <c r="AY127" s="14" t="s">
        <v>116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4" t="s">
        <v>80</v>
      </c>
      <c r="BK127" s="192">
        <f>ROUND(I127*H127,2)</f>
        <v>0</v>
      </c>
      <c r="BL127" s="14" t="s">
        <v>123</v>
      </c>
      <c r="BM127" s="191" t="s">
        <v>124</v>
      </c>
    </row>
    <row r="128" spans="2:63" s="12" customFormat="1" ht="22.9" customHeight="1">
      <c r="B128" s="163"/>
      <c r="C128" s="164"/>
      <c r="D128" s="165" t="s">
        <v>74</v>
      </c>
      <c r="E128" s="177" t="s">
        <v>125</v>
      </c>
      <c r="F128" s="177" t="s">
        <v>126</v>
      </c>
      <c r="G128" s="164"/>
      <c r="H128" s="164"/>
      <c r="I128" s="167"/>
      <c r="J128" s="178">
        <f>BK128</f>
        <v>0</v>
      </c>
      <c r="K128" s="164"/>
      <c r="L128" s="169"/>
      <c r="M128" s="170"/>
      <c r="N128" s="171"/>
      <c r="O128" s="171"/>
      <c r="P128" s="172">
        <f>SUM(P129:P130)</f>
        <v>0</v>
      </c>
      <c r="Q128" s="171"/>
      <c r="R128" s="172">
        <f>SUM(R129:R130)</f>
        <v>4E-05</v>
      </c>
      <c r="S128" s="171"/>
      <c r="T128" s="173">
        <f>SUM(T129:T130)</f>
        <v>0</v>
      </c>
      <c r="AR128" s="174" t="s">
        <v>80</v>
      </c>
      <c r="AT128" s="175" t="s">
        <v>74</v>
      </c>
      <c r="AU128" s="175" t="s">
        <v>80</v>
      </c>
      <c r="AY128" s="174" t="s">
        <v>116</v>
      </c>
      <c r="BK128" s="176">
        <f>SUM(BK129:BK130)</f>
        <v>0</v>
      </c>
    </row>
    <row r="129" spans="1:65" s="2" customFormat="1" ht="14.45" customHeight="1">
      <c r="A129" s="31"/>
      <c r="B129" s="32"/>
      <c r="C129" s="179" t="s">
        <v>127</v>
      </c>
      <c r="D129" s="179" t="s">
        <v>119</v>
      </c>
      <c r="E129" s="180" t="s">
        <v>128</v>
      </c>
      <c r="F129" s="181" t="s">
        <v>129</v>
      </c>
      <c r="G129" s="182" t="s">
        <v>130</v>
      </c>
      <c r="H129" s="183">
        <v>1</v>
      </c>
      <c r="I129" s="184"/>
      <c r="J129" s="185">
        <f>ROUND(I129*H129,2)</f>
        <v>0</v>
      </c>
      <c r="K129" s="186"/>
      <c r="L129" s="36"/>
      <c r="M129" s="187" t="s">
        <v>1</v>
      </c>
      <c r="N129" s="188" t="s">
        <v>40</v>
      </c>
      <c r="O129" s="68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123</v>
      </c>
      <c r="AT129" s="191" t="s">
        <v>119</v>
      </c>
      <c r="AU129" s="191" t="s">
        <v>82</v>
      </c>
      <c r="AY129" s="14" t="s">
        <v>116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4" t="s">
        <v>80</v>
      </c>
      <c r="BK129" s="192">
        <f>ROUND(I129*H129,2)</f>
        <v>0</v>
      </c>
      <c r="BL129" s="14" t="s">
        <v>123</v>
      </c>
      <c r="BM129" s="191" t="s">
        <v>131</v>
      </c>
    </row>
    <row r="130" spans="1:65" s="2" customFormat="1" ht="25.5" customHeight="1">
      <c r="A130" s="31"/>
      <c r="B130" s="32"/>
      <c r="C130" s="179" t="s">
        <v>123</v>
      </c>
      <c r="D130" s="179" t="s">
        <v>119</v>
      </c>
      <c r="E130" s="180" t="s">
        <v>132</v>
      </c>
      <c r="F130" s="181" t="s">
        <v>133</v>
      </c>
      <c r="G130" s="182" t="s">
        <v>130</v>
      </c>
      <c r="H130" s="183">
        <v>1</v>
      </c>
      <c r="I130" s="184"/>
      <c r="J130" s="185">
        <f>ROUND(I130*H130,2)</f>
        <v>0</v>
      </c>
      <c r="K130" s="186"/>
      <c r="L130" s="36"/>
      <c r="M130" s="187" t="s">
        <v>1</v>
      </c>
      <c r="N130" s="188" t="s">
        <v>40</v>
      </c>
      <c r="O130" s="68"/>
      <c r="P130" s="189">
        <f>O130*H130</f>
        <v>0</v>
      </c>
      <c r="Q130" s="189">
        <v>4E-05</v>
      </c>
      <c r="R130" s="189">
        <f>Q130*H130</f>
        <v>4E-05</v>
      </c>
      <c r="S130" s="189">
        <v>0</v>
      </c>
      <c r="T130" s="19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123</v>
      </c>
      <c r="AT130" s="191" t="s">
        <v>119</v>
      </c>
      <c r="AU130" s="191" t="s">
        <v>82</v>
      </c>
      <c r="AY130" s="14" t="s">
        <v>116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80</v>
      </c>
      <c r="BK130" s="192">
        <f>ROUND(I130*H130,2)</f>
        <v>0</v>
      </c>
      <c r="BL130" s="14" t="s">
        <v>123</v>
      </c>
      <c r="BM130" s="191" t="s">
        <v>134</v>
      </c>
    </row>
    <row r="131" spans="2:63" s="12" customFormat="1" ht="22.9" customHeight="1">
      <c r="B131" s="163"/>
      <c r="C131" s="164"/>
      <c r="D131" s="165" t="s">
        <v>74</v>
      </c>
      <c r="E131" s="177" t="s">
        <v>135</v>
      </c>
      <c r="F131" s="177" t="s">
        <v>136</v>
      </c>
      <c r="G131" s="164"/>
      <c r="H131" s="164"/>
      <c r="I131" s="167"/>
      <c r="J131" s="178">
        <f>BK131</f>
        <v>0</v>
      </c>
      <c r="K131" s="164"/>
      <c r="L131" s="169"/>
      <c r="M131" s="170"/>
      <c r="N131" s="171"/>
      <c r="O131" s="171"/>
      <c r="P131" s="172">
        <f>P132</f>
        <v>0</v>
      </c>
      <c r="Q131" s="171"/>
      <c r="R131" s="172">
        <f>R132</f>
        <v>0</v>
      </c>
      <c r="S131" s="171"/>
      <c r="T131" s="173">
        <f>T132</f>
        <v>0</v>
      </c>
      <c r="AR131" s="174" t="s">
        <v>80</v>
      </c>
      <c r="AT131" s="175" t="s">
        <v>74</v>
      </c>
      <c r="AU131" s="175" t="s">
        <v>80</v>
      </c>
      <c r="AY131" s="174" t="s">
        <v>116</v>
      </c>
      <c r="BK131" s="176">
        <f>BK132</f>
        <v>0</v>
      </c>
    </row>
    <row r="132" spans="1:65" s="2" customFormat="1" ht="14.45" customHeight="1">
      <c r="A132" s="31"/>
      <c r="B132" s="32"/>
      <c r="C132" s="179" t="s">
        <v>137</v>
      </c>
      <c r="D132" s="179" t="s">
        <v>119</v>
      </c>
      <c r="E132" s="180" t="s">
        <v>138</v>
      </c>
      <c r="F132" s="181" t="s">
        <v>139</v>
      </c>
      <c r="G132" s="182" t="s">
        <v>140</v>
      </c>
      <c r="H132" s="183">
        <v>1</v>
      </c>
      <c r="I132" s="184"/>
      <c r="J132" s="185">
        <f>ROUND(I132*H132,2)</f>
        <v>0</v>
      </c>
      <c r="K132" s="186"/>
      <c r="L132" s="36"/>
      <c r="M132" s="187" t="s">
        <v>1</v>
      </c>
      <c r="N132" s="188" t="s">
        <v>40</v>
      </c>
      <c r="O132" s="68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123</v>
      </c>
      <c r="AT132" s="191" t="s">
        <v>119</v>
      </c>
      <c r="AU132" s="191" t="s">
        <v>82</v>
      </c>
      <c r="AY132" s="14" t="s">
        <v>116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4" t="s">
        <v>80</v>
      </c>
      <c r="BK132" s="192">
        <f>ROUND(I132*H132,2)</f>
        <v>0</v>
      </c>
      <c r="BL132" s="14" t="s">
        <v>123</v>
      </c>
      <c r="BM132" s="191" t="s">
        <v>141</v>
      </c>
    </row>
    <row r="133" spans="2:63" s="12" customFormat="1" ht="25.9" customHeight="1">
      <c r="B133" s="163"/>
      <c r="C133" s="164"/>
      <c r="D133" s="165" t="s">
        <v>74</v>
      </c>
      <c r="E133" s="166" t="s">
        <v>142</v>
      </c>
      <c r="F133" s="166" t="s">
        <v>143</v>
      </c>
      <c r="G133" s="164"/>
      <c r="H133" s="164"/>
      <c r="I133" s="167"/>
      <c r="J133" s="168">
        <f>BK133</f>
        <v>0</v>
      </c>
      <c r="K133" s="164"/>
      <c r="L133" s="169"/>
      <c r="M133" s="170"/>
      <c r="N133" s="171"/>
      <c r="O133" s="171"/>
      <c r="P133" s="172">
        <f>P134</f>
        <v>0</v>
      </c>
      <c r="Q133" s="171"/>
      <c r="R133" s="172">
        <f>R134</f>
        <v>0.00051</v>
      </c>
      <c r="S133" s="171"/>
      <c r="T133" s="173">
        <f>T134</f>
        <v>0</v>
      </c>
      <c r="AR133" s="174" t="s">
        <v>82</v>
      </c>
      <c r="AT133" s="175" t="s">
        <v>74</v>
      </c>
      <c r="AU133" s="175" t="s">
        <v>75</v>
      </c>
      <c r="AY133" s="174" t="s">
        <v>116</v>
      </c>
      <c r="BK133" s="176">
        <f>BK134</f>
        <v>0</v>
      </c>
    </row>
    <row r="134" spans="2:63" s="12" customFormat="1" ht="22.9" customHeight="1">
      <c r="B134" s="163"/>
      <c r="C134" s="164"/>
      <c r="D134" s="165" t="s">
        <v>74</v>
      </c>
      <c r="E134" s="177" t="s">
        <v>144</v>
      </c>
      <c r="F134" s="177" t="s">
        <v>145</v>
      </c>
      <c r="G134" s="164"/>
      <c r="H134" s="164"/>
      <c r="I134" s="167"/>
      <c r="J134" s="178">
        <f>BK134</f>
        <v>0</v>
      </c>
      <c r="K134" s="164"/>
      <c r="L134" s="169"/>
      <c r="M134" s="170"/>
      <c r="N134" s="171"/>
      <c r="O134" s="171"/>
      <c r="P134" s="172">
        <f>P135+P136</f>
        <v>0</v>
      </c>
      <c r="Q134" s="171"/>
      <c r="R134" s="172">
        <f>R135+R136</f>
        <v>0.00051</v>
      </c>
      <c r="S134" s="171"/>
      <c r="T134" s="173">
        <f>T135+T136</f>
        <v>0</v>
      </c>
      <c r="AR134" s="174" t="s">
        <v>82</v>
      </c>
      <c r="AT134" s="175" t="s">
        <v>74</v>
      </c>
      <c r="AU134" s="175" t="s">
        <v>80</v>
      </c>
      <c r="AY134" s="174" t="s">
        <v>116</v>
      </c>
      <c r="BK134" s="176">
        <f>BK135+BK136</f>
        <v>0</v>
      </c>
    </row>
    <row r="135" spans="1:65" s="2" customFormat="1" ht="14.45" customHeight="1">
      <c r="A135" s="31"/>
      <c r="B135" s="32"/>
      <c r="C135" s="179" t="s">
        <v>82</v>
      </c>
      <c r="D135" s="179" t="s">
        <v>119</v>
      </c>
      <c r="E135" s="180" t="s">
        <v>146</v>
      </c>
      <c r="F135" s="181" t="s">
        <v>147</v>
      </c>
      <c r="G135" s="182" t="s">
        <v>122</v>
      </c>
      <c r="H135" s="183">
        <v>1</v>
      </c>
      <c r="I135" s="184"/>
      <c r="J135" s="185">
        <f>ROUND(I135*H135,2)</f>
        <v>0</v>
      </c>
      <c r="K135" s="186"/>
      <c r="L135" s="36"/>
      <c r="M135" s="187" t="s">
        <v>1</v>
      </c>
      <c r="N135" s="188" t="s">
        <v>40</v>
      </c>
      <c r="O135" s="68"/>
      <c r="P135" s="189">
        <f>O135*H135</f>
        <v>0</v>
      </c>
      <c r="Q135" s="189">
        <v>0.00051</v>
      </c>
      <c r="R135" s="189">
        <f>Q135*H135</f>
        <v>0.00051</v>
      </c>
      <c r="S135" s="189">
        <v>0</v>
      </c>
      <c r="T135" s="190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148</v>
      </c>
      <c r="AT135" s="191" t="s">
        <v>119</v>
      </c>
      <c r="AU135" s="191" t="s">
        <v>82</v>
      </c>
      <c r="AY135" s="14" t="s">
        <v>116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4" t="s">
        <v>80</v>
      </c>
      <c r="BK135" s="192">
        <f>ROUND(I135*H135,2)</f>
        <v>0</v>
      </c>
      <c r="BL135" s="14" t="s">
        <v>148</v>
      </c>
      <c r="BM135" s="191" t="s">
        <v>149</v>
      </c>
    </row>
    <row r="136" spans="2:63" s="12" customFormat="1" ht="20.85" customHeight="1">
      <c r="B136" s="163"/>
      <c r="C136" s="164"/>
      <c r="D136" s="165" t="s">
        <v>74</v>
      </c>
      <c r="E136" s="177" t="s">
        <v>150</v>
      </c>
      <c r="F136" s="177" t="s">
        <v>151</v>
      </c>
      <c r="G136" s="164"/>
      <c r="H136" s="164"/>
      <c r="I136" s="167"/>
      <c r="J136" s="178">
        <f>BK136</f>
        <v>0</v>
      </c>
      <c r="K136" s="164"/>
      <c r="L136" s="169"/>
      <c r="M136" s="170"/>
      <c r="N136" s="171"/>
      <c r="O136" s="171"/>
      <c r="P136" s="172">
        <f>P137</f>
        <v>0</v>
      </c>
      <c r="Q136" s="171"/>
      <c r="R136" s="172">
        <f>R137</f>
        <v>0</v>
      </c>
      <c r="S136" s="171"/>
      <c r="T136" s="173">
        <f>T137</f>
        <v>0</v>
      </c>
      <c r="AR136" s="174" t="s">
        <v>127</v>
      </c>
      <c r="AT136" s="175" t="s">
        <v>74</v>
      </c>
      <c r="AU136" s="175" t="s">
        <v>82</v>
      </c>
      <c r="AY136" s="174" t="s">
        <v>116</v>
      </c>
      <c r="BK136" s="176">
        <f>BK137</f>
        <v>0</v>
      </c>
    </row>
    <row r="137" spans="1:65" s="2" customFormat="1" ht="14.45" customHeight="1">
      <c r="A137" s="31"/>
      <c r="B137" s="32"/>
      <c r="C137" s="179" t="s">
        <v>152</v>
      </c>
      <c r="D137" s="179" t="s">
        <v>119</v>
      </c>
      <c r="E137" s="180" t="s">
        <v>153</v>
      </c>
      <c r="F137" s="181" t="s">
        <v>154</v>
      </c>
      <c r="G137" s="182" t="s">
        <v>140</v>
      </c>
      <c r="H137" s="183">
        <v>1</v>
      </c>
      <c r="I137" s="184"/>
      <c r="J137" s="185">
        <f>ROUND(I137*H137,2)</f>
        <v>0</v>
      </c>
      <c r="K137" s="186"/>
      <c r="L137" s="36"/>
      <c r="M137" s="187" t="s">
        <v>1</v>
      </c>
      <c r="N137" s="188" t="s">
        <v>40</v>
      </c>
      <c r="O137" s="68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155</v>
      </c>
      <c r="AT137" s="191" t="s">
        <v>119</v>
      </c>
      <c r="AU137" s="191" t="s">
        <v>127</v>
      </c>
      <c r="AY137" s="14" t="s">
        <v>116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4" t="s">
        <v>80</v>
      </c>
      <c r="BK137" s="192">
        <f>ROUND(I137*H137,2)</f>
        <v>0</v>
      </c>
      <c r="BL137" s="14" t="s">
        <v>155</v>
      </c>
      <c r="BM137" s="191" t="s">
        <v>156</v>
      </c>
    </row>
    <row r="138" spans="2:63" s="12" customFormat="1" ht="25.9" customHeight="1">
      <c r="B138" s="163"/>
      <c r="C138" s="164"/>
      <c r="D138" s="165" t="s">
        <v>74</v>
      </c>
      <c r="E138" s="166" t="s">
        <v>157</v>
      </c>
      <c r="F138" s="166" t="s">
        <v>158</v>
      </c>
      <c r="G138" s="164"/>
      <c r="H138" s="164"/>
      <c r="I138" s="167"/>
      <c r="J138" s="168">
        <f>BK138</f>
        <v>0</v>
      </c>
      <c r="K138" s="164"/>
      <c r="L138" s="169"/>
      <c r="M138" s="170"/>
      <c r="N138" s="171"/>
      <c r="O138" s="171"/>
      <c r="P138" s="172">
        <f>P139</f>
        <v>0</v>
      </c>
      <c r="Q138" s="171"/>
      <c r="R138" s="172">
        <f>R139</f>
        <v>0</v>
      </c>
      <c r="S138" s="171"/>
      <c r="T138" s="173">
        <f>T139</f>
        <v>0</v>
      </c>
      <c r="AR138" s="174" t="s">
        <v>127</v>
      </c>
      <c r="AT138" s="175" t="s">
        <v>74</v>
      </c>
      <c r="AU138" s="175" t="s">
        <v>75</v>
      </c>
      <c r="AY138" s="174" t="s">
        <v>116</v>
      </c>
      <c r="BK138" s="176">
        <f>BK139</f>
        <v>0</v>
      </c>
    </row>
    <row r="139" spans="2:63" s="12" customFormat="1" ht="22.9" customHeight="1">
      <c r="B139" s="163"/>
      <c r="C139" s="164"/>
      <c r="D139" s="165" t="s">
        <v>74</v>
      </c>
      <c r="E139" s="177" t="s">
        <v>159</v>
      </c>
      <c r="F139" s="177" t="s">
        <v>159</v>
      </c>
      <c r="G139" s="164"/>
      <c r="H139" s="164"/>
      <c r="I139" s="167"/>
      <c r="J139" s="178">
        <f>BK139</f>
        <v>0</v>
      </c>
      <c r="K139" s="164"/>
      <c r="L139" s="169"/>
      <c r="M139" s="170"/>
      <c r="N139" s="171"/>
      <c r="O139" s="171"/>
      <c r="P139" s="172">
        <f>SUM(P140:P141)</f>
        <v>0</v>
      </c>
      <c r="Q139" s="171"/>
      <c r="R139" s="172">
        <f>SUM(R140:R141)</f>
        <v>0</v>
      </c>
      <c r="S139" s="171"/>
      <c r="T139" s="173">
        <f>SUM(T140:T141)</f>
        <v>0</v>
      </c>
      <c r="AR139" s="174" t="s">
        <v>80</v>
      </c>
      <c r="AT139" s="175" t="s">
        <v>74</v>
      </c>
      <c r="AU139" s="175" t="s">
        <v>80</v>
      </c>
      <c r="AY139" s="174" t="s">
        <v>116</v>
      </c>
      <c r="BK139" s="176">
        <f>SUM(BK140:BK141)</f>
        <v>0</v>
      </c>
    </row>
    <row r="140" spans="1:65" s="2" customFormat="1" ht="14.45" customHeight="1">
      <c r="A140" s="31"/>
      <c r="B140" s="32"/>
      <c r="C140" s="179" t="s">
        <v>160</v>
      </c>
      <c r="D140" s="179" t="s">
        <v>119</v>
      </c>
      <c r="E140" s="180" t="s">
        <v>161</v>
      </c>
      <c r="F140" s="181" t="s">
        <v>162</v>
      </c>
      <c r="G140" s="182" t="s">
        <v>130</v>
      </c>
      <c r="H140" s="183">
        <v>1</v>
      </c>
      <c r="I140" s="184"/>
      <c r="J140" s="185">
        <f>ROUND(I140*H140,2)</f>
        <v>0</v>
      </c>
      <c r="K140" s="186"/>
      <c r="L140" s="36"/>
      <c r="M140" s="187" t="s">
        <v>1</v>
      </c>
      <c r="N140" s="188" t="s">
        <v>40</v>
      </c>
      <c r="O140" s="68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123</v>
      </c>
      <c r="AT140" s="191" t="s">
        <v>119</v>
      </c>
      <c r="AU140" s="191" t="s">
        <v>82</v>
      </c>
      <c r="AY140" s="14" t="s">
        <v>116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4" t="s">
        <v>80</v>
      </c>
      <c r="BK140" s="192">
        <f>ROUND(I140*H140,2)</f>
        <v>0</v>
      </c>
      <c r="BL140" s="14" t="s">
        <v>123</v>
      </c>
      <c r="BM140" s="191" t="s">
        <v>163</v>
      </c>
    </row>
    <row r="141" spans="1:65" s="2" customFormat="1" ht="24.2" customHeight="1">
      <c r="A141" s="31"/>
      <c r="B141" s="32"/>
      <c r="C141" s="179" t="s">
        <v>125</v>
      </c>
      <c r="D141" s="179" t="s">
        <v>119</v>
      </c>
      <c r="E141" s="180" t="s">
        <v>164</v>
      </c>
      <c r="F141" s="181" t="s">
        <v>165</v>
      </c>
      <c r="G141" s="182" t="s">
        <v>130</v>
      </c>
      <c r="H141" s="183">
        <v>1</v>
      </c>
      <c r="I141" s="184"/>
      <c r="J141" s="185">
        <f>ROUND(I141*H141,2)</f>
        <v>0</v>
      </c>
      <c r="K141" s="186"/>
      <c r="L141" s="36"/>
      <c r="M141" s="187" t="s">
        <v>1</v>
      </c>
      <c r="N141" s="188" t="s">
        <v>40</v>
      </c>
      <c r="O141" s="68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123</v>
      </c>
      <c r="AT141" s="191" t="s">
        <v>119</v>
      </c>
      <c r="AU141" s="191" t="s">
        <v>82</v>
      </c>
      <c r="AY141" s="14" t="s">
        <v>116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4" t="s">
        <v>80</v>
      </c>
      <c r="BK141" s="192">
        <f>ROUND(I141*H141,2)</f>
        <v>0</v>
      </c>
      <c r="BL141" s="14" t="s">
        <v>123</v>
      </c>
      <c r="BM141" s="191" t="s">
        <v>166</v>
      </c>
    </row>
    <row r="142" spans="2:63" s="12" customFormat="1" ht="25.9" customHeight="1">
      <c r="B142" s="163"/>
      <c r="C142" s="164"/>
      <c r="D142" s="165" t="s">
        <v>74</v>
      </c>
      <c r="E142" s="166" t="s">
        <v>167</v>
      </c>
      <c r="F142" s="166" t="s">
        <v>168</v>
      </c>
      <c r="G142" s="164"/>
      <c r="H142" s="164"/>
      <c r="I142" s="167"/>
      <c r="J142" s="168">
        <f>BK142</f>
        <v>0</v>
      </c>
      <c r="K142" s="164"/>
      <c r="L142" s="169"/>
      <c r="M142" s="170"/>
      <c r="N142" s="171"/>
      <c r="O142" s="171"/>
      <c r="P142" s="172">
        <f>P143+P145</f>
        <v>0</v>
      </c>
      <c r="Q142" s="171"/>
      <c r="R142" s="172">
        <f>R143+R145</f>
        <v>0</v>
      </c>
      <c r="S142" s="171"/>
      <c r="T142" s="173">
        <f>T143+T145</f>
        <v>0</v>
      </c>
      <c r="AR142" s="174" t="s">
        <v>152</v>
      </c>
      <c r="AT142" s="175" t="s">
        <v>74</v>
      </c>
      <c r="AU142" s="175" t="s">
        <v>75</v>
      </c>
      <c r="AY142" s="174" t="s">
        <v>116</v>
      </c>
      <c r="BK142" s="176">
        <f>BK143+BK145</f>
        <v>0</v>
      </c>
    </row>
    <row r="143" spans="2:63" s="12" customFormat="1" ht="22.9" customHeight="1">
      <c r="B143" s="163"/>
      <c r="C143" s="164"/>
      <c r="D143" s="165" t="s">
        <v>74</v>
      </c>
      <c r="E143" s="177" t="s">
        <v>169</v>
      </c>
      <c r="F143" s="177" t="s">
        <v>170</v>
      </c>
      <c r="G143" s="164"/>
      <c r="H143" s="164"/>
      <c r="I143" s="167"/>
      <c r="J143" s="178">
        <f>BK143</f>
        <v>0</v>
      </c>
      <c r="K143" s="164"/>
      <c r="L143" s="169"/>
      <c r="M143" s="170"/>
      <c r="N143" s="171"/>
      <c r="O143" s="171"/>
      <c r="P143" s="172">
        <f>P144</f>
        <v>0</v>
      </c>
      <c r="Q143" s="171"/>
      <c r="R143" s="172">
        <f>R144</f>
        <v>0</v>
      </c>
      <c r="S143" s="171"/>
      <c r="T143" s="173">
        <f>T144</f>
        <v>0</v>
      </c>
      <c r="AR143" s="174" t="s">
        <v>152</v>
      </c>
      <c r="AT143" s="175" t="s">
        <v>74</v>
      </c>
      <c r="AU143" s="175" t="s">
        <v>80</v>
      </c>
      <c r="AY143" s="174" t="s">
        <v>116</v>
      </c>
      <c r="BK143" s="176">
        <f>BK144</f>
        <v>0</v>
      </c>
    </row>
    <row r="144" spans="1:65" s="2" customFormat="1" ht="14.45" customHeight="1">
      <c r="A144" s="31"/>
      <c r="B144" s="32"/>
      <c r="C144" s="179" t="s">
        <v>117</v>
      </c>
      <c r="D144" s="179" t="s">
        <v>119</v>
      </c>
      <c r="E144" s="180" t="s">
        <v>171</v>
      </c>
      <c r="F144" s="181" t="s">
        <v>170</v>
      </c>
      <c r="G144" s="182" t="s">
        <v>130</v>
      </c>
      <c r="H144" s="183">
        <v>1</v>
      </c>
      <c r="I144" s="184"/>
      <c r="J144" s="185">
        <f>ROUND(I144*H144,2)</f>
        <v>0</v>
      </c>
      <c r="K144" s="186"/>
      <c r="L144" s="36"/>
      <c r="M144" s="187" t="s">
        <v>1</v>
      </c>
      <c r="N144" s="188" t="s">
        <v>40</v>
      </c>
      <c r="O144" s="68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172</v>
      </c>
      <c r="AT144" s="191" t="s">
        <v>119</v>
      </c>
      <c r="AU144" s="191" t="s">
        <v>82</v>
      </c>
      <c r="AY144" s="14" t="s">
        <v>116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4" t="s">
        <v>80</v>
      </c>
      <c r="BK144" s="192">
        <f>ROUND(I144*H144,2)</f>
        <v>0</v>
      </c>
      <c r="BL144" s="14" t="s">
        <v>172</v>
      </c>
      <c r="BM144" s="191" t="s">
        <v>173</v>
      </c>
    </row>
    <row r="145" spans="2:63" s="12" customFormat="1" ht="22.9" customHeight="1">
      <c r="B145" s="163"/>
      <c r="C145" s="164"/>
      <c r="D145" s="165" t="s">
        <v>74</v>
      </c>
      <c r="E145" s="177" t="s">
        <v>174</v>
      </c>
      <c r="F145" s="177" t="s">
        <v>175</v>
      </c>
      <c r="G145" s="164"/>
      <c r="H145" s="164"/>
      <c r="I145" s="167"/>
      <c r="J145" s="178">
        <f>BK145</f>
        <v>0</v>
      </c>
      <c r="K145" s="164"/>
      <c r="L145" s="169"/>
      <c r="M145" s="170"/>
      <c r="N145" s="171"/>
      <c r="O145" s="171"/>
      <c r="P145" s="172">
        <f>P146</f>
        <v>0</v>
      </c>
      <c r="Q145" s="171"/>
      <c r="R145" s="172">
        <f>R146</f>
        <v>0</v>
      </c>
      <c r="S145" s="171"/>
      <c r="T145" s="173">
        <f>T146</f>
        <v>0</v>
      </c>
      <c r="AR145" s="174" t="s">
        <v>152</v>
      </c>
      <c r="AT145" s="175" t="s">
        <v>74</v>
      </c>
      <c r="AU145" s="175" t="s">
        <v>80</v>
      </c>
      <c r="AY145" s="174" t="s">
        <v>116</v>
      </c>
      <c r="BK145" s="176">
        <f>BK146</f>
        <v>0</v>
      </c>
    </row>
    <row r="146" spans="1:65" s="2" customFormat="1" ht="24.2" customHeight="1">
      <c r="A146" s="31"/>
      <c r="B146" s="32"/>
      <c r="C146" s="179" t="s">
        <v>176</v>
      </c>
      <c r="D146" s="179" t="s">
        <v>119</v>
      </c>
      <c r="E146" s="180" t="s">
        <v>177</v>
      </c>
      <c r="F146" s="181" t="s">
        <v>178</v>
      </c>
      <c r="G146" s="182" t="s">
        <v>140</v>
      </c>
      <c r="H146" s="183">
        <v>1</v>
      </c>
      <c r="I146" s="184"/>
      <c r="J146" s="185">
        <f>ROUND(I146*H146,2)</f>
        <v>0</v>
      </c>
      <c r="K146" s="186"/>
      <c r="L146" s="36"/>
      <c r="M146" s="193" t="s">
        <v>1</v>
      </c>
      <c r="N146" s="194" t="s">
        <v>40</v>
      </c>
      <c r="O146" s="195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172</v>
      </c>
      <c r="AT146" s="191" t="s">
        <v>119</v>
      </c>
      <c r="AU146" s="191" t="s">
        <v>82</v>
      </c>
      <c r="AY146" s="14" t="s">
        <v>116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4" t="s">
        <v>80</v>
      </c>
      <c r="BK146" s="192">
        <f>ROUND(I146*H146,2)</f>
        <v>0</v>
      </c>
      <c r="BL146" s="14" t="s">
        <v>172</v>
      </c>
      <c r="BM146" s="191" t="s">
        <v>179</v>
      </c>
    </row>
    <row r="147" spans="1:31" s="2" customFormat="1" ht="6.95" customHeight="1">
      <c r="A147" s="31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36"/>
      <c r="M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</sheetData>
  <sheetProtection algorithmName="SHA-512" hashValue="vk5E80/XmS3S4wq3itcZr5qGhwfeesSug578fNs6VqEVoCy8RI0S6atMWzXdEFEU0knF191aCHdCu+yrhGJZSg==" saltValue="O7034O8f7tHepZrIEXfVFsxp/v3w12rdZszXK3j1UyTRZql10DBarro/ylpDMzCRoJZHbKYwYuXy/t/PfsJKeQ==" spinCount="100000" sheet="1" objects="1" scenarios="1" formatColumns="0" formatRows="0" autoFilter="0"/>
  <autoFilter ref="C123:K146"/>
  <mergeCells count="6">
    <mergeCell ref="E116:H11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PC05VYROBA\Kutnohorska stavebni</dc:creator>
  <cp:keywords/>
  <dc:description/>
  <cp:lastModifiedBy>Zadák Viktor</cp:lastModifiedBy>
  <cp:lastPrinted>2021-12-13T12:35:50Z</cp:lastPrinted>
  <dcterms:created xsi:type="dcterms:W3CDTF">2021-10-18T05:35:46Z</dcterms:created>
  <dcterms:modified xsi:type="dcterms:W3CDTF">2021-12-13T14:04:24Z</dcterms:modified>
  <cp:category/>
  <cp:version/>
  <cp:contentType/>
  <cp:contentStatus/>
</cp:coreProperties>
</file>