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Stavba" sheetId="1" r:id="rId1"/>
    <sheet name="01  KL" sheetId="2" r:id="rId2"/>
    <sheet name="01  Rek" sheetId="3" r:id="rId3"/>
    <sheet name="01  Pol" sheetId="4" r:id="rId4"/>
    <sheet name="01  KL-1" sheetId="5" r:id="rId5"/>
    <sheet name="01  Rek-1" sheetId="6" r:id="rId6"/>
    <sheet name="01  Pol-1" sheetId="7" r:id="rId7"/>
    <sheet name="02  KL" sheetId="8" r:id="rId8"/>
    <sheet name="02  Rek" sheetId="9" r:id="rId9"/>
    <sheet name="02  Pol" sheetId="10" r:id="rId10"/>
    <sheet name="02  KL-1" sheetId="11" r:id="rId11"/>
    <sheet name="02  Rek-1" sheetId="12" r:id="rId12"/>
    <sheet name="02  Pol-1" sheetId="13" r:id="rId13"/>
  </sheets>
  <definedNames>
    <definedName name="_xlnm.Print_Area" localSheetId="1">'01  KL'!$A$1:$G$45</definedName>
    <definedName name="_xlnm.Print_Area" localSheetId="4">'01  KL-1'!$A$1:$G$45</definedName>
    <definedName name="_xlnm.Print_Area" localSheetId="3">'01  Pol'!$A$1:$K$239</definedName>
    <definedName name="_xlnm.Print_Titles" localSheetId="3">'01  Pol'!$1:$6</definedName>
    <definedName name="_xlnm.Print_Area" localSheetId="6">'01  Pol-1'!$A$1:$K$191</definedName>
    <definedName name="_xlnm.Print_Titles" localSheetId="6">'01  Pol-1'!$1:$6</definedName>
    <definedName name="_xlnm.Print_Area" localSheetId="2">'01  Rek'!$A$1:$I$36</definedName>
    <definedName name="_xlnm.Print_Titles" localSheetId="2">'01  Rek'!$1:$6</definedName>
    <definedName name="_xlnm.Print_Area" localSheetId="5">'01  Rek-1'!$A$1:$I$37</definedName>
    <definedName name="_xlnm.Print_Titles" localSheetId="5">'01  Rek-1'!$1:$6</definedName>
    <definedName name="_xlnm.Print_Area" localSheetId="7">'02  KL'!$A$1:$G$45</definedName>
    <definedName name="_xlnm.Print_Area" localSheetId="10">'02  KL-1'!$A$1:$G$45</definedName>
    <definedName name="_xlnm.Print_Area" localSheetId="9">'02  Pol'!$A$1:$K$155</definedName>
    <definedName name="_xlnm.Print_Titles" localSheetId="9">'02  Pol'!$1:$6</definedName>
    <definedName name="_xlnm.Print_Area" localSheetId="12">'02  Pol-1'!$A$1:$K$116</definedName>
    <definedName name="_xlnm.Print_Titles" localSheetId="12">'02  Pol-1'!$1:$6</definedName>
    <definedName name="_xlnm.Print_Area" localSheetId="8">'02  Rek'!$A$1:$I$28</definedName>
    <definedName name="_xlnm.Print_Titles" localSheetId="8">'02  Rek'!$1:$6</definedName>
    <definedName name="_xlnm.Print_Area" localSheetId="11">'02  Rek-1'!$A$1:$I$27</definedName>
    <definedName name="_xlnm.Print_Titles" localSheetId="11">'02  Rek-1'!$1:$6</definedName>
    <definedName name="_xlnm.Print_Area" localSheetId="0">'Stavba'!$B$1:$J$92</definedName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Excel_BuiltIn_Print_Area" localSheetId="0">'Stavba'!$B$1:$J$92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ucetDilu" localSheetId="0">'Stavba'!$F$73:$J$73</definedName>
    <definedName name="StavbaCelkem" localSheetId="0">'Stavba'!$H$32</definedName>
    <definedName name="Zhotovitel" localSheetId="0">'Stavba'!$D$7</definedName>
    <definedName name="Excel_BuiltIn_Print_Area" localSheetId="1">'01  KL'!$A$1:$G$45</definedName>
    <definedName name="Excel_BuiltIn_Print_Area" localSheetId="2">'01  Rek'!$A$1:$I$36</definedName>
    <definedName name="Excel_BuiltIn_Print_Titles" localSheetId="2">'01  Rek'!$1:$6</definedName>
    <definedName name="Excel_BuiltIn_Print_Area" localSheetId="3">'01  Pol'!$A$1:$K$239</definedName>
    <definedName name="Excel_BuiltIn_Print_Titles" localSheetId="3">'01  Pol'!$1:$6</definedName>
    <definedName name="solver_lin" localSheetId="3">0</definedName>
    <definedName name="solver_num" localSheetId="3">0</definedName>
    <definedName name="solver_opt" localSheetId="3">'01  Pol'!#REF!</definedName>
    <definedName name="solver_typ" localSheetId="3">1</definedName>
    <definedName name="solver_val" localSheetId="3">0</definedName>
    <definedName name="Excel_BuiltIn_Print_Area" localSheetId="4">'01  KL-1'!$A$1:$G$45</definedName>
    <definedName name="Excel_BuiltIn_Print_Area" localSheetId="5">'01  Rek-1'!$A$1:$I$37</definedName>
    <definedName name="Excel_BuiltIn_Print_Titles" localSheetId="5">'01  Rek-1'!$1:$6</definedName>
    <definedName name="Excel_BuiltIn_Print_Area" localSheetId="6">'01  Pol-1'!$A$1:$K$191</definedName>
    <definedName name="Excel_BuiltIn_Print_Titles" localSheetId="6">'01  Pol-1'!$1:$6</definedName>
    <definedName name="solver_lin" localSheetId="6">0</definedName>
    <definedName name="solver_num" localSheetId="6">0</definedName>
    <definedName name="solver_opt" localSheetId="6">'01  Pol-1'!#REF!</definedName>
    <definedName name="solver_typ" localSheetId="6">1</definedName>
    <definedName name="solver_val" localSheetId="6">0</definedName>
    <definedName name="Excel_BuiltIn_Print_Area" localSheetId="7">'02  KL'!$A$1:$G$45</definedName>
    <definedName name="Excel_BuiltIn_Print_Area" localSheetId="8">'02  Rek'!$A$1:$I$28</definedName>
    <definedName name="Excel_BuiltIn_Print_Titles" localSheetId="8">'02  Rek'!$1:$6</definedName>
    <definedName name="Excel_BuiltIn_Print_Area" localSheetId="9">'02  Pol'!$A$1:$K$155</definedName>
    <definedName name="Excel_BuiltIn_Print_Titles" localSheetId="9">'02  Pol'!$1:$6</definedName>
    <definedName name="solver_lin" localSheetId="9">0</definedName>
    <definedName name="solver_num" localSheetId="9">0</definedName>
    <definedName name="solver_opt" localSheetId="9">'02  Pol'!#REF!</definedName>
    <definedName name="solver_typ" localSheetId="9">1</definedName>
    <definedName name="solver_val" localSheetId="9">0</definedName>
    <definedName name="Excel_BuiltIn_Print_Area" localSheetId="10">'02  KL-1'!$A$1:$G$45</definedName>
    <definedName name="Excel_BuiltIn_Print_Area" localSheetId="11">'02  Rek-1'!$A$1:$I$27</definedName>
    <definedName name="Excel_BuiltIn_Print_Titles" localSheetId="11">'02  Rek-1'!$1:$6</definedName>
    <definedName name="Excel_BuiltIn_Print_Area" localSheetId="12">'02  Pol-1'!$A$1:$K$116</definedName>
    <definedName name="Excel_BuiltIn_Print_Titles" localSheetId="12">'02  Pol-1'!$1:$6</definedName>
    <definedName name="solver_lin" localSheetId="12">0</definedName>
    <definedName name="solver_num" localSheetId="12">0</definedName>
    <definedName name="solver_opt" localSheetId="12">'02  Pol-1'!#REF!</definedName>
    <definedName name="solver_typ" localSheetId="12">1</definedName>
    <definedName name="solver_val" localSheetId="12">0</definedName>
  </definedNames>
  <calcPr fullCalcOnLoad="1"/>
</workbook>
</file>

<file path=xl/sharedStrings.xml><?xml version="1.0" encoding="utf-8"?>
<sst xmlns="http://schemas.openxmlformats.org/spreadsheetml/2006/main" count="2306" uniqueCount="760">
  <si>
    <t>Slepý rozpočet stavby</t>
  </si>
  <si>
    <t xml:space="preserve">Datum: </t>
  </si>
  <si>
    <t xml:space="preserve"> </t>
  </si>
  <si>
    <t>Stavba :</t>
  </si>
  <si>
    <t>36</t>
  </si>
  <si>
    <t>Domov seniorů Benešov, Villaniho 2130, Benešov</t>
  </si>
  <si>
    <t xml:space="preserve">Objednatel : </t>
  </si>
  <si>
    <t>Domov seniorů, poskytovatel sociálních služeb,</t>
  </si>
  <si>
    <t>IČO :</t>
  </si>
  <si>
    <t>Villaniho 2130, Benešov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</si>
  <si>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</si>
  <si>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</si>
  <si>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</si>
  <si>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</si>
  <si>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</si>
  <si>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</si>
  <si>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</si>
  <si>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</si>
  <si>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</si>
  <si>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</si>
  <si>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</si>
  <si>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</si>
  <si>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</si>
  <si>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</si>
  <si>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</t>
  </si>
  <si>
    <t>Výměna rozvodů teplé vody a cirkulace-staveb.pr</t>
  </si>
  <si>
    <t>02</t>
  </si>
  <si>
    <t>Výměna rozvodů teplé vody a cirkulace- ZTI</t>
  </si>
  <si>
    <t>Celkem za stavbu</t>
  </si>
  <si>
    <t>Rekapitulace stavebních rozpočtů</t>
  </si>
  <si>
    <t>Číslo objektu</t>
  </si>
  <si>
    <t>Číslo a název rozpočtu</t>
  </si>
  <si>
    <t xml:space="preserve"> Budova  A+B - stavební úpravy</t>
  </si>
  <si>
    <t xml:space="preserve"> Budova C - stavební úpravy</t>
  </si>
  <si>
    <t xml:space="preserve"> Budova A,B - ZTI</t>
  </si>
  <si>
    <t xml:space="preserve"> Budova C- ZTI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</si>
  <si>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</si>
  <si>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</si>
  <si>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</si>
  <si>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</si>
  <si>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</si>
  <si>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</si>
  <si>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</si>
  <si>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3</t>
  </si>
  <si>
    <t>Svislé a kompletní konstrukce</t>
  </si>
  <si>
    <t>4</t>
  </si>
  <si>
    <t>Vodorovné konstrukce</t>
  </si>
  <si>
    <t>61</t>
  </si>
  <si>
    <t>Upravy povrchů vnitřní</t>
  </si>
  <si>
    <t>713</t>
  </si>
  <si>
    <t>Izolace tepelné</t>
  </si>
  <si>
    <t>721</t>
  </si>
  <si>
    <t>Vnitřní kanalizace</t>
  </si>
  <si>
    <t>722</t>
  </si>
  <si>
    <t>Vnitřní vodovod</t>
  </si>
  <si>
    <t>724</t>
  </si>
  <si>
    <t>Strojní vybavení</t>
  </si>
  <si>
    <t>725</t>
  </si>
  <si>
    <t>Zařizovací předměty</t>
  </si>
  <si>
    <t>727</t>
  </si>
  <si>
    <t>Protipožární ochrana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</si>
  <si>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</si>
  <si>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</si>
  <si>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</si>
  <si>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</si>
  <si>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</si>
  <si>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</si>
  <si>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</si>
  <si>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</si>
  <si>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784</t>
  </si>
  <si>
    <t>Malby</t>
  </si>
  <si>
    <t>9</t>
  </si>
  <si>
    <t>Ostatní náklady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</si>
  <si>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</si>
  <si>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</si>
  <si>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</si>
  <si>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</si>
  <si>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</si>
  <si>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</si>
  <si>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</si>
  <si>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</si>
  <si>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</si>
  <si>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</si>
  <si>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</si>
  <si>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suti a vybouraných hmot</t>
  </si>
  <si>
    <t>M21</t>
  </si>
  <si>
    <t>Elektromontáže silnoproud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</si>
  <si>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</si>
  <si>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</si>
  <si>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</si>
  <si>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</si>
  <si>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</si>
  <si>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</si>
  <si>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</si>
  <si>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</si>
  <si>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</si>
  <si>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</si>
  <si>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ROZPOČET</t>
  </si>
  <si>
    <t>Rozpočet</t>
  </si>
  <si>
    <t>Budova  A+B - stavební úpravy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</si>
  <si>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</si>
  <si>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</si>
  <si>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</si>
  <si>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</si>
  <si>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</si>
  <si>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</si>
  <si>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</si>
  <si>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</si>
  <si>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</si>
  <si>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</si>
  <si>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</si>
  <si>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</si>
  <si>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</si>
  <si>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</si>
  <si>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</si>
  <si>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</si>
  <si>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</si>
  <si>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</si>
  <si>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</si>
  <si>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</si>
  <si>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</si>
  <si>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</si>
  <si>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</si>
  <si>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</si>
  <si>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</si>
  <si>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</si>
  <si>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</si>
  <si>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</si>
  <si>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</si>
  <si>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</si>
  <si>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</si>
  <si>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</si>
  <si>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</si>
  <si>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</si>
  <si>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</si>
  <si>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</si>
  <si>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</si>
  <si>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</si>
  <si>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</si>
  <si>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</si>
  <si>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</si>
  <si>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</si>
  <si>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36 Domov seniorů Benešov, Villaniho 2130, Benešov</t>
  </si>
  <si>
    <t>Rozpočet :</t>
  </si>
  <si>
    <t>Objekt :</t>
  </si>
  <si>
    <t>01 Výměna rozvodů teplé vody a cirkulace-staveb.pr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</si>
  <si>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</si>
  <si>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</si>
  <si>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</si>
  <si>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</si>
  <si>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</si>
  <si>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</si>
  <si>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</si>
  <si>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</si>
  <si>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</si>
  <si>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</si>
  <si>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</si>
  <si>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</si>
  <si>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</si>
  <si>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</si>
  <si>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</si>
  <si>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</si>
  <si>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</si>
  <si>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</si>
  <si>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</si>
  <si>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</si>
  <si>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</si>
  <si>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</si>
  <si>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342264051RT3</t>
  </si>
  <si>
    <t>Podhled sádrokartonový na zavěšenou ocel. konstr. desky standard impreg. tl. 12,5 mm, bez izolace</t>
  </si>
  <si>
    <t>m2</t>
  </si>
  <si>
    <t>podhledy- dle demontáže:15,13</t>
  </si>
  <si>
    <t>342266112RV3</t>
  </si>
  <si>
    <t>Obklad stěn sádrokartonem na dřevěnou konstrukci desky standard impreg. tl. 12,5 mm, bez izolace</t>
  </si>
  <si>
    <t>instalační předstěny:19,74</t>
  </si>
  <si>
    <t>342266998RT1</t>
  </si>
  <si>
    <t>Příplatek pro obklad za plochu do 5 m2 plochy do 2 m2</t>
  </si>
  <si>
    <t>Celkem za</t>
  </si>
  <si>
    <t>3 Svislé a kompletní konstrukce</t>
  </si>
  <si>
    <t>411387531R00</t>
  </si>
  <si>
    <t xml:space="preserve">Zabetonování otvorů 0,25 m2 ve stropech </t>
  </si>
  <si>
    <t>kus</t>
  </si>
  <si>
    <t>prostupy mimo předstěny a podhledy:</t>
  </si>
  <si>
    <t>obj.A:</t>
  </si>
  <si>
    <t>přízemí:3</t>
  </si>
  <si>
    <t>1NP:7</t>
  </si>
  <si>
    <t>2NP:7</t>
  </si>
  <si>
    <t>obj.B:</t>
  </si>
  <si>
    <t>1NP:2</t>
  </si>
  <si>
    <t>2NP:1</t>
  </si>
  <si>
    <t>4NP:1</t>
  </si>
  <si>
    <t>4 Vodorovné konstrukce</t>
  </si>
  <si>
    <t>611401111RT2</t>
  </si>
  <si>
    <t>Oprava omítky na stropech o ploše do 0,09 m2 s použitím suché maltové směsi</t>
  </si>
  <si>
    <t>- dle zabetonování otvorů:21</t>
  </si>
  <si>
    <t>612401191RT2</t>
  </si>
  <si>
    <t>Omítka malých ploch vnitřních stěn do 0,09 m2 s použitím suché maltové směsi</t>
  </si>
  <si>
    <t>prostuoy:2</t>
  </si>
  <si>
    <t>61 Upravy povrchů vnitřní</t>
  </si>
  <si>
    <t>960900001</t>
  </si>
  <si>
    <t>Demontáž ostatních zařízení koupelen-pomocná madla zásobníky, držáky atd-+ zpětné osazení</t>
  </si>
  <si>
    <t>kpl</t>
  </si>
  <si>
    <t>960900002</t>
  </si>
  <si>
    <t>Demontáž dřevěných madel na chodbách pro malby zpětné osazení</t>
  </si>
  <si>
    <t>960900003</t>
  </si>
  <si>
    <t>Stěhování nábytku, kuchynských linek atd upřesnit dle skutečnosti</t>
  </si>
  <si>
    <t>9 Ostatní náklady</t>
  </si>
  <si>
    <t>941955001R00</t>
  </si>
  <si>
    <t xml:space="preserve">Lešení lehké pomocné, výška podlahy do 1,2 m </t>
  </si>
  <si>
    <t>přízemí:</t>
  </si>
  <si>
    <t>podhledy:10,3*0,45+0,6*1,2+1,0*3</t>
  </si>
  <si>
    <t>1NP:</t>
  </si>
  <si>
    <t>podhledy:1,4*1,0+1,0*4</t>
  </si>
  <si>
    <t>předstěny :1,0*1,0*3</t>
  </si>
  <si>
    <t>2NP:</t>
  </si>
  <si>
    <t>předstěny :1,0*11</t>
  </si>
  <si>
    <t>3NP:</t>
  </si>
  <si>
    <t>truhlíky, podhledy:1,0*(0,5+1,2+10,5+2,5+1,2+12,0+1,2+0,6+4,0)</t>
  </si>
  <si>
    <t>4NP:</t>
  </si>
  <si>
    <t>předstěny :1,0*1,0*7</t>
  </si>
  <si>
    <t>podhled:1,0*1,0+1,0*6,0</t>
  </si>
  <si>
    <t>předstěny a truhlíky a podhledy:1,0*1,0</t>
  </si>
  <si>
    <t>2NP:1,0*1,0*2</t>
  </si>
  <si>
    <t>3NP:1,0*1,0*2+1,0*(1,2+0,8+1,55+6,0+1,0+12,0)</t>
  </si>
  <si>
    <t>4NP:3,0+5,0</t>
  </si>
  <si>
    <t>94 Lešení a stavební výtahy</t>
  </si>
  <si>
    <t>952901111R00</t>
  </si>
  <si>
    <t xml:space="preserve">Vyčištění budov o výšce podlaží do 4 m </t>
  </si>
  <si>
    <t>přízemí:8,0</t>
  </si>
  <si>
    <t>1NP:3,0+1,0+1,0+2,0+1,0+2,0</t>
  </si>
  <si>
    <t>2NP:3,0*7</t>
  </si>
  <si>
    <t>3NP:3,0*9+50,0</t>
  </si>
  <si>
    <t>4NP:3,0*8</t>
  </si>
  <si>
    <t>1NP:6,0+2,0+1,0</t>
  </si>
  <si>
    <t>2NP:3,0+4,0</t>
  </si>
  <si>
    <t>3NP:3,0+12,0+7,0</t>
  </si>
  <si>
    <t>95 Dokončovací konstrukce na pozemních stavbách</t>
  </si>
  <si>
    <t>963016111R00</t>
  </si>
  <si>
    <t xml:space="preserve">DMTZ podhledu SDK, kovová kce., 1xoplášť.12,5 mm </t>
  </si>
  <si>
    <t>podhledy:</t>
  </si>
  <si>
    <t>přízemí:10,3*0,45+0,6*1,2</t>
  </si>
  <si>
    <t>1NP:0,50*(1,38+0,43)</t>
  </si>
  <si>
    <t>truhlíky:</t>
  </si>
  <si>
    <t>3NP:(0,6+0,3)*0,30+(0,6*0,3+(0,6+0,2*0,3))+(0,8*0,4+(0,8+0,4)*0,3)*2</t>
  </si>
  <si>
    <t>1,6*(0,45+0,3*2)+0,3*0,6</t>
  </si>
  <si>
    <t>obj. B:</t>
  </si>
  <si>
    <t>3NP:0,5*(0,66+0,86+1,55+6,0)</t>
  </si>
  <si>
    <t>96 Bourání konstrukcí</t>
  </si>
  <si>
    <t>970031100R00</t>
  </si>
  <si>
    <t xml:space="preserve">Vrtání jádrové do zdiva cihelného do D 100 mm </t>
  </si>
  <si>
    <t>m</t>
  </si>
  <si>
    <t>v místě požářních ucpávek:</t>
  </si>
  <si>
    <t>přízemí:0,15*2*2</t>
  </si>
  <si>
    <t>3NP:0,15*4</t>
  </si>
  <si>
    <t>3NP:0,15*2*2</t>
  </si>
  <si>
    <t>970051100R00</t>
  </si>
  <si>
    <t xml:space="preserve">Vrtání jádrové do ŽB do D 100 mm </t>
  </si>
  <si>
    <t>stropy:</t>
  </si>
  <si>
    <t>Začátek provozního součtu</t>
  </si>
  <si>
    <t>přízemí:2*3</t>
  </si>
  <si>
    <t>1NP:2*5</t>
  </si>
  <si>
    <t>2NP:2*7</t>
  </si>
  <si>
    <t>3NP:2*7+4*1</t>
  </si>
  <si>
    <t>4NP:4*1</t>
  </si>
  <si>
    <t>Konec provozního součtu</t>
  </si>
  <si>
    <t>52,0*0,30</t>
  </si>
  <si>
    <t>1NP:2*2</t>
  </si>
  <si>
    <t>2NP:2*2</t>
  </si>
  <si>
    <t>3NP:2*2</t>
  </si>
  <si>
    <t>4NP:2*1</t>
  </si>
  <si>
    <t>14,0*0,30</t>
  </si>
  <si>
    <t>971033521R00</t>
  </si>
  <si>
    <t xml:space="preserve">Vybourání otv. zeď cihel. pl.1 m2, tl.10 cm, MVC </t>
  </si>
  <si>
    <t>instalační předstěny:</t>
  </si>
  <si>
    <t>1NP:1,2*(0,35+0,6+0,55)</t>
  </si>
  <si>
    <t>2NP:1,2*(0,6*3+0,45*3+0,55)</t>
  </si>
  <si>
    <t>3NP:1,2*(0,6*3+0,45*3+0,55)</t>
  </si>
  <si>
    <t>4NP:1,2*(0,6*3+0,45*3+0,55*2)</t>
  </si>
  <si>
    <t>1NP:1,2*0,45</t>
  </si>
  <si>
    <t>2NP:1,2*(0,45+0,5)</t>
  </si>
  <si>
    <t>3NP:1,2*(0,5+0,45)</t>
  </si>
  <si>
    <t>4NP:1,2*(0,45+0,5)</t>
  </si>
  <si>
    <t>972054242R00</t>
  </si>
  <si>
    <t xml:space="preserve">Vybourání otv. stropy ŽB pl. 0,09 m2, tl. 30 cm </t>
  </si>
  <si>
    <t>otvory 150/300 v instal. šachtách:</t>
  </si>
  <si>
    <t>1NP:3</t>
  </si>
  <si>
    <t>3NP:7</t>
  </si>
  <si>
    <t>ovj. B:</t>
  </si>
  <si>
    <t>2NP:2</t>
  </si>
  <si>
    <t>3NP:2</t>
  </si>
  <si>
    <t>976072220R00</t>
  </si>
  <si>
    <t xml:space="preserve">Vybourání revizních dvířek pl. 0,3 m2 z podhledů </t>
  </si>
  <si>
    <t>přízemí:4</t>
  </si>
  <si>
    <t>1NP:1</t>
  </si>
  <si>
    <t>978059511R00</t>
  </si>
  <si>
    <t xml:space="preserve">Odsekání vnitřních obkladů stěn do 1 m2 </t>
  </si>
  <si>
    <t>97 Prorážení otvorů</t>
  </si>
  <si>
    <t>999281111R00</t>
  </si>
  <si>
    <t xml:space="preserve">Přesun hmot pro opravy a údržbu do výšky 25 m </t>
  </si>
  <si>
    <t>t</t>
  </si>
  <si>
    <t>99 Staveništní přesun hmot</t>
  </si>
  <si>
    <t>766699801</t>
  </si>
  <si>
    <t xml:space="preserve">Demontáž revizních dvířek </t>
  </si>
  <si>
    <t>766 Konstrukce truhlářské</t>
  </si>
  <si>
    <t>767581801R00</t>
  </si>
  <si>
    <t xml:space="preserve">Demontáž podhledů - kazet </t>
  </si>
  <si>
    <t>ojb.A:</t>
  </si>
  <si>
    <t>3NP:0,60*(10,93+0,36*2+2,07+1,97+6,6+1,45+0,99+0,50+0,38)</t>
  </si>
  <si>
    <t>0,90*(6,0+1,5)+1,2*1,9</t>
  </si>
  <si>
    <t>1NP:0,5*(4,74+1,55)</t>
  </si>
  <si>
    <t>3NP:0,9*4,43+0,78*1,0+0,6*7,3</t>
  </si>
  <si>
    <t>767581803R00</t>
  </si>
  <si>
    <t>Demontáž podhledů - tvarovaných plechů analog. děrované plechy</t>
  </si>
  <si>
    <t>obj.A+B spojovací krčky:</t>
  </si>
  <si>
    <t>3NP:0,90*(4,08+3,63)</t>
  </si>
  <si>
    <t>767582800R00</t>
  </si>
  <si>
    <t xml:space="preserve">Demontáž podhledů - roštů </t>
  </si>
  <si>
    <t>3NP délka 10 m pro vytažení a zatažení trubek do podhledu:10,0*0,60</t>
  </si>
  <si>
    <t>767584151R00</t>
  </si>
  <si>
    <t xml:space="preserve">Montáž podhledů kazetových, 60x60 do 10 m2 </t>
  </si>
  <si>
    <t>obj.A+B- dle demontáže:36,69</t>
  </si>
  <si>
    <t>767584641R00</t>
  </si>
  <si>
    <t>Montáž podhledů  -  rošty zpětné osazení</t>
  </si>
  <si>
    <t>obj.A 3NP:10,0*0,60</t>
  </si>
  <si>
    <t>767584702R00</t>
  </si>
  <si>
    <t>Montáž podhledů z tvarovaných plechů - šroubováním analog. děrované plechy</t>
  </si>
  <si>
    <t>59595901</t>
  </si>
  <si>
    <t>Kazeta stropní 60x60 cm stejný typ a barevnost jako stávající</t>
  </si>
  <si>
    <t>cca 50 kusů:0,6*0,6*50</t>
  </si>
  <si>
    <t>998767202R00</t>
  </si>
  <si>
    <t xml:space="preserve">Přesun hmot pro zámečnické konstr., výšky do 12 m </t>
  </si>
  <si>
    <t>767 Konstrukce zámečnické</t>
  </si>
  <si>
    <t>771570011RA0</t>
  </si>
  <si>
    <t xml:space="preserve">Doplnění dlažby keramické (nebo jiné podlahy) </t>
  </si>
  <si>
    <t>v místě prostupů v podlaze bez zakrytí předstěnou:</t>
  </si>
  <si>
    <t>1NP:0,5*3</t>
  </si>
  <si>
    <t>771950000RA0</t>
  </si>
  <si>
    <t>Odstranění stávající dlažby soklíků zřízení nových soklíků</t>
  </si>
  <si>
    <t>1NP předstěna mimo koupelny:(0,45+0,2*2)*0,10</t>
  </si>
  <si>
    <t>771 Podlahy z dlaždic a obklady</t>
  </si>
  <si>
    <t>784450025RA0</t>
  </si>
  <si>
    <t xml:space="preserve">Malba ze směsi  na SDK, penetrace 1x, bílá 2x </t>
  </si>
  <si>
    <t>SDK podhledy a truhlíky:</t>
  </si>
  <si>
    <t>dle SDK podhledů:15,13</t>
  </si>
  <si>
    <t>SDK instalační předstěny:</t>
  </si>
  <si>
    <t>dle SDK předstěn:19,74</t>
  </si>
  <si>
    <t>784450075RA0</t>
  </si>
  <si>
    <t>Malba disperzní, penetrace 1x, malba bílá 2x omyvatelná</t>
  </si>
  <si>
    <t>prostup stropem (mimo podhledy a předstěny)- přízemí:1,0</t>
  </si>
  <si>
    <t>přízemí:1,0*3</t>
  </si>
  <si>
    <t>1NP:1,0</t>
  </si>
  <si>
    <t>784950030RAA</t>
  </si>
  <si>
    <t>Oprava maleb z malířských směsí oškrábání, umytí, vyhlazení, 2x malba omyvatelná</t>
  </si>
  <si>
    <t>v místnostech se stavební činností (koupelny, uklid.komory,WC):</t>
  </si>
  <si>
    <t>přízemí:0,50*2,75*3</t>
  </si>
  <si>
    <t>1NP:(1,5+0,8)*2*0,75</t>
  </si>
  <si>
    <t>2NP:(1,6+1,75)*2*0,75+1,6*1,75+4,3*3,3+(3,7+5,0+3,0+3,6)*0,75</t>
  </si>
  <si>
    <t>3NP:(1,6*1,8+(1,6+1,8)*2*0,75)*2</t>
  </si>
  <si>
    <t>(1,6*1,6+1,6*4*0,75)*5+3,2*1,6+(3,2+1,6)*2*0,75</t>
  </si>
  <si>
    <t>chodba:(12,0+7,6+1,4+15,0+1,7+7,2+2,6+13,0+10,5+1,5)*2,75</t>
  </si>
  <si>
    <t>4NP:2,0*2,0+(2,0+2,2)*2*0,75+1,8*2,0+(1,8+2,0)*2*0,75</t>
  </si>
  <si>
    <t>3,3*3,5+2,5*4,0+(2,2+2,5+1,1+1,8+3,5+3,3+6,7)*0,75</t>
  </si>
  <si>
    <t>(1,6*1,6+1,6*4*0,75)*4+4,3*3,3+(3,8+5,0+3,0+3,5)*0,75</t>
  </si>
  <si>
    <t>2NP:1,7*1,9+(1,9*2+1,6+2,0)*0,75</t>
  </si>
  <si>
    <t>2,6*3,7+1,2*1,2+(4,9+2,7+4,8+2,5)*0,75</t>
  </si>
  <si>
    <t>16,5+1,75+25,6</t>
  </si>
  <si>
    <t>3NP dtto 2NP:8,78+22,24+43,85</t>
  </si>
  <si>
    <t>chodba:(7,8+3,7*2+5,5+7,0+2,6+7,5+1,7+2,5+2,8)*2,75</t>
  </si>
  <si>
    <t>4NP dtto 3NP:74,87+123,2</t>
  </si>
  <si>
    <t>784 Malby</t>
  </si>
  <si>
    <t>2100001</t>
  </si>
  <si>
    <t>Demontáž+zpětné osazení svítidel, čidel, ostatních zařízení -upřesnit dle skutečnosti</t>
  </si>
  <si>
    <t>M21 Elektromontáže silnoproud</t>
  </si>
  <si>
    <t>979012112R00</t>
  </si>
  <si>
    <t xml:space="preserve">Svislá doprava suti na výšku do 3,5 m </t>
  </si>
  <si>
    <t>979012119R00</t>
  </si>
  <si>
    <t xml:space="preserve">Příplatek k suti za každých dalších 3,5 m výšky </t>
  </si>
  <si>
    <t>979081111R00</t>
  </si>
  <si>
    <t xml:space="preserve">Odvoz suti a vybour. hmot na skládku do 1 km </t>
  </si>
  <si>
    <t>979081121R00</t>
  </si>
  <si>
    <t>Příplatek k odvozu za každý další 1 km do 15 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</si>
  <si>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</si>
  <si>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</si>
  <si>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</si>
  <si>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</si>
  <si>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</si>
  <si>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</si>
  <si>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979990001R00</t>
  </si>
  <si>
    <t xml:space="preserve">Poplatek za skládku stavební suti </t>
  </si>
  <si>
    <t>D96 Přesuny suti a vybouraných hmot</t>
  </si>
  <si>
    <t>Budova C - stavební úpravy</t>
  </si>
  <si>
    <t>342255020R00</t>
  </si>
  <si>
    <t xml:space="preserve">Příčky z desek Ytong tl. 5 cm </t>
  </si>
  <si>
    <t>1NP:2,75*(0,75+0,20)</t>
  </si>
  <si>
    <t>342255024R00</t>
  </si>
  <si>
    <t xml:space="preserve">Příčky z desek Ytong tl. 10 cm </t>
  </si>
  <si>
    <t>2NP:1,5*0,7</t>
  </si>
  <si>
    <t>3NP:1,5*0,7</t>
  </si>
  <si>
    <t>4NP:1,5*0,7</t>
  </si>
  <si>
    <t>dle demontáží:12,53</t>
  </si>
  <si>
    <t>instalační předstěny-:22,46</t>
  </si>
  <si>
    <t xml:space="preserve">Zabetonování otvorů 0,25 m2 ve stropech a klenbách </t>
  </si>
  <si>
    <t>přízemí:1</t>
  </si>
  <si>
    <t>612473182R00</t>
  </si>
  <si>
    <t xml:space="preserve">Omítka vnitřního zdiva ze suché směsi, štuková </t>
  </si>
  <si>
    <t>instalační předstěny (mimo koupelny):</t>
  </si>
  <si>
    <t>1NP:(0,75+0,20)*2,75</t>
  </si>
  <si>
    <t>2NP:0,20*2,75*2</t>
  </si>
  <si>
    <t>podhledy:1,0*(1,0+1,2)+1,0</t>
  </si>
  <si>
    <t>podhledy:(3,5+0,6+0,45+1,0)*1,0</t>
  </si>
  <si>
    <t>truhlíky:1,0*(3,6+3,8)</t>
  </si>
  <si>
    <t>předstěny na celou výšku místností:1,0*1,0+1,0</t>
  </si>
  <si>
    <t>předstěny na celou výšku místnoatí:1,0*1,0*11</t>
  </si>
  <si>
    <t>podhledy:(24,6+7,14+0,71*4+0,64*2+1,86+10,48+0,87+0,49+1,47+1,18)*1,0</t>
  </si>
  <si>
    <t>truhlíky:(1,6+1,64+2,35+1,52+1,6+0,8)*1,0</t>
  </si>
  <si>
    <t>předstěny na celou výšku místností:1,0*1,0*11</t>
  </si>
  <si>
    <t>přízemí:5,0</t>
  </si>
  <si>
    <t>1NP:30,0</t>
  </si>
  <si>
    <t>2NP:3,0*12</t>
  </si>
  <si>
    <t>3NP:3,0*11+20,0</t>
  </si>
  <si>
    <t>4NP:3,0*11</t>
  </si>
  <si>
    <t>přízemí:1,0*0,4+1,4*0,5</t>
  </si>
  <si>
    <t>1NP:3,4*0,5+0,7*0,48+3,66*0,5+0,685*0,8</t>
  </si>
  <si>
    <t>3NP:(1,64+1,59)*(0,45+0,30)</t>
  </si>
  <si>
    <t>(0,6+1,52+1,6)*(0,5+0,3)</t>
  </si>
  <si>
    <t>2,8*0,25+(2,8+0,25)*0,30</t>
  </si>
  <si>
    <t>3NHP:2*0,10*2</t>
  </si>
  <si>
    <t>přízemí:2*2</t>
  </si>
  <si>
    <t>2NP:2*10</t>
  </si>
  <si>
    <t>3NP:2*10</t>
  </si>
  <si>
    <t>4NP:2*2</t>
  </si>
  <si>
    <t>2NP:1,2*(0,6*8+0,46+0,5)+1,5*0,7</t>
  </si>
  <si>
    <t>3NP:1,2*(0,6*8+0,46+0,5)*1,5*0,7</t>
  </si>
  <si>
    <t>4NP:1,2*(0,6*7+0,5+0,46)+1,5*0,7</t>
  </si>
  <si>
    <t>971033621R00</t>
  </si>
  <si>
    <t xml:space="preserve">Vybourání otv. zeď cihel. pl.4 m2, tl.10 cm, MVC </t>
  </si>
  <si>
    <t>2NP:10</t>
  </si>
  <si>
    <t>3NP:10</t>
  </si>
  <si>
    <t>1NP:5</t>
  </si>
  <si>
    <t>předstěny- dle vybourání otvorů předstěn:22,46</t>
  </si>
  <si>
    <t>7666978111</t>
  </si>
  <si>
    <t xml:space="preserve">Montáž revizních dvířek ve stěnách </t>
  </si>
  <si>
    <t>2-4NP:3</t>
  </si>
  <si>
    <t>7666990002</t>
  </si>
  <si>
    <t xml:space="preserve">M+D magnety do obkladů </t>
  </si>
  <si>
    <t>dvířka 600/600:3*9</t>
  </si>
  <si>
    <t>61149004</t>
  </si>
  <si>
    <t>Dvířka revizní do instalačních šachet 600x600 mm protipožární EI30 DP 1 pod obklady</t>
  </si>
  <si>
    <t>998766203R00</t>
  </si>
  <si>
    <t xml:space="preserve">Přesun hmot pro truhlářské konstr., výšky do 24 m </t>
  </si>
  <si>
    <t>3NP:(24,65+7,14+0,71*4+0,64*2+1,86+10,48+0,87*2+0,49+1,47)*0,60+0,47*1,18</t>
  </si>
  <si>
    <t>3NP zpětná montáž:31,72</t>
  </si>
  <si>
    <t>10,0*0,60</t>
  </si>
  <si>
    <t>1NP předstěna mimo koupelny:(0,7+0,2)*0,10</t>
  </si>
  <si>
    <t>781475114RA0</t>
  </si>
  <si>
    <t>Obklad vnitřní keram., tmel Mapei, do 30 x 30 cm obklady stejné jako stávající</t>
  </si>
  <si>
    <t>předstěny:</t>
  </si>
  <si>
    <t>781 Obklady keramické</t>
  </si>
  <si>
    <t>SDK podhledy a truhlíky:12,53</t>
  </si>
  <si>
    <t>SDK předstěny:22,46</t>
  </si>
  <si>
    <t>nové vyzděné předstěny:</t>
  </si>
  <si>
    <t>1NP:(0,75+0,2)*2,75</t>
  </si>
  <si>
    <t>v místnostech se stavební činností (koupelny, uklid.komory):</t>
  </si>
  <si>
    <t>2NP:2,3*2,1+(2,3+2,1)*2*0,75</t>
  </si>
  <si>
    <t>(1,6*1,6+1,6*4*0,75)*6</t>
  </si>
  <si>
    <t>2,2*1,8+(2,0+1,7+,3*2)*0,75</t>
  </si>
  <si>
    <t>4,2*2,8+(4,2+2,8)*2*0,75</t>
  </si>
  <si>
    <t>1,9*1,7+(2,0+1,5+1,9+1,5)*0,75</t>
  </si>
  <si>
    <t>1,6*0,9+(1,6+0,9)*2*0,75</t>
  </si>
  <si>
    <t>2,0*2,2+(1,8+2,2*2+2,3)*0,75</t>
  </si>
  <si>
    <t>Mezisoučet</t>
  </si>
  <si>
    <t>3NP dtto 2NP:109,41</t>
  </si>
  <si>
    <t>chodba stěny:3,6+12,0+3,5+5,8+5,2+4,8+2,4+4,2+11,3+4,5+2,8</t>
  </si>
  <si>
    <t>103,95*2,75</t>
  </si>
  <si>
    <t>4NP dtto 2NP:2,3*2,1+(2,3+2,1)*2*0,75</t>
  </si>
  <si>
    <t>2,2*1,8+(2,0+1,7+2,3*2)*0,75</t>
  </si>
  <si>
    <t>Budova A,B - ZTI</t>
  </si>
  <si>
    <t>02 Výměna rozvodů teplé vody a cirkulace- ZTI</t>
  </si>
  <si>
    <t>713463211R00</t>
  </si>
  <si>
    <t xml:space="preserve">Montáž izolace tepelné na potrubí do DN 50 </t>
  </si>
  <si>
    <t>61313212</t>
  </si>
  <si>
    <t>Izolace tepelná na potrubí návleková z minerální vlny s hliníkovou úpravou tl. 20/25 mm</t>
  </si>
  <si>
    <t>61313213</t>
  </si>
  <si>
    <t>Izolace tepelná na potrubí návleková z minerální vlny s hliníkovou úpravou tl. 30/32 mm</t>
  </si>
  <si>
    <t>61313214</t>
  </si>
  <si>
    <t>Izolace tepelná na potrubí návleková z minerální vlny s hliníkovou úpravou tl. 20/40 mm</t>
  </si>
  <si>
    <t>61313215</t>
  </si>
  <si>
    <t>Izolace tepelná na potrubí návleková z minerální vlny s hliníkovou úpravou tl. 20/50 mm</t>
  </si>
  <si>
    <t>61313216</t>
  </si>
  <si>
    <t>Izolace tepelná na potrubí návleková z minerální vlny s hliníkovou úpravou tl. 20/63 mm</t>
  </si>
  <si>
    <t>998713202R00</t>
  </si>
  <si>
    <t xml:space="preserve">Přesun hmot pro izolace tepelné, výšky do 12 m </t>
  </si>
  <si>
    <t>713 Izolace tepelné</t>
  </si>
  <si>
    <t>721170962R00</t>
  </si>
  <si>
    <t xml:space="preserve">Oprava - propojení dosavadního potrubí PVC D 63 </t>
  </si>
  <si>
    <t>721170965R00</t>
  </si>
  <si>
    <t xml:space="preserve">Oprava - propojení dosavadního potrubí PVC D 110 </t>
  </si>
  <si>
    <t>721171219R00</t>
  </si>
  <si>
    <t xml:space="preserve">Trubka pro připojení WC, HL202G, D 110 mm </t>
  </si>
  <si>
    <t>721171808R00</t>
  </si>
  <si>
    <t xml:space="preserve">Demontáž potrubí z PVC do D 114 mm </t>
  </si>
  <si>
    <t>721290823R00</t>
  </si>
  <si>
    <t xml:space="preserve">Přesun vybouraných hmot - kanalizace, H 12 - 24 m </t>
  </si>
  <si>
    <t>998721203R00</t>
  </si>
  <si>
    <t xml:space="preserve">Přesun hmot pro vnitřní kanalizaci, výšky do 24 m </t>
  </si>
  <si>
    <t>721 Vnitřní kanalizace</t>
  </si>
  <si>
    <t>722130232R00</t>
  </si>
  <si>
    <t xml:space="preserve">Potrubí z trub.závitových DN 20 </t>
  </si>
  <si>
    <t>722130233R00</t>
  </si>
  <si>
    <t xml:space="preserve">Potrubí z trub.závitových  DN 25 </t>
  </si>
  <si>
    <t>722130234R00</t>
  </si>
  <si>
    <t xml:space="preserve">Potrubí z trub.závitových DN 32 </t>
  </si>
  <si>
    <t>722130236R00</t>
  </si>
  <si>
    <t xml:space="preserve">Potrubí z trub.závitových DN 50 </t>
  </si>
  <si>
    <t>722170801R00</t>
  </si>
  <si>
    <t xml:space="preserve">Demontáž rozvodů vody z plastů do D 25 </t>
  </si>
  <si>
    <t>722170804R00</t>
  </si>
  <si>
    <t xml:space="preserve">Demontáž rozvodů vody z plastů přes 25 do D 50 mm </t>
  </si>
  <si>
    <t>722170922R00</t>
  </si>
  <si>
    <t xml:space="preserve">Oprava potrubí z PE, spojka přímá,vně.závit 25x3/4 </t>
  </si>
  <si>
    <t>722170924R00</t>
  </si>
  <si>
    <t xml:space="preserve">Oprava potrubí z PE, spojka přímá,vně.závit 32x1 </t>
  </si>
  <si>
    <t>722170926R00</t>
  </si>
  <si>
    <t xml:space="preserve">Oprava potrubí z PE, spojka přímá,vně.závit 40x5/4 </t>
  </si>
  <si>
    <t>722170928R00</t>
  </si>
  <si>
    <t xml:space="preserve">Oprava potrubí z PE, spojka přímá,vně.závit 63x2 </t>
  </si>
  <si>
    <t>722171913R00</t>
  </si>
  <si>
    <t xml:space="preserve">Odříznutí plastové trubky D 25 mm </t>
  </si>
  <si>
    <t>722171914R00</t>
  </si>
  <si>
    <t xml:space="preserve">Odříznutí plastové trubky D 32 mm </t>
  </si>
  <si>
    <t>722171915R00</t>
  </si>
  <si>
    <t xml:space="preserve">Odříznutí plastové trubky D 40 mm </t>
  </si>
  <si>
    <t>722171916R00</t>
  </si>
  <si>
    <t xml:space="preserve">Odříznutí plastové trubky D 50 mm </t>
  </si>
  <si>
    <t>722172352R00</t>
  </si>
  <si>
    <t xml:space="preserve">Křížení potrubí z PPR, D 25 x 4,2 mm, PN 20 </t>
  </si>
  <si>
    <t>722172353R00</t>
  </si>
  <si>
    <t xml:space="preserve">Křížení potrubí z PPR,  D 32 x 5,4 mm, PN 20 </t>
  </si>
  <si>
    <t>722172362R00</t>
  </si>
  <si>
    <t xml:space="preserve">Smyčka kompenzační z PPR D 25x4,2 mm PN 20 </t>
  </si>
  <si>
    <t>722173913R00</t>
  </si>
  <si>
    <t xml:space="preserve">Spoje pro rozvod vody plast polyf. D 25 mm </t>
  </si>
  <si>
    <t>722173914R00</t>
  </si>
  <si>
    <t xml:space="preserve">Spoje pro rozvod vody plast polyf. D 32 mm </t>
  </si>
  <si>
    <t>722173915R00</t>
  </si>
  <si>
    <t xml:space="preserve">Spoje pro rozvod vody plast polyf. D 40 mm </t>
  </si>
  <si>
    <t>722173916R00</t>
  </si>
  <si>
    <t xml:space="preserve">Spoje pro rozvod vody plast polyf. D 50 mm </t>
  </si>
  <si>
    <t>722178712R00</t>
  </si>
  <si>
    <t>Potrubí vícevrstvé vody D 25x3,5 mm (nižší délková roztažnost) PN 28, SDR 7,4</t>
  </si>
  <si>
    <t>722178713R00</t>
  </si>
  <si>
    <t>Potrubí vícevrstvé vody D 32x4,4 mm (nižší délková roztažnost) PN 28, SDR 7,4</t>
  </si>
  <si>
    <t>722178714R00</t>
  </si>
  <si>
    <t>Potrubí vícevrstvé vody, D 40x5,5 mm (nižší délková roztažnost) PN 28, SDR 7,4</t>
  </si>
  <si>
    <t>722178715R00</t>
  </si>
  <si>
    <t>Potrubí vícevrstvé vody D 50x6,9 mm (nižší délková roztažnost) PN 28, SDR 7,4</t>
  </si>
  <si>
    <t>722178716R00</t>
  </si>
  <si>
    <t>Potrubí vícevrstvé vody  D 63x8,6 mm (nižší délková roztažnost) PN 28, SDR 7,4</t>
  </si>
  <si>
    <t>722181232RT8</t>
  </si>
  <si>
    <t>Izolace návleková termoizolačními trubicemi z  PE tl. stěny 9 mm, průměr 25 mm</t>
  </si>
  <si>
    <t>722181233RT8</t>
  </si>
  <si>
    <t>Izolace návleková termoizolačními trubicemi z PE tl. stěny 13 mm, průměr 25 mm</t>
  </si>
  <si>
    <t>722181233RT9</t>
  </si>
  <si>
    <t>Izolace návleková termoizolačními trubicemi z  PE tl. stěny 13 mm, průměr 32 mm</t>
  </si>
  <si>
    <t>722181812R00</t>
  </si>
  <si>
    <t xml:space="preserve">Demontáž plstěných pásů z trub D 50 </t>
  </si>
  <si>
    <t>722182012RA1</t>
  </si>
  <si>
    <t xml:space="preserve">Podpůrný žlab pro potrubí DN 25 (3/4") </t>
  </si>
  <si>
    <t>722182013RA2</t>
  </si>
  <si>
    <t xml:space="preserve">Podpůrný žlab pro potrubí DN 32 (1") </t>
  </si>
  <si>
    <t>722182014RA3</t>
  </si>
  <si>
    <t xml:space="preserve">Podpůrný žlab pro potrubí DN 40 (5/4") </t>
  </si>
  <si>
    <t>722182015RA4</t>
  </si>
  <si>
    <t xml:space="preserve">Podpůrný žlab pro potrubí DN 50 (6/4") </t>
  </si>
  <si>
    <t>722182016RA5</t>
  </si>
  <si>
    <t xml:space="preserve">Podpůrný žlab pro potrubí DN 63 (2") </t>
  </si>
  <si>
    <t>722190402R00</t>
  </si>
  <si>
    <t xml:space="preserve">Vyvedení a upevnění výpustek DN 20 </t>
  </si>
  <si>
    <t>722190901R00</t>
  </si>
  <si>
    <t xml:space="preserve">Uzavření/otevření vodovodního potrubí při opravě </t>
  </si>
  <si>
    <t>722220861R00</t>
  </si>
  <si>
    <t xml:space="preserve">Demontáž armatur s dvěma závity G 3/4 </t>
  </si>
  <si>
    <t>722220862R00</t>
  </si>
  <si>
    <t xml:space="preserve">Demontáž armatur s dvěma závity G 5/4 </t>
  </si>
  <si>
    <t>722220863R00</t>
  </si>
  <si>
    <t xml:space="preserve">Demontáž armatur s dvěma závity G 6/4 </t>
  </si>
  <si>
    <t>722220864R00</t>
  </si>
  <si>
    <t xml:space="preserve">Demontáž armatur s dvěma závity G 2 </t>
  </si>
  <si>
    <t>722237122R00</t>
  </si>
  <si>
    <t>Kohout kulový,2xvnitřní závit  G 3/4" (DN 20) R250D</t>
  </si>
  <si>
    <t>722237123R00</t>
  </si>
  <si>
    <t xml:space="preserve">Kohout kulový,2xvnitřní závit  G 1" (DN 25) R250D </t>
  </si>
  <si>
    <t>722237133R00</t>
  </si>
  <si>
    <t xml:space="preserve">Kohout voda kulový s vypouštěním R250DS DN 25 </t>
  </si>
  <si>
    <t>722237134R00</t>
  </si>
  <si>
    <t xml:space="preserve">Kohout voda kulový s vypouštěním R250DS DN 32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</si>
  <si>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</si>
  <si>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</si>
  <si>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</si>
  <si>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</si>
  <si>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722280106R00</t>
  </si>
  <si>
    <t xml:space="preserve">Tlaková zkouška vodovodního potrubí DN 32 </t>
  </si>
  <si>
    <t>722280107R00</t>
  </si>
  <si>
    <t xml:space="preserve">Tlaková zkouška vodovodního potrubí DN 40 </t>
  </si>
  <si>
    <t>722280108R00</t>
  </si>
  <si>
    <t xml:space="preserve">Tlaková zkouška vodovodního potrubí DN 50 </t>
  </si>
  <si>
    <t>722290234R00</t>
  </si>
  <si>
    <t xml:space="preserve">Proplach a dezinfekce vodovod.potrubí DN 80 </t>
  </si>
  <si>
    <t>722290823R00</t>
  </si>
  <si>
    <t xml:space="preserve">Přesun vybouraných hmot - vodovody, H 12 - 24 m </t>
  </si>
  <si>
    <t>55110010</t>
  </si>
  <si>
    <t>Termostatický regulační ventil závit. DN 20, PN 16</t>
  </si>
  <si>
    <t>55110011</t>
  </si>
  <si>
    <t>Termostatický regulační ventil závit. DN 25, PN 16</t>
  </si>
  <si>
    <t>998722203R00</t>
  </si>
  <si>
    <t xml:space="preserve">Přesun hmot pro vnitřní vodovod, výšky do 24 m </t>
  </si>
  <si>
    <t>722 Vnitřní vodovod</t>
  </si>
  <si>
    <t>732110811R00</t>
  </si>
  <si>
    <t xml:space="preserve">Demontáž těles rozdělovačů a sběračů, DN 100 mm </t>
  </si>
  <si>
    <t>732119191R00</t>
  </si>
  <si>
    <t>Montáž  rozdělovačů a sběračů  pro TV+cirkulaci (analog)  DN 100 dl. 1,0 m</t>
  </si>
  <si>
    <t>732119300RA1</t>
  </si>
  <si>
    <t>Rozdělovač pro TV+cirkulaci z trub DN 110 dl. 1,0 m</t>
  </si>
  <si>
    <t>kompl</t>
  </si>
  <si>
    <t>732199100RM1</t>
  </si>
  <si>
    <t xml:space="preserve">Montáž orientačního štítku včetně dodávky štítku </t>
  </si>
  <si>
    <t>soubor</t>
  </si>
  <si>
    <t>732420811R00</t>
  </si>
  <si>
    <t xml:space="preserve">Demontáž čerpadel oběhových do potrubí DN 25 </t>
  </si>
  <si>
    <t>732429112R00</t>
  </si>
  <si>
    <t xml:space="preserve">Montáž čerpadel oběhových do potrubí DN 40 </t>
  </si>
  <si>
    <t>732493810R00</t>
  </si>
  <si>
    <t xml:space="preserve">Demontáž ostatního zařízení strojoven </t>
  </si>
  <si>
    <t>722237122</t>
  </si>
  <si>
    <t xml:space="preserve">Kohout voda kulový 2 x vnitřní závit R250D DN 20 </t>
  </si>
  <si>
    <t>722237124</t>
  </si>
  <si>
    <t xml:space="preserve">Kohout voda kulový 2 x vnitřní závit R250D DN 32 </t>
  </si>
  <si>
    <t>722237125</t>
  </si>
  <si>
    <t xml:space="preserve">Kohout voda kulový 2 x vnitřní závit R250D DN 40 </t>
  </si>
  <si>
    <t>722237126</t>
  </si>
  <si>
    <t xml:space="preserve">Kohout voda kulový 2 x vnitřní závit R250D DN 50 </t>
  </si>
  <si>
    <t>722237127</t>
  </si>
  <si>
    <t xml:space="preserve">Kohout voda kulový 2 x vnitřní závit R250D DN 65 </t>
  </si>
  <si>
    <t>722237625</t>
  </si>
  <si>
    <t xml:space="preserve">Ventil voda zpětný 2 x vnitřní závit R60 DN 40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</si>
  <si>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</si>
  <si>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</si>
  <si>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</si>
  <si>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</si>
  <si>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722239106R00</t>
  </si>
  <si>
    <t xml:space="preserve">Montáž vodovodních armatur 2závity, G 2 </t>
  </si>
  <si>
    <t>722239107R00</t>
  </si>
  <si>
    <t xml:space="preserve">Montáž vodovodních armatur 2závity, G 2 1/2 </t>
  </si>
  <si>
    <t>722235525</t>
  </si>
  <si>
    <t xml:space="preserve">Kohout voda vypouštěcí komplet R608 DN 20 </t>
  </si>
  <si>
    <t>722229101R00</t>
  </si>
  <si>
    <t xml:space="preserve">Montáž vodovodních armatur 1závit, G 3/4 </t>
  </si>
  <si>
    <t>734215133</t>
  </si>
  <si>
    <t xml:space="preserve">Ventil odvzdušňovací automat R99 DN 15 </t>
  </si>
  <si>
    <t>734423140</t>
  </si>
  <si>
    <t xml:space="preserve">Manometr axiální 0-10 bar s jímkou </t>
  </si>
  <si>
    <t>426900001</t>
  </si>
  <si>
    <t>Čerpadlo cirkulační závitové typ TOP-Z/10 DN 32 dopravní výška 9,5m, průtok 9,5 m3/hod DN 32,</t>
  </si>
  <si>
    <t>230 V, PN 10:2</t>
  </si>
  <si>
    <t>426900002</t>
  </si>
  <si>
    <t>Spínací hodiny k cirkulačnímu čerpadlu 230 V, Z 15-Z30 digitální</t>
  </si>
  <si>
    <t>998724203R00</t>
  </si>
  <si>
    <t xml:space="preserve">Přesun hmot pro strojní vybavení, výšky do 24 m </t>
  </si>
  <si>
    <t>724 Strojní vybavení</t>
  </si>
  <si>
    <t>725110814R00</t>
  </si>
  <si>
    <t xml:space="preserve">Demontáž klozetů kombinovaných </t>
  </si>
  <si>
    <t>725111910R00</t>
  </si>
  <si>
    <t xml:space="preserve">Odmontování splachovací trubky </t>
  </si>
  <si>
    <t>725111911R00</t>
  </si>
  <si>
    <t xml:space="preserve">Odmontování nádrže </t>
  </si>
  <si>
    <t>725111912R00</t>
  </si>
  <si>
    <t xml:space="preserve">Zpětná montáž nádrže </t>
  </si>
  <si>
    <t>725114911R00</t>
  </si>
  <si>
    <t xml:space="preserve">Odmontování klozetové mísy a sedátka </t>
  </si>
  <si>
    <t>725114912R00</t>
  </si>
  <si>
    <t xml:space="preserve">Zpětná montáž klozetové mísy a sedátka </t>
  </si>
  <si>
    <t>725114921R00</t>
  </si>
  <si>
    <t xml:space="preserve">Zpětná montáž sedátka </t>
  </si>
  <si>
    <t>725119305R00</t>
  </si>
  <si>
    <t xml:space="preserve">Montáž klozetových mís kombinovaných </t>
  </si>
  <si>
    <t>725210911R00</t>
  </si>
  <si>
    <t xml:space="preserve">Demontáž a zpět.montáž umyvadla bez výtok.armtur. </t>
  </si>
  <si>
    <t>725210914R00</t>
  </si>
  <si>
    <t xml:space="preserve">Zpětná montáž umyvadla bez výtok.armatur </t>
  </si>
  <si>
    <t>725210982R00</t>
  </si>
  <si>
    <t xml:space="preserve">Odmontování zápachové uzávěrky </t>
  </si>
  <si>
    <t>725210983R00</t>
  </si>
  <si>
    <t xml:space="preserve">Zpětná montáž zápachové uzávěrky </t>
  </si>
  <si>
    <t>725330911R00</t>
  </si>
  <si>
    <t xml:space="preserve">Odmontování výlevky bez nádrže a armatur </t>
  </si>
  <si>
    <t>725330912R00</t>
  </si>
  <si>
    <t xml:space="preserve">Zpětná montáž výlevky bez nádrže a armatur </t>
  </si>
  <si>
    <t>725590813R00</t>
  </si>
  <si>
    <t xml:space="preserve">Přesun vybour.hmot, zařizovací předměty H 24 m </t>
  </si>
  <si>
    <t>725800924R00</t>
  </si>
  <si>
    <t xml:space="preserve">Zpětná montáž baterie nástěnné G 1/2" </t>
  </si>
  <si>
    <t>725810811R00</t>
  </si>
  <si>
    <t xml:space="preserve">Demontáž ventilu výtokového nástěnného </t>
  </si>
  <si>
    <t>725819401R00</t>
  </si>
  <si>
    <t xml:space="preserve">Montáž ventilu rohového s trubičkou G 1/2 </t>
  </si>
  <si>
    <t>725820801R00</t>
  </si>
  <si>
    <t xml:space="preserve">Demontáž baterie nástěnné do G 3/4 </t>
  </si>
  <si>
    <t>725989101R00</t>
  </si>
  <si>
    <t xml:space="preserve">Montáž dvířek kovových i z PH </t>
  </si>
  <si>
    <t>55144191</t>
  </si>
  <si>
    <t>Rohový ventil  s filtrem 1/2"x3/8" chrom (WC)</t>
  </si>
  <si>
    <t>55144196</t>
  </si>
  <si>
    <t>Připojovací hadička s nerez opletením dl. 400 mm</t>
  </si>
  <si>
    <t>55210001</t>
  </si>
  <si>
    <t>Demontáž+montáž tlačítka volání sestry</t>
  </si>
  <si>
    <t>55210101</t>
  </si>
  <si>
    <t>Dvířka revizní do SDK vel. 300x300x12,5 mm klasická bílá</t>
  </si>
  <si>
    <t>55210102</t>
  </si>
  <si>
    <t>Dvířka revizní do zdiva vel. 300x150 mm z PH</t>
  </si>
  <si>
    <t>64238721</t>
  </si>
  <si>
    <t>Kombiklozet se šikmým odpadem se zvýšenou výškou 450 mm, šířka 670 mm, bez sedátka</t>
  </si>
  <si>
    <t>64238722</t>
  </si>
  <si>
    <t>Instalační sada pro stojící klozety kombi</t>
  </si>
  <si>
    <t>998725203R00</t>
  </si>
  <si>
    <t xml:space="preserve">Přesun hmot pro zařizovací předměty, výšky do 24 m </t>
  </si>
  <si>
    <t>725 Zařizovací předměty</t>
  </si>
  <si>
    <t>727111203</t>
  </si>
  <si>
    <t>Protipožární ucpávka na potrubí při prostupu stropem,stěnou, požární odolnost EI 60-120, D 25mm</t>
  </si>
  <si>
    <t>727111204</t>
  </si>
  <si>
    <t>Protipožární ucpávka na potrubí při prostupu stropem,stěnou, požární odolnost EI 60-120, D 32mm</t>
  </si>
  <si>
    <t>727111205</t>
  </si>
  <si>
    <t>Protipožární ucpávka na potrubí při prostupu stropem,stěnou, požární odolnost EI 60-120, D 40mm</t>
  </si>
  <si>
    <t>727111207</t>
  </si>
  <si>
    <t>Protipožární ucpávka na potrubí při prostupu stropem,stěnou, požární odolnost EI 60-120, D 63mm</t>
  </si>
  <si>
    <t>727111112</t>
  </si>
  <si>
    <t xml:space="preserve">Protipožární tmel v tubě 290 ml </t>
  </si>
  <si>
    <t>727 Protipožární ochrana</t>
  </si>
  <si>
    <t xml:space="preserve">Příplatek k odvozu za každý další 1 km do 20 km </t>
  </si>
  <si>
    <t>Budova C- ZTI</t>
  </si>
  <si>
    <t>Izolace tepelná na potrubí návleková z minerální vlny s hliníkovou úpravou tl. 20/32 mm</t>
  </si>
  <si>
    <t xml:space="preserve">Trubka pro připojení WC,  D 110 mm </t>
  </si>
  <si>
    <t xml:space="preserve">Potrubí z trub.závitových DN  32 </t>
  </si>
  <si>
    <t>722172364R00</t>
  </si>
  <si>
    <t xml:space="preserve">Smyčka kompenzační z PPR D 40x6,7 mm PN 20 </t>
  </si>
  <si>
    <t>Potrubí vícevrstvé vody  D 32x4,4 mm (nižší délková roztažnost) PN 28, SDR 7,4</t>
  </si>
  <si>
    <t>Potrubí vícevrstvé vody D 40x5,5 mm (nižší délková roztažnost) PN 28, SDR 7,4</t>
  </si>
  <si>
    <t>722181232RU1</t>
  </si>
  <si>
    <t>Izolace návleková termoizolačními trubicemi z  PE tl. stěny 9 mm, průměr 32 mm</t>
  </si>
  <si>
    <t>Izolace návleková termoizolačními trubicemi z  PE tl. stěny 13 mm, průměr 25 mm</t>
  </si>
  <si>
    <t>722181233RU1</t>
  </si>
  <si>
    <t>Izolace návleková termoizolačními trubicemi z PE tl. stěny 13 mm, průměr 32 mm</t>
  </si>
  <si>
    <t>722237132R00</t>
  </si>
  <si>
    <t xml:space="preserve">Montáž vodovodních armatur 2závity, G3/4 </t>
  </si>
  <si>
    <t>725114921R01</t>
  </si>
  <si>
    <t>Rohový ventil s filtrem 1/2"x3/8" chrom (WC)</t>
  </si>
  <si>
    <t>55210103</t>
  </si>
  <si>
    <t>Dvířka revizní do SDK vel. 600X600x12,5 mm klasická bílá</t>
  </si>
  <si>
    <t>727111202</t>
  </si>
  <si>
    <t>727111206</t>
  </si>
  <si>
    <t>Protipožární ucpávka na potrubí při prostupu stropem,stěnou, požární odolnost EI 60-120, D 50mm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</si>
</sst>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@"/>
    <numFmt numFmtId="167" formatCode="0"/>
    <numFmt numFmtId="168" formatCode="#,##0.00"/>
    <numFmt numFmtId="169" formatCode="#,##0"/>
    <numFmt numFmtId="170" formatCode="General"/>
    <numFmt numFmtId="171" formatCode="0.0%"/>
    <numFmt numFmtId="172" formatCode="0.0"/>
    <numFmt numFmtId="173" formatCode="dd/mm/yy"/>
    <numFmt numFmtId="174" formatCode="#,##0&quot; Kč&quot;"/>
    <numFmt numFmtId="175" formatCode="0.00000"/>
  </numFmts>
  <fonts count="20">
    <font>
      <sz val="10"/>
      <name val="Arial CE"/>
      <family val="0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4" fontId="4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166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4" fillId="2" borderId="1" xfId="0" applyFont="1" applyFill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2" borderId="3" xfId="0" applyFont="1" applyFill="1" applyBorder="1" applyAlignment="1">
      <alignment wrapText="1"/>
    </xf>
    <xf numFmtId="164" fontId="4" fillId="2" borderId="1" xfId="0" applyFont="1" applyFill="1" applyBorder="1" applyAlignment="1">
      <alignment horizontal="right" wrapText="1"/>
    </xf>
    <xf numFmtId="164" fontId="1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 wrapText="1"/>
    </xf>
    <xf numFmtId="164" fontId="4" fillId="2" borderId="3" xfId="0" applyFont="1" applyFill="1" applyBorder="1" applyAlignment="1">
      <alignment horizontal="right" vertical="center"/>
    </xf>
    <xf numFmtId="164" fontId="4" fillId="3" borderId="0" xfId="0" applyFont="1" applyFill="1" applyBorder="1" applyAlignment="1">
      <alignment horizontal="right" wrapText="1"/>
    </xf>
    <xf numFmtId="164" fontId="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horizontal="right" vertical="center"/>
    </xf>
    <xf numFmtId="164" fontId="1" fillId="0" borderId="5" xfId="0" applyFont="1" applyBorder="1" applyAlignment="1">
      <alignment vertical="center"/>
    </xf>
    <xf numFmtId="168" fontId="1" fillId="0" borderId="6" xfId="0" applyNumberFormat="1" applyFont="1" applyBorder="1" applyAlignment="1">
      <alignment horizontal="right" vertical="center"/>
    </xf>
    <xf numFmtId="168" fontId="1" fillId="0" borderId="7" xfId="0" applyNumberFormat="1" applyFont="1" applyBorder="1" applyAlignment="1">
      <alignment horizontal="right" vertical="center"/>
    </xf>
    <xf numFmtId="168" fontId="1" fillId="0" borderId="8" xfId="0" applyNumberFormat="1" applyFont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168" fontId="1" fillId="0" borderId="4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 vertical="center"/>
    </xf>
    <xf numFmtId="168" fontId="1" fillId="0" borderId="9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4" fontId="6" fillId="4" borderId="1" xfId="0" applyFont="1" applyFill="1" applyBorder="1" applyAlignment="1">
      <alignment vertical="center"/>
    </xf>
    <xf numFmtId="164" fontId="7" fillId="4" borderId="2" xfId="0" applyFont="1" applyFill="1" applyBorder="1" applyAlignment="1">
      <alignment vertical="center"/>
    </xf>
    <xf numFmtId="164" fontId="1" fillId="4" borderId="2" xfId="0" applyFont="1" applyFill="1" applyBorder="1" applyAlignment="1">
      <alignment vertical="center"/>
    </xf>
    <xf numFmtId="168" fontId="6" fillId="4" borderId="12" xfId="0" applyNumberFormat="1" applyFont="1" applyFill="1" applyBorder="1" applyAlignment="1">
      <alignment horizontal="right" vertical="center"/>
    </xf>
    <xf numFmtId="168" fontId="6" fillId="4" borderId="13" xfId="0" applyNumberFormat="1" applyFont="1" applyFill="1" applyBorder="1" applyAlignment="1">
      <alignment horizontal="right" vertical="center"/>
    </xf>
    <xf numFmtId="169" fontId="6" fillId="5" borderId="14" xfId="0" applyNumberFormat="1" applyFont="1" applyFill="1" applyBorder="1" applyAlignment="1">
      <alignment horizontal="right" vertical="center"/>
    </xf>
    <xf numFmtId="168" fontId="7" fillId="3" borderId="0" xfId="0" applyNumberFormat="1" applyFont="1" applyFill="1" applyBorder="1" applyAlignment="1">
      <alignment vertical="center"/>
    </xf>
    <xf numFmtId="164" fontId="2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4" fontId="4" fillId="2" borderId="1" xfId="0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4" fontId="7" fillId="2" borderId="3" xfId="0" applyFont="1" applyFill="1" applyBorder="1" applyAlignment="1">
      <alignment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3" fillId="0" borderId="7" xfId="0" applyFont="1" applyBorder="1" applyAlignment="1">
      <alignment/>
    </xf>
    <xf numFmtId="171" fontId="3" fillId="0" borderId="8" xfId="0" applyNumberFormat="1" applyFont="1" applyBorder="1" applyAlignment="1">
      <alignment/>
    </xf>
    <xf numFmtId="169" fontId="4" fillId="0" borderId="16" xfId="0" applyNumberFormat="1" applyFont="1" applyBorder="1" applyAlignment="1">
      <alignment horizontal="right"/>
    </xf>
    <xf numFmtId="169" fontId="3" fillId="0" borderId="8" xfId="0" applyNumberFormat="1" applyFont="1" applyBorder="1" applyAlignment="1">
      <alignment horizontal="right"/>
    </xf>
    <xf numFmtId="169" fontId="3" fillId="0" borderId="16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71" fontId="3" fillId="0" borderId="5" xfId="0" applyNumberFormat="1" applyFont="1" applyBorder="1" applyAlignment="1">
      <alignment/>
    </xf>
    <xf numFmtId="169" fontId="4" fillId="0" borderId="17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9" fontId="3" fillId="0" borderId="17" xfId="0" applyNumberFormat="1" applyFont="1" applyBorder="1" applyAlignment="1">
      <alignment horizontal="right"/>
    </xf>
    <xf numFmtId="164" fontId="4" fillId="4" borderId="1" xfId="0" applyFont="1" applyFill="1" applyBorder="1" applyAlignment="1">
      <alignment vertical="center"/>
    </xf>
    <xf numFmtId="166" fontId="4" fillId="4" borderId="2" xfId="0" applyNumberFormat="1" applyFont="1" applyFill="1" applyBorder="1" applyAlignment="1">
      <alignment horizontal="left" vertical="center"/>
    </xf>
    <xf numFmtId="164" fontId="4" fillId="4" borderId="2" xfId="0" applyFont="1" applyFill="1" applyBorder="1" applyAlignment="1">
      <alignment vertical="center"/>
    </xf>
    <xf numFmtId="171" fontId="3" fillId="4" borderId="3" xfId="0" applyNumberFormat="1" applyFont="1" applyFill="1" applyBorder="1" applyAlignment="1">
      <alignment/>
    </xf>
    <xf numFmtId="169" fontId="4" fillId="4" borderId="15" xfId="0" applyNumberFormat="1" applyFont="1" applyFill="1" applyBorder="1" applyAlignment="1">
      <alignment horizontal="right" vertical="center"/>
    </xf>
    <xf numFmtId="172" fontId="4" fillId="4" borderId="15" xfId="0" applyNumberFormat="1" applyFont="1" applyFill="1" applyBorder="1" applyAlignment="1">
      <alignment horizontal="right" vertical="center"/>
    </xf>
    <xf numFmtId="164" fontId="1" fillId="0" borderId="0" xfId="0" applyFont="1" applyAlignment="1">
      <alignment horizontal="left" vertical="top" wrapText="1"/>
    </xf>
    <xf numFmtId="164" fontId="4" fillId="2" borderId="15" xfId="0" applyFont="1" applyFill="1" applyBorder="1" applyAlignment="1">
      <alignment vertical="center" wrapText="1"/>
    </xf>
    <xf numFmtId="164" fontId="7" fillId="2" borderId="1" xfId="0" applyFont="1" applyFill="1" applyBorder="1" applyAlignment="1">
      <alignment vertical="center"/>
    </xf>
    <xf numFmtId="166" fontId="3" fillId="0" borderId="16" xfId="0" applyNumberFormat="1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6" fontId="3" fillId="0" borderId="17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9" fontId="4" fillId="4" borderId="3" xfId="0" applyNumberFormat="1" applyFont="1" applyFill="1" applyBorder="1" applyAlignment="1">
      <alignment horizontal="right" vertical="center"/>
    </xf>
    <xf numFmtId="168" fontId="7" fillId="2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4" borderId="15" xfId="0" applyNumberFormat="1" applyFont="1" applyFill="1" applyBorder="1" applyAlignment="1">
      <alignment/>
    </xf>
    <xf numFmtId="164" fontId="7" fillId="2" borderId="2" xfId="0" applyFont="1" applyFill="1" applyBorder="1" applyAlignment="1">
      <alignment vertical="center" wrapText="1"/>
    </xf>
    <xf numFmtId="164" fontId="7" fillId="2" borderId="2" xfId="0" applyFont="1" applyFill="1" applyBorder="1" applyAlignment="1">
      <alignment horizontal="center" vertical="center" wrapText="1"/>
    </xf>
    <xf numFmtId="171" fontId="3" fillId="0" borderId="7" xfId="0" applyNumberFormat="1" applyFont="1" applyBorder="1" applyAlignment="1">
      <alignment/>
    </xf>
    <xf numFmtId="169" fontId="4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171" fontId="3" fillId="4" borderId="2" xfId="0" applyNumberFormat="1" applyFont="1" applyFill="1" applyBorder="1" applyAlignment="1">
      <alignment/>
    </xf>
    <xf numFmtId="169" fontId="4" fillId="4" borderId="2" xfId="0" applyNumberFormat="1" applyFont="1" applyFill="1" applyBorder="1" applyAlignment="1">
      <alignment horizontal="right" vertical="center"/>
    </xf>
    <xf numFmtId="164" fontId="2" fillId="0" borderId="10" xfId="0" applyFont="1" applyBorder="1" applyAlignment="1">
      <alignment horizontal="center" vertical="top"/>
    </xf>
    <xf numFmtId="164" fontId="7" fillId="2" borderId="18" xfId="0" applyFont="1" applyFill="1" applyBorder="1" applyAlignment="1">
      <alignment horizontal="left"/>
    </xf>
    <xf numFmtId="164" fontId="3" fillId="2" borderId="19" xfId="0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left"/>
    </xf>
    <xf numFmtId="166" fontId="3" fillId="2" borderId="19" xfId="0" applyNumberFormat="1" applyFont="1" applyFill="1" applyBorder="1" applyAlignment="1">
      <alignment horizontal="center"/>
    </xf>
    <xf numFmtId="164" fontId="3" fillId="0" borderId="21" xfId="0" applyFont="1" applyBorder="1" applyAlignment="1">
      <alignment/>
    </xf>
    <xf numFmtId="166" fontId="3" fillId="0" borderId="22" xfId="0" applyNumberFormat="1" applyFont="1" applyBorder="1" applyAlignment="1">
      <alignment horizontal="left"/>
    </xf>
    <xf numFmtId="164" fontId="1" fillId="0" borderId="23" xfId="0" applyFont="1" applyBorder="1" applyAlignment="1">
      <alignment/>
    </xf>
    <xf numFmtId="164" fontId="3" fillId="0" borderId="3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24" xfId="0" applyFont="1" applyBorder="1" applyAlignment="1">
      <alignment horizontal="left"/>
    </xf>
    <xf numFmtId="164" fontId="7" fillId="0" borderId="23" xfId="0" applyFont="1" applyBorder="1" applyAlignment="1">
      <alignment/>
    </xf>
    <xf numFmtId="166" fontId="3" fillId="0" borderId="24" xfId="0" applyNumberFormat="1" applyFont="1" applyBorder="1" applyAlignment="1">
      <alignment horizontal="left"/>
    </xf>
    <xf numFmtId="166" fontId="7" fillId="2" borderId="23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4" fontId="3" fillId="0" borderId="15" xfId="0" applyFont="1" applyFill="1" applyBorder="1" applyAlignment="1">
      <alignment/>
    </xf>
    <xf numFmtId="169" fontId="3" fillId="0" borderId="24" xfId="0" applyNumberFormat="1" applyFont="1" applyBorder="1" applyAlignment="1">
      <alignment horizontal="left"/>
    </xf>
    <xf numFmtId="164" fontId="1" fillId="0" borderId="0" xfId="0" applyFont="1" applyFill="1" applyAlignment="1">
      <alignment/>
    </xf>
    <xf numFmtId="166" fontId="7" fillId="2" borderId="25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3" fillId="0" borderId="15" xfId="0" applyNumberFormat="1" applyFont="1" applyBorder="1" applyAlignment="1">
      <alignment horizontal="left"/>
    </xf>
    <xf numFmtId="164" fontId="3" fillId="0" borderId="26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15" xfId="0" applyNumberFormat="1" applyFont="1" applyBorder="1" applyAlignment="1">
      <alignment/>
    </xf>
    <xf numFmtId="164" fontId="3" fillId="0" borderId="2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" fillId="0" borderId="27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3" fillId="0" borderId="15" xfId="0" applyFont="1" applyBorder="1" applyAlignment="1">
      <alignment horizontal="left"/>
    </xf>
    <xf numFmtId="164" fontId="3" fillId="0" borderId="15" xfId="0" applyFont="1" applyFill="1" applyBorder="1" applyAlignment="1">
      <alignment/>
    </xf>
    <xf numFmtId="164" fontId="3" fillId="0" borderId="27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3" fillId="0" borderId="15" xfId="0" applyFont="1" applyBorder="1" applyAlignment="1">
      <alignment/>
    </xf>
    <xf numFmtId="164" fontId="3" fillId="0" borderId="27" xfId="0" applyFont="1" applyBorder="1" applyAlignment="1">
      <alignment/>
    </xf>
    <xf numFmtId="169" fontId="1" fillId="0" borderId="0" xfId="0" applyNumberFormat="1" applyFont="1" applyAlignment="1">
      <alignment/>
    </xf>
    <xf numFmtId="164" fontId="3" fillId="0" borderId="23" xfId="0" applyFont="1" applyBorder="1" applyAlignment="1">
      <alignment/>
    </xf>
    <xf numFmtId="164" fontId="3" fillId="0" borderId="15" xfId="0" applyFont="1" applyBorder="1" applyAlignment="1">
      <alignment horizontal="center"/>
    </xf>
    <xf numFmtId="164" fontId="3" fillId="0" borderId="21" xfId="0" applyFont="1" applyBorder="1" applyAlignment="1">
      <alignment horizontal="left"/>
    </xf>
    <xf numFmtId="164" fontId="3" fillId="0" borderId="28" xfId="0" applyFont="1" applyBorder="1" applyAlignment="1">
      <alignment horizontal="left"/>
    </xf>
    <xf numFmtId="164" fontId="2" fillId="0" borderId="29" xfId="0" applyFont="1" applyBorder="1" applyAlignment="1">
      <alignment horizontal="center" vertical="center"/>
    </xf>
    <xf numFmtId="164" fontId="7" fillId="2" borderId="12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1" fillId="2" borderId="30" xfId="0" applyFont="1" applyFill="1" applyBorder="1" applyAlignment="1">
      <alignment horizontal="center"/>
    </xf>
    <xf numFmtId="164" fontId="7" fillId="2" borderId="30" xfId="0" applyFont="1" applyFill="1" applyBorder="1" applyAlignment="1">
      <alignment horizontal="center"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9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164" fontId="1" fillId="0" borderId="19" xfId="0" applyFont="1" applyBorder="1" applyAlignment="1">
      <alignment/>
    </xf>
    <xf numFmtId="169" fontId="1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32" xfId="0" applyFont="1" applyBorder="1" applyAlignment="1">
      <alignment shrinkToFit="1"/>
    </xf>
    <xf numFmtId="164" fontId="1" fillId="0" borderId="34" xfId="0" applyFont="1" applyBorder="1" applyAlignment="1">
      <alignment/>
    </xf>
    <xf numFmtId="164" fontId="1" fillId="0" borderId="25" xfId="0" applyFont="1" applyBorder="1" applyAlignment="1">
      <alignment/>
    </xf>
    <xf numFmtId="164" fontId="1" fillId="0" borderId="35" xfId="0" applyFont="1" applyBorder="1" applyAlignment="1">
      <alignment horizontal="center" shrinkToFit="1"/>
    </xf>
    <xf numFmtId="169" fontId="1" fillId="0" borderId="36" xfId="0" applyNumberFormat="1" applyFont="1" applyBorder="1" applyAlignment="1">
      <alignment/>
    </xf>
    <xf numFmtId="164" fontId="1" fillId="0" borderId="37" xfId="0" applyFont="1" applyBorder="1" applyAlignment="1">
      <alignment/>
    </xf>
    <xf numFmtId="169" fontId="1" fillId="0" borderId="38" xfId="0" applyNumberFormat="1" applyFont="1" applyBorder="1" applyAlignment="1">
      <alignment/>
    </xf>
    <xf numFmtId="164" fontId="1" fillId="0" borderId="39" xfId="0" applyFont="1" applyBorder="1" applyAlignment="1">
      <alignment/>
    </xf>
    <xf numFmtId="164" fontId="7" fillId="2" borderId="18" xfId="0" applyFont="1" applyFill="1" applyBorder="1" applyAlignment="1">
      <alignment/>
    </xf>
    <xf numFmtId="164" fontId="7" fillId="2" borderId="20" xfId="0" applyFont="1" applyFill="1" applyBorder="1" applyAlignment="1">
      <alignment/>
    </xf>
    <xf numFmtId="164" fontId="7" fillId="2" borderId="19" xfId="0" applyFont="1" applyFill="1" applyBorder="1" applyAlignment="1">
      <alignment/>
    </xf>
    <xf numFmtId="164" fontId="7" fillId="2" borderId="40" xfId="0" applyFont="1" applyFill="1" applyBorder="1" applyAlignment="1">
      <alignment/>
    </xf>
    <xf numFmtId="164" fontId="7" fillId="2" borderId="41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3" xfId="0" applyFont="1" applyBorder="1" applyAlignment="1">
      <alignment/>
    </xf>
    <xf numFmtId="164" fontId="1" fillId="0" borderId="44" xfId="0" applyFont="1" applyBorder="1" applyAlignment="1">
      <alignment/>
    </xf>
    <xf numFmtId="164" fontId="1" fillId="0" borderId="45" xfId="0" applyFont="1" applyBorder="1" applyAlignment="1">
      <alignment/>
    </xf>
    <xf numFmtId="164" fontId="1" fillId="0" borderId="7" xfId="0" applyFont="1" applyBorder="1" applyAlignment="1">
      <alignment/>
    </xf>
    <xf numFmtId="172" fontId="1" fillId="0" borderId="8" xfId="0" applyNumberFormat="1" applyFont="1" applyBorder="1" applyAlignment="1">
      <alignment horizontal="right"/>
    </xf>
    <xf numFmtId="164" fontId="1" fillId="0" borderId="8" xfId="0" applyFont="1" applyBorder="1" applyAlignment="1">
      <alignment/>
    </xf>
    <xf numFmtId="174" fontId="1" fillId="0" borderId="24" xfId="0" applyNumberFormat="1" applyFont="1" applyBorder="1" applyAlignment="1">
      <alignment horizontal="right" indent="2"/>
    </xf>
    <xf numFmtId="164" fontId="1" fillId="0" borderId="2" xfId="0" applyFont="1" applyBorder="1" applyAlignment="1">
      <alignment/>
    </xf>
    <xf numFmtId="172" fontId="1" fillId="0" borderId="3" xfId="0" applyNumberFormat="1" applyFont="1" applyBorder="1" applyAlignment="1">
      <alignment horizontal="right"/>
    </xf>
    <xf numFmtId="164" fontId="6" fillId="2" borderId="37" xfId="0" applyFont="1" applyFill="1" applyBorder="1" applyAlignment="1">
      <alignment/>
    </xf>
    <xf numFmtId="164" fontId="6" fillId="2" borderId="38" xfId="0" applyFont="1" applyFill="1" applyBorder="1" applyAlignment="1">
      <alignment/>
    </xf>
    <xf numFmtId="164" fontId="6" fillId="2" borderId="39" xfId="0" applyFont="1" applyFill="1" applyBorder="1" applyAlignment="1">
      <alignment/>
    </xf>
    <xf numFmtId="174" fontId="6" fillId="2" borderId="36" xfId="0" applyNumberFormat="1" applyFont="1" applyFill="1" applyBorder="1" applyAlignment="1">
      <alignment horizontal="right" indent="2"/>
    </xf>
    <xf numFmtId="164" fontId="6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left" wrapText="1"/>
    </xf>
    <xf numFmtId="164" fontId="1" fillId="0" borderId="46" xfId="20" applyFont="1" applyBorder="1" applyAlignment="1">
      <alignment horizontal="center"/>
      <protection/>
    </xf>
    <xf numFmtId="166" fontId="7" fillId="0" borderId="47" xfId="20" applyNumberFormat="1" applyFont="1" applyBorder="1">
      <alignment/>
      <protection/>
    </xf>
    <xf numFmtId="166" fontId="1" fillId="0" borderId="47" xfId="20" applyNumberFormat="1" applyFont="1" applyBorder="1">
      <alignment/>
      <protection/>
    </xf>
    <xf numFmtId="166" fontId="1" fillId="0" borderId="47" xfId="20" applyNumberFormat="1" applyFont="1" applyBorder="1" applyAlignment="1">
      <alignment horizontal="right"/>
      <protection/>
    </xf>
    <xf numFmtId="164" fontId="1" fillId="0" borderId="48" xfId="20" applyFont="1" applyBorder="1">
      <alignment/>
      <protection/>
    </xf>
    <xf numFmtId="166" fontId="1" fillId="0" borderId="47" xfId="0" applyNumberFormat="1" applyFont="1" applyBorder="1" applyAlignment="1">
      <alignment horizontal="left"/>
    </xf>
    <xf numFmtId="164" fontId="1" fillId="0" borderId="49" xfId="0" applyNumberFormat="1" applyFont="1" applyBorder="1" applyAlignment="1">
      <alignment/>
    </xf>
    <xf numFmtId="164" fontId="1" fillId="0" borderId="50" xfId="20" applyFont="1" applyBorder="1" applyAlignment="1">
      <alignment horizontal="center"/>
      <protection/>
    </xf>
    <xf numFmtId="166" fontId="7" fillId="0" borderId="51" xfId="20" applyNumberFormat="1" applyFont="1" applyBorder="1">
      <alignment/>
      <protection/>
    </xf>
    <xf numFmtId="166" fontId="1" fillId="0" borderId="51" xfId="20" applyNumberFormat="1" applyFont="1" applyBorder="1">
      <alignment/>
      <protection/>
    </xf>
    <xf numFmtId="166" fontId="1" fillId="0" borderId="51" xfId="20" applyNumberFormat="1" applyFont="1" applyBorder="1" applyAlignment="1">
      <alignment horizontal="right"/>
      <protection/>
    </xf>
    <xf numFmtId="164" fontId="1" fillId="0" borderId="52" xfId="20" applyFont="1" applyBorder="1" applyAlignment="1">
      <alignment horizontal="left"/>
      <protection/>
    </xf>
    <xf numFmtId="166" fontId="2" fillId="0" borderId="0" xfId="0" applyNumberFormat="1" applyFont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7" fillId="2" borderId="53" xfId="0" applyFont="1" applyFill="1" applyBorder="1" applyAlignment="1">
      <alignment horizontal="center"/>
    </xf>
    <xf numFmtId="164" fontId="7" fillId="2" borderId="54" xfId="0" applyFont="1" applyFill="1" applyBorder="1" applyAlignment="1">
      <alignment horizontal="center"/>
    </xf>
    <xf numFmtId="166" fontId="3" fillId="0" borderId="25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169" fontId="1" fillId="0" borderId="55" xfId="0" applyNumberFormat="1" applyFont="1" applyBorder="1" applyAlignment="1">
      <alignment/>
    </xf>
    <xf numFmtId="164" fontId="7" fillId="2" borderId="12" xfId="0" applyFont="1" applyFill="1" applyBorder="1" applyAlignment="1">
      <alignment/>
    </xf>
    <xf numFmtId="164" fontId="7" fillId="2" borderId="13" xfId="0" applyFont="1" applyFill="1" applyBorder="1" applyAlignment="1">
      <alignment/>
    </xf>
    <xf numFmtId="169" fontId="7" fillId="2" borderId="30" xfId="0" applyNumberFormat="1" applyFont="1" applyFill="1" applyBorder="1" applyAlignment="1">
      <alignment/>
    </xf>
    <xf numFmtId="169" fontId="7" fillId="2" borderId="14" xfId="0" applyNumberFormat="1" applyFont="1" applyFill="1" applyBorder="1" applyAlignment="1">
      <alignment/>
    </xf>
    <xf numFmtId="169" fontId="7" fillId="2" borderId="53" xfId="0" applyNumberFormat="1" applyFont="1" applyFill="1" applyBorder="1" applyAlignment="1">
      <alignment/>
    </xf>
    <xf numFmtId="169" fontId="7" fillId="2" borderId="54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1" fillId="2" borderId="41" xfId="0" applyFont="1" applyFill="1" applyBorder="1" applyAlignment="1">
      <alignment/>
    </xf>
    <xf numFmtId="164" fontId="7" fillId="2" borderId="56" xfId="0" applyFont="1" applyFill="1" applyBorder="1" applyAlignment="1">
      <alignment horizontal="right"/>
    </xf>
    <xf numFmtId="164" fontId="7" fillId="2" borderId="20" xfId="0" applyFont="1" applyFill="1" applyBorder="1" applyAlignment="1">
      <alignment horizontal="right"/>
    </xf>
    <xf numFmtId="164" fontId="7" fillId="2" borderId="19" xfId="0" applyFont="1" applyFill="1" applyBorder="1" applyAlignment="1">
      <alignment horizontal="center"/>
    </xf>
    <xf numFmtId="168" fontId="4" fillId="2" borderId="20" xfId="0" applyNumberFormat="1" applyFont="1" applyFill="1" applyBorder="1" applyAlignment="1">
      <alignment horizontal="right"/>
    </xf>
    <xf numFmtId="168" fontId="4" fillId="2" borderId="41" xfId="0" applyNumberFormat="1" applyFont="1" applyFill="1" applyBorder="1" applyAlignment="1">
      <alignment horizontal="right"/>
    </xf>
    <xf numFmtId="164" fontId="1" fillId="0" borderId="28" xfId="0" applyFont="1" applyBorder="1" applyAlignment="1">
      <alignment/>
    </xf>
    <xf numFmtId="169" fontId="1" fillId="0" borderId="33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169" fontId="1" fillId="0" borderId="43" xfId="0" applyNumberFormat="1" applyFont="1" applyBorder="1" applyAlignment="1">
      <alignment horizontal="right"/>
    </xf>
    <xf numFmtId="168" fontId="1" fillId="0" borderId="32" xfId="0" applyNumberFormat="1" applyFont="1" applyBorder="1" applyAlignment="1">
      <alignment horizontal="right"/>
    </xf>
    <xf numFmtId="169" fontId="1" fillId="0" borderId="28" xfId="0" applyNumberFormat="1" applyFont="1" applyBorder="1" applyAlignment="1">
      <alignment horizontal="right"/>
    </xf>
    <xf numFmtId="164" fontId="1" fillId="2" borderId="37" xfId="0" applyFont="1" applyFill="1" applyBorder="1" applyAlignment="1">
      <alignment/>
    </xf>
    <xf numFmtId="164" fontId="7" fillId="2" borderId="38" xfId="0" applyFont="1" applyFill="1" applyBorder="1" applyAlignment="1">
      <alignment/>
    </xf>
    <xf numFmtId="164" fontId="1" fillId="2" borderId="38" xfId="0" applyFont="1" applyFill="1" applyBorder="1" applyAlignment="1">
      <alignment/>
    </xf>
    <xf numFmtId="168" fontId="1" fillId="2" borderId="57" xfId="0" applyNumberFormat="1" applyFont="1" applyFill="1" applyBorder="1" applyAlignment="1">
      <alignment/>
    </xf>
    <xf numFmtId="168" fontId="1" fillId="2" borderId="37" xfId="0" applyNumberFormat="1" applyFont="1" applyFill="1" applyBorder="1" applyAlignment="1">
      <alignment/>
    </xf>
    <xf numFmtId="168" fontId="1" fillId="2" borderId="38" xfId="0" applyNumberFormat="1" applyFont="1" applyFill="1" applyBorder="1" applyAlignment="1">
      <alignment/>
    </xf>
    <xf numFmtId="169" fontId="7" fillId="2" borderId="57" xfId="0" applyNumberFormat="1" applyFont="1" applyFill="1" applyBorder="1" applyAlignment="1">
      <alignment horizontal="right"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1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9" fillId="0" borderId="0" xfId="20" applyFont="1" applyBorder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11" fillId="0" borderId="0" xfId="20" applyFont="1" applyAlignment="1">
      <alignment horizontal="right"/>
      <protection/>
    </xf>
    <xf numFmtId="164" fontId="1" fillId="0" borderId="47" xfId="20" applyFont="1" applyBorder="1">
      <alignment/>
      <protection/>
    </xf>
    <xf numFmtId="164" fontId="3" fillId="0" borderId="48" xfId="20" applyFont="1" applyBorder="1" applyAlignment="1">
      <alignment horizontal="right"/>
      <protection/>
    </xf>
    <xf numFmtId="166" fontId="1" fillId="0" borderId="47" xfId="20" applyNumberFormat="1" applyFont="1" applyBorder="1" applyAlignment="1">
      <alignment horizontal="left"/>
      <protection/>
    </xf>
    <xf numFmtId="164" fontId="1" fillId="0" borderId="49" xfId="20" applyFont="1" applyBorder="1">
      <alignment/>
      <protection/>
    </xf>
    <xf numFmtId="166" fontId="1" fillId="0" borderId="50" xfId="20" applyNumberFormat="1" applyFont="1" applyBorder="1" applyAlignment="1">
      <alignment horizontal="center"/>
      <protection/>
    </xf>
    <xf numFmtId="164" fontId="1" fillId="0" borderId="51" xfId="20" applyFont="1" applyBorder="1">
      <alignment/>
      <protection/>
    </xf>
    <xf numFmtId="164" fontId="1" fillId="0" borderId="52" xfId="20" applyNumberFormat="1" applyFont="1" applyBorder="1" applyAlignment="1">
      <alignment horizontal="center" shrinkToFit="1"/>
      <protection/>
    </xf>
    <xf numFmtId="164" fontId="3" fillId="0" borderId="0" xfId="20" applyFont="1">
      <alignment/>
      <protection/>
    </xf>
    <xf numFmtId="164" fontId="1" fillId="0" borderId="0" xfId="20" applyFont="1" applyAlignment="1">
      <alignment/>
      <protection/>
    </xf>
    <xf numFmtId="166" fontId="3" fillId="2" borderId="15" xfId="20" applyNumberFormat="1" applyFont="1" applyFill="1" applyBorder="1">
      <alignment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3" xfId="20" applyNumberFormat="1" applyFont="1" applyFill="1" applyBorder="1" applyAlignment="1">
      <alignment horizontal="center"/>
      <protection/>
    </xf>
    <xf numFmtId="164" fontId="3" fillId="2" borderId="15" xfId="20" applyFont="1" applyFill="1" applyBorder="1" applyAlignment="1">
      <alignment horizontal="center"/>
      <protection/>
    </xf>
    <xf numFmtId="164" fontId="3" fillId="2" borderId="15" xfId="20" applyFont="1" applyFill="1" applyBorder="1" applyAlignment="1">
      <alignment horizontal="center" wrapText="1"/>
      <protection/>
    </xf>
    <xf numFmtId="164" fontId="7" fillId="0" borderId="17" xfId="20" applyFont="1" applyBorder="1" applyAlignment="1">
      <alignment horizontal="center"/>
      <protection/>
    </xf>
    <xf numFmtId="166" fontId="7" fillId="0" borderId="17" xfId="20" applyNumberFormat="1" applyFont="1" applyBorder="1" applyAlignment="1">
      <alignment horizontal="left"/>
      <protection/>
    </xf>
    <xf numFmtId="164" fontId="7" fillId="0" borderId="1" xfId="20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NumberFormat="1" applyFont="1" applyBorder="1" applyAlignment="1">
      <alignment horizontal="right"/>
      <protection/>
    </xf>
    <xf numFmtId="164" fontId="1" fillId="0" borderId="3" xfId="20" applyNumberFormat="1" applyFont="1" applyBorder="1">
      <alignment/>
      <protection/>
    </xf>
    <xf numFmtId="164" fontId="1" fillId="0" borderId="6" xfId="20" applyNumberFormat="1" applyFont="1" applyFill="1" applyBorder="1">
      <alignment/>
      <protection/>
    </xf>
    <xf numFmtId="164" fontId="1" fillId="0" borderId="8" xfId="20" applyNumberFormat="1" applyFont="1" applyFill="1" applyBorder="1">
      <alignment/>
      <protection/>
    </xf>
    <xf numFmtId="164" fontId="1" fillId="0" borderId="6" xfId="20" applyFont="1" applyFill="1" applyBorder="1">
      <alignment/>
      <protection/>
    </xf>
    <xf numFmtId="164" fontId="1" fillId="0" borderId="8" xfId="20" applyFont="1" applyFill="1" applyBorder="1">
      <alignment/>
      <protection/>
    </xf>
    <xf numFmtId="164" fontId="12" fillId="0" borderId="0" xfId="20" applyFont="1">
      <alignment/>
      <protection/>
    </xf>
    <xf numFmtId="164" fontId="8" fillId="0" borderId="16" xfId="20" applyFont="1" applyBorder="1" applyAlignment="1">
      <alignment horizontal="center" vertical="top"/>
      <protection/>
    </xf>
    <xf numFmtId="166" fontId="8" fillId="0" borderId="16" xfId="20" applyNumberFormat="1" applyFont="1" applyBorder="1" applyAlignment="1">
      <alignment horizontal="left" vertical="top"/>
      <protection/>
    </xf>
    <xf numFmtId="164" fontId="8" fillId="0" borderId="16" xfId="20" applyFont="1" applyBorder="1" applyAlignment="1">
      <alignment vertical="top" wrapText="1"/>
      <protection/>
    </xf>
    <xf numFmtId="166" fontId="8" fillId="0" borderId="16" xfId="20" applyNumberFormat="1" applyFont="1" applyBorder="1" applyAlignment="1">
      <alignment horizontal="center" shrinkToFit="1"/>
      <protection/>
    </xf>
    <xf numFmtId="168" fontId="8" fillId="0" borderId="16" xfId="20" applyNumberFormat="1" applyFont="1" applyBorder="1" applyAlignment="1">
      <alignment horizontal="right"/>
      <protection/>
    </xf>
    <xf numFmtId="168" fontId="8" fillId="0" borderId="16" xfId="20" applyNumberFormat="1" applyFont="1" applyBorder="1">
      <alignment/>
      <protection/>
    </xf>
    <xf numFmtId="175" fontId="8" fillId="0" borderId="16" xfId="20" applyNumberFormat="1" applyFont="1" applyBorder="1">
      <alignment/>
      <protection/>
    </xf>
    <xf numFmtId="168" fontId="8" fillId="0" borderId="8" xfId="20" applyNumberFormat="1" applyFont="1" applyBorder="1">
      <alignment/>
      <protection/>
    </xf>
    <xf numFmtId="164" fontId="3" fillId="0" borderId="17" xfId="20" applyFont="1" applyBorder="1" applyAlignment="1">
      <alignment horizontal="center"/>
      <protection/>
    </xf>
    <xf numFmtId="166" fontId="3" fillId="0" borderId="17" xfId="20" applyNumberFormat="1" applyFont="1" applyBorder="1" applyAlignment="1">
      <alignment horizontal="right"/>
      <protection/>
    </xf>
    <xf numFmtId="166" fontId="13" fillId="3" borderId="58" xfId="20" applyNumberFormat="1" applyFont="1" applyFill="1" applyBorder="1" applyAlignment="1">
      <alignment horizontal="left" wrapText="1"/>
      <protection/>
    </xf>
    <xf numFmtId="168" fontId="13" fillId="3" borderId="58" xfId="20" applyNumberFormat="1" applyFont="1" applyFill="1" applyBorder="1" applyAlignment="1">
      <alignment horizontal="right" wrapText="1"/>
      <protection/>
    </xf>
    <xf numFmtId="164" fontId="13" fillId="3" borderId="4" xfId="20" applyFont="1" applyFill="1" applyBorder="1" applyAlignment="1">
      <alignment horizontal="left" wrapText="1"/>
      <protection/>
    </xf>
    <xf numFmtId="164" fontId="13" fillId="0" borderId="5" xfId="0" applyFont="1" applyBorder="1" applyAlignment="1">
      <alignment horizontal="right"/>
    </xf>
    <xf numFmtId="164" fontId="1" fillId="0" borderId="4" xfId="20" applyFont="1" applyBorder="1">
      <alignment/>
      <protection/>
    </xf>
    <xf numFmtId="168" fontId="1" fillId="0" borderId="5" xfId="20" applyNumberFormat="1" applyFont="1" applyBorder="1">
      <alignment/>
      <protection/>
    </xf>
    <xf numFmtId="164" fontId="1" fillId="0" borderId="0" xfId="20" applyFont="1" applyBorder="1">
      <alignment/>
      <protection/>
    </xf>
    <xf numFmtId="164" fontId="14" fillId="0" borderId="0" xfId="20" applyFont="1" applyAlignment="1">
      <alignment wrapText="1"/>
      <protection/>
    </xf>
    <xf numFmtId="164" fontId="1" fillId="2" borderId="15" xfId="20" applyFont="1" applyFill="1" applyBorder="1" applyAlignment="1">
      <alignment horizontal="center"/>
      <protection/>
    </xf>
    <xf numFmtId="166" fontId="15" fillId="2" borderId="15" xfId="20" applyNumberFormat="1" applyFont="1" applyFill="1" applyBorder="1" applyAlignment="1">
      <alignment horizontal="left"/>
      <protection/>
    </xf>
    <xf numFmtId="164" fontId="15" fillId="2" borderId="1" xfId="20" applyFont="1" applyFill="1" applyBorder="1">
      <alignment/>
      <protection/>
    </xf>
    <xf numFmtId="164" fontId="1" fillId="2" borderId="2" xfId="20" applyFont="1" applyFill="1" applyBorder="1" applyAlignment="1">
      <alignment horizontal="center"/>
      <protection/>
    </xf>
    <xf numFmtId="168" fontId="1" fillId="2" borderId="2" xfId="20" applyNumberFormat="1" applyFont="1" applyFill="1" applyBorder="1" applyAlignment="1">
      <alignment horizontal="right"/>
      <protection/>
    </xf>
    <xf numFmtId="168" fontId="1" fillId="2" borderId="3" xfId="20" applyNumberFormat="1" applyFont="1" applyFill="1" applyBorder="1" applyAlignment="1">
      <alignment horizontal="right"/>
      <protection/>
    </xf>
    <xf numFmtId="168" fontId="7" fillId="2" borderId="15" xfId="20" applyNumberFormat="1" applyFont="1" applyFill="1" applyBorder="1">
      <alignment/>
      <protection/>
    </xf>
    <xf numFmtId="164" fontId="1" fillId="2" borderId="2" xfId="20" applyFont="1" applyFill="1" applyBorder="1">
      <alignment/>
      <protection/>
    </xf>
    <xf numFmtId="168" fontId="7" fillId="2" borderId="3" xfId="20" applyNumberFormat="1" applyFont="1" applyFill="1" applyBorder="1">
      <alignment/>
      <protection/>
    </xf>
    <xf numFmtId="169" fontId="1" fillId="0" borderId="0" xfId="20" applyNumberFormat="1" applyFont="1">
      <alignment/>
      <protection/>
    </xf>
    <xf numFmtId="166" fontId="16" fillId="3" borderId="58" xfId="20" applyNumberFormat="1" applyFont="1" applyFill="1" applyBorder="1" applyAlignment="1">
      <alignment horizontal="left" wrapText="1"/>
      <protection/>
    </xf>
    <xf numFmtId="168" fontId="16" fillId="3" borderId="58" xfId="20" applyNumberFormat="1" applyFont="1" applyFill="1" applyBorder="1" applyAlignment="1">
      <alignment horizontal="right" wrapText="1"/>
      <protection/>
    </xf>
    <xf numFmtId="164" fontId="17" fillId="0" borderId="0" xfId="20" applyFont="1" applyAlignment="1">
      <alignment/>
      <protection/>
    </xf>
    <xf numFmtId="164" fontId="18" fillId="0" borderId="0" xfId="20" applyFont="1" applyBorder="1">
      <alignment/>
      <protection/>
    </xf>
    <xf numFmtId="169" fontId="18" fillId="0" borderId="0" xfId="20" applyNumberFormat="1" applyFont="1" applyBorder="1" applyAlignment="1">
      <alignment horizontal="right"/>
      <protection/>
    </xf>
    <xf numFmtId="168" fontId="18" fillId="0" borderId="0" xfId="20" applyNumberFormat="1" applyFont="1" applyBorder="1">
      <alignment/>
      <protection/>
    </xf>
    <xf numFmtId="164" fontId="17" fillId="0" borderId="0" xfId="20" applyFont="1" applyBorder="1" applyAlignment="1">
      <alignment/>
      <protection/>
    </xf>
    <xf numFmtId="164" fontId="1" fillId="0" borderId="0" xfId="20" applyFont="1" applyBorder="1" applyAlignment="1">
      <alignment horizontal="right"/>
      <protection/>
    </xf>
    <xf numFmtId="166" fontId="19" fillId="3" borderId="58" xfId="20" applyNumberFormat="1" applyFont="1" applyFill="1" applyBorder="1" applyAlignment="1">
      <alignment horizontal="left" wrapText="1"/>
      <protection/>
    </xf>
    <xf numFmtId="168" fontId="19" fillId="3" borderId="58" xfId="20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92"/>
  <sheetViews>
    <sheetView showGridLines="0" zoomScaleSheetLayoutView="75" workbookViewId="0" topLeftCell="B40">
      <selection activeCell="L23" sqref="L23"/>
    </sheetView>
  </sheetViews>
  <sheetFormatPr defaultColWidth="9.003906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50390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44537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7" spans="3:11" ht="12.75">
      <c r="C7" s="16" t="s">
        <v>6</v>
      </c>
      <c r="D7" s="17" t="s">
        <v>7</v>
      </c>
      <c r="H7" s="18" t="s">
        <v>8</v>
      </c>
      <c r="J7" s="17"/>
      <c r="K7" s="17"/>
    </row>
    <row r="8" spans="4:11" ht="12.75">
      <c r="D8" s="17" t="s">
        <v>9</v>
      </c>
      <c r="H8" s="18" t="s">
        <v>10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11</v>
      </c>
      <c r="D11" s="17"/>
      <c r="H11" s="18" t="s">
        <v>8</v>
      </c>
      <c r="J11" s="17"/>
      <c r="K11" s="17"/>
    </row>
    <row r="12" spans="4:11" ht="12.75">
      <c r="D12" s="17"/>
      <c r="H12" s="18" t="s">
        <v>10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12</v>
      </c>
      <c r="H14" s="19" t="s">
        <v>13</v>
      </c>
      <c r="J14" s="18"/>
    </row>
    <row r="15" ht="12.75" customHeight="1">
      <c r="J15" s="18"/>
    </row>
    <row r="16" spans="3:8" ht="28.5" customHeight="1">
      <c r="C16" s="19" t="s">
        <v>14</v>
      </c>
      <c r="H16" s="19" t="s">
        <v>14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15</v>
      </c>
      <c r="K18" s="27"/>
    </row>
    <row r="19" spans="2:11" ht="15" customHeight="1">
      <c r="B19" s="28" t="s">
        <v>16</v>
      </c>
      <c r="C19" s="29"/>
      <c r="D19" s="30">
        <v>15</v>
      </c>
      <c r="E19" s="31" t="s">
        <v>17</v>
      </c>
      <c r="F19" s="32"/>
      <c r="G19" s="33"/>
      <c r="H19" s="33"/>
      <c r="I19" s="34">
        <f>ROUND(G32,0)</f>
        <v>0</v>
      </c>
      <c r="J19" s="34"/>
      <c r="K19" s="35"/>
    </row>
    <row r="20" spans="2:11" ht="12.75">
      <c r="B20" s="28" t="s">
        <v>18</v>
      </c>
      <c r="C20" s="29"/>
      <c r="D20" s="30">
        <f>SazbaDPH1</f>
        <v>15</v>
      </c>
      <c r="E20" s="31" t="s">
        <v>17</v>
      </c>
      <c r="F20" s="36"/>
      <c r="G20" s="37"/>
      <c r="H20" s="37"/>
      <c r="I20" s="38">
        <f>ROUND(I19*D20/100,0)</f>
        <v>0</v>
      </c>
      <c r="J20" s="38"/>
      <c r="K20" s="35"/>
    </row>
    <row r="21" spans="2:11" ht="12.75">
      <c r="B21" s="28" t="s">
        <v>16</v>
      </c>
      <c r="C21" s="29"/>
      <c r="D21" s="30">
        <v>21</v>
      </c>
      <c r="E21" s="31" t="s">
        <v>17</v>
      </c>
      <c r="F21" s="36"/>
      <c r="G21" s="37"/>
      <c r="H21" s="37"/>
      <c r="I21" s="38">
        <f>ROUND(H32,0)</f>
        <v>0</v>
      </c>
      <c r="J21" s="38"/>
      <c r="K21" s="35"/>
    </row>
    <row r="22" spans="2:11" ht="13.5">
      <c r="B22" s="28" t="s">
        <v>18</v>
      </c>
      <c r="C22" s="29"/>
      <c r="D22" s="30">
        <f>SazbaDPH2</f>
        <v>21</v>
      </c>
      <c r="E22" s="31" t="s">
        <v>17</v>
      </c>
      <c r="F22" s="39"/>
      <c r="G22" s="40"/>
      <c r="H22" s="40"/>
      <c r="I22" s="41">
        <f>ROUND(I21*D21/100,0)</f>
        <v>0</v>
      </c>
      <c r="J22" s="41"/>
      <c r="K22" s="35"/>
    </row>
    <row r="23" spans="2:11" ht="16.5">
      <c r="B23" s="42" t="s">
        <v>19</v>
      </c>
      <c r="C23" s="43"/>
      <c r="D23" s="43"/>
      <c r="E23" s="44"/>
      <c r="F23" s="45"/>
      <c r="G23" s="46"/>
      <c r="H23" s="46"/>
      <c r="I23" s="47">
        <f>SUM(I19:I22)</f>
        <v>0</v>
      </c>
      <c r="J23" s="47"/>
      <c r="K23" s="48"/>
    </row>
    <row r="26" ht="1.5" customHeight="1"/>
    <row r="27" spans="2:12" ht="15.75" customHeight="1">
      <c r="B27" s="13" t="s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ht="5.25" customHeight="1">
      <c r="L28" s="50"/>
    </row>
    <row r="29" spans="2:10" ht="24" customHeight="1">
      <c r="B29" s="51" t="s">
        <v>21</v>
      </c>
      <c r="C29" s="52"/>
      <c r="D29" s="52"/>
      <c r="E29" s="53"/>
      <c r="F29" s="54" t="s">
        <v>22</v>
      </c>
      <c r="G29" s="55">
        <f>CONCATENATE("Základ DPH ",SazbaDPH1," %")</f>
        <v>0</v>
      </c>
      <c r="H29" s="54">
        <f>CONCATENATE("Základ DPH ",SazbaDPH2," %")</f>
        <v>0</v>
      </c>
      <c r="I29" s="54" t="s">
        <v>23</v>
      </c>
      <c r="J29" s="54" t="s">
        <v>17</v>
      </c>
    </row>
    <row r="30" spans="2:10" ht="12.75">
      <c r="B30" s="56" t="s">
        <v>24</v>
      </c>
      <c r="C30" s="57" t="s">
        <v>25</v>
      </c>
      <c r="D30" s="58"/>
      <c r="E30" s="59"/>
      <c r="F30" s="60">
        <f aca="true" t="shared" si="0" ref="F30:F31">G30+H30+I30</f>
        <v>0</v>
      </c>
      <c r="G30" s="61">
        <v>0</v>
      </c>
      <c r="H30" s="62">
        <v>0</v>
      </c>
      <c r="I30" s="62">
        <f aca="true" t="shared" si="1" ref="I30:I31">(G30*SazbaDPH1)/100+(H30*SazbaDPH2)/100</f>
        <v>0</v>
      </c>
      <c r="J30" s="63">
        <f aca="true" t="shared" si="2" ref="J30:J32">IF(CelkemObjekty=0,"",F30/CelkemObjekty*100)</f>
        <v>0</v>
      </c>
    </row>
    <row r="31" spans="2:10" ht="12.75">
      <c r="B31" s="64" t="s">
        <v>26</v>
      </c>
      <c r="C31" s="65" t="s">
        <v>27</v>
      </c>
      <c r="D31" s="66"/>
      <c r="E31" s="67"/>
      <c r="F31" s="68">
        <f t="shared" si="0"/>
        <v>0</v>
      </c>
      <c r="G31" s="69">
        <v>0</v>
      </c>
      <c r="H31" s="70">
        <v>0</v>
      </c>
      <c r="I31" s="70">
        <f t="shared" si="1"/>
        <v>0</v>
      </c>
      <c r="J31" s="63">
        <f t="shared" si="2"/>
        <v>0</v>
      </c>
    </row>
    <row r="32" spans="2:10" ht="17.25" customHeight="1">
      <c r="B32" s="71" t="s">
        <v>28</v>
      </c>
      <c r="C32" s="72"/>
      <c r="D32" s="73"/>
      <c r="E32" s="74"/>
      <c r="F32" s="75">
        <f>SUM(F30:F31)</f>
        <v>0</v>
      </c>
      <c r="G32" s="75">
        <f>SUM(G30:G31)</f>
        <v>0</v>
      </c>
      <c r="H32" s="75">
        <f>SUM(H30:H31)</f>
        <v>0</v>
      </c>
      <c r="I32" s="75">
        <f>SUM(I30:I31)</f>
        <v>0</v>
      </c>
      <c r="J32" s="76">
        <f t="shared" si="2"/>
        <v>0</v>
      </c>
    </row>
    <row r="33" spans="2:11" ht="12.75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 ht="9.7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 ht="7.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 ht="18">
      <c r="B36" s="13" t="s">
        <v>29</v>
      </c>
      <c r="C36" s="49"/>
      <c r="D36" s="49"/>
      <c r="E36" s="49"/>
      <c r="F36" s="49"/>
      <c r="G36" s="49"/>
      <c r="H36" s="49"/>
      <c r="I36" s="49"/>
      <c r="J36" s="49"/>
      <c r="K36" s="77"/>
    </row>
    <row r="37" ht="12.75">
      <c r="K37" s="77"/>
    </row>
    <row r="38" spans="2:10" ht="25.5">
      <c r="B38" s="78" t="s">
        <v>30</v>
      </c>
      <c r="C38" s="79" t="s">
        <v>31</v>
      </c>
      <c r="D38" s="52"/>
      <c r="E38" s="53"/>
      <c r="F38" s="54" t="s">
        <v>22</v>
      </c>
      <c r="G38" s="55">
        <f>CONCATENATE("Základ DPH ",SazbaDPH1," %")</f>
        <v>0</v>
      </c>
      <c r="H38" s="54">
        <f>CONCATENATE("Základ DPH ",SazbaDPH2," %")</f>
        <v>0</v>
      </c>
      <c r="I38" s="55" t="s">
        <v>23</v>
      </c>
      <c r="J38" s="54" t="s">
        <v>17</v>
      </c>
    </row>
    <row r="39" spans="2:10" ht="12.75">
      <c r="B39" s="80" t="s">
        <v>24</v>
      </c>
      <c r="C39" s="81" t="s">
        <v>32</v>
      </c>
      <c r="D39" s="58"/>
      <c r="E39" s="59"/>
      <c r="F39" s="60">
        <f aca="true" t="shared" si="3" ref="F39:F42">G39+H39+I39</f>
        <v>0</v>
      </c>
      <c r="G39" s="61">
        <v>0</v>
      </c>
      <c r="H39" s="62">
        <v>0</v>
      </c>
      <c r="I39" s="69">
        <f aca="true" t="shared" si="4" ref="I39:I42">(G39*SazbaDPH1)/100+(H39*SazbaDPH2)/100</f>
        <v>0</v>
      </c>
      <c r="J39" s="63">
        <f aca="true" t="shared" si="5" ref="J39:J43">IF(CelkemObjekty=0,"",F39/CelkemObjekty*100)</f>
        <v>0</v>
      </c>
    </row>
    <row r="40" spans="2:10" ht="12.75">
      <c r="B40" s="82" t="s">
        <v>24</v>
      </c>
      <c r="C40" s="83" t="s">
        <v>33</v>
      </c>
      <c r="D40" s="66"/>
      <c r="E40" s="67"/>
      <c r="F40" s="68">
        <f t="shared" si="3"/>
        <v>0</v>
      </c>
      <c r="G40" s="69">
        <v>0</v>
      </c>
      <c r="H40" s="70">
        <v>0</v>
      </c>
      <c r="I40" s="69">
        <f t="shared" si="4"/>
        <v>0</v>
      </c>
      <c r="J40" s="63">
        <f t="shared" si="5"/>
        <v>0</v>
      </c>
    </row>
    <row r="41" spans="2:10" ht="12.75">
      <c r="B41" s="82" t="s">
        <v>26</v>
      </c>
      <c r="C41" s="83" t="s">
        <v>34</v>
      </c>
      <c r="D41" s="66"/>
      <c r="E41" s="67"/>
      <c r="F41" s="68">
        <f t="shared" si="3"/>
        <v>0</v>
      </c>
      <c r="G41" s="69">
        <v>0</v>
      </c>
      <c r="H41" s="70">
        <v>0</v>
      </c>
      <c r="I41" s="69">
        <f t="shared" si="4"/>
        <v>0</v>
      </c>
      <c r="J41" s="63">
        <f t="shared" si="5"/>
        <v>0</v>
      </c>
    </row>
    <row r="42" spans="2:10" ht="12.75">
      <c r="B42" s="82" t="s">
        <v>26</v>
      </c>
      <c r="C42" s="83" t="s">
        <v>35</v>
      </c>
      <c r="D42" s="66"/>
      <c r="E42" s="67"/>
      <c r="F42" s="68">
        <f t="shared" si="3"/>
        <v>0</v>
      </c>
      <c r="G42" s="69">
        <v>0</v>
      </c>
      <c r="H42" s="70">
        <v>0</v>
      </c>
      <c r="I42" s="69">
        <f t="shared" si="4"/>
        <v>0</v>
      </c>
      <c r="J42" s="63">
        <f t="shared" si="5"/>
        <v>0</v>
      </c>
    </row>
    <row r="43" spans="2:10" ht="12.75">
      <c r="B43" s="71" t="s">
        <v>28</v>
      </c>
      <c r="C43" s="72"/>
      <c r="D43" s="73"/>
      <c r="E43" s="74"/>
      <c r="F43" s="75">
        <f>SUM(F39:F42)</f>
        <v>0</v>
      </c>
      <c r="G43" s="84">
        <f>SUM(G39:G42)</f>
        <v>0</v>
      </c>
      <c r="H43" s="75">
        <f>SUM(H39:H42)</f>
        <v>0</v>
      </c>
      <c r="I43" s="84">
        <f>SUM(I39:I42)</f>
        <v>0</v>
      </c>
      <c r="J43" s="76">
        <f t="shared" si="5"/>
        <v>0</v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36</v>
      </c>
      <c r="C48" s="49"/>
      <c r="D48" s="49"/>
      <c r="E48" s="49"/>
      <c r="F48" s="49"/>
      <c r="G48" s="49"/>
      <c r="H48" s="49"/>
      <c r="I48" s="49"/>
      <c r="J48" s="49"/>
    </row>
    <row r="49" ht="9" customHeight="1"/>
    <row r="50" spans="2:10" ht="12.75">
      <c r="B50" s="51" t="s">
        <v>37</v>
      </c>
      <c r="C50" s="52"/>
      <c r="D50" s="52"/>
      <c r="E50" s="54" t="s">
        <v>17</v>
      </c>
      <c r="F50" s="54" t="s">
        <v>38</v>
      </c>
      <c r="G50" s="55" t="s">
        <v>39</v>
      </c>
      <c r="H50" s="54" t="s">
        <v>40</v>
      </c>
      <c r="I50" s="55" t="s">
        <v>41</v>
      </c>
      <c r="J50" s="85" t="s">
        <v>42</v>
      </c>
    </row>
    <row r="51" spans="2:10" ht="12.75">
      <c r="B51" s="56" t="s">
        <v>43</v>
      </c>
      <c r="C51" s="57" t="s">
        <v>44</v>
      </c>
      <c r="D51" s="58"/>
      <c r="E51" s="86">
        <f aca="true" t="shared" si="6" ref="E51:E73">IF(SUM(SoucetDilu)=0,"",SUM(F51:J51)/SUM(SoucetDilu)*100)</f>
        <v>0</v>
      </c>
      <c r="F51" s="62">
        <v>0</v>
      </c>
      <c r="G51" s="61">
        <v>0</v>
      </c>
      <c r="H51" s="62">
        <v>0</v>
      </c>
      <c r="I51" s="61">
        <v>0</v>
      </c>
      <c r="J51" s="62">
        <v>0</v>
      </c>
    </row>
    <row r="52" spans="2:10" ht="12.75">
      <c r="B52" s="64" t="s">
        <v>45</v>
      </c>
      <c r="C52" s="65" t="s">
        <v>46</v>
      </c>
      <c r="D52" s="66"/>
      <c r="E52" s="87">
        <f t="shared" si="6"/>
        <v>0</v>
      </c>
      <c r="F52" s="70">
        <v>0</v>
      </c>
      <c r="G52" s="69">
        <v>0</v>
      </c>
      <c r="H52" s="70">
        <v>0</v>
      </c>
      <c r="I52" s="69">
        <v>0</v>
      </c>
      <c r="J52" s="70">
        <v>0</v>
      </c>
    </row>
    <row r="53" spans="2:10" ht="12.75">
      <c r="B53" s="64" t="s">
        <v>47</v>
      </c>
      <c r="C53" s="65" t="s">
        <v>48</v>
      </c>
      <c r="D53" s="66"/>
      <c r="E53" s="87">
        <f t="shared" si="6"/>
        <v>0</v>
      </c>
      <c r="F53" s="70">
        <v>0</v>
      </c>
      <c r="G53" s="69">
        <v>0</v>
      </c>
      <c r="H53" s="70">
        <v>0</v>
      </c>
      <c r="I53" s="69">
        <v>0</v>
      </c>
      <c r="J53" s="70">
        <v>0</v>
      </c>
    </row>
    <row r="54" spans="2:10" ht="12.75">
      <c r="B54" s="64" t="s">
        <v>49</v>
      </c>
      <c r="C54" s="65" t="s">
        <v>50</v>
      </c>
      <c r="D54" s="66"/>
      <c r="E54" s="87">
        <f t="shared" si="6"/>
        <v>0</v>
      </c>
      <c r="F54" s="70">
        <v>0</v>
      </c>
      <c r="G54" s="69">
        <v>0</v>
      </c>
      <c r="H54" s="70">
        <v>0</v>
      </c>
      <c r="I54" s="69">
        <v>0</v>
      </c>
      <c r="J54" s="70">
        <v>0</v>
      </c>
    </row>
    <row r="55" spans="2:10" ht="12.75">
      <c r="B55" s="64" t="s">
        <v>51</v>
      </c>
      <c r="C55" s="65" t="s">
        <v>52</v>
      </c>
      <c r="D55" s="66"/>
      <c r="E55" s="87">
        <f t="shared" si="6"/>
        <v>0</v>
      </c>
      <c r="F55" s="70">
        <v>0</v>
      </c>
      <c r="G55" s="69">
        <v>0</v>
      </c>
      <c r="H55" s="70">
        <v>0</v>
      </c>
      <c r="I55" s="69">
        <v>0</v>
      </c>
      <c r="J55" s="70">
        <v>0</v>
      </c>
    </row>
    <row r="56" spans="2:10" ht="12.75">
      <c r="B56" s="64" t="s">
        <v>53</v>
      </c>
      <c r="C56" s="65" t="s">
        <v>54</v>
      </c>
      <c r="D56" s="66"/>
      <c r="E56" s="87">
        <f t="shared" si="6"/>
        <v>0</v>
      </c>
      <c r="F56" s="70">
        <v>0</v>
      </c>
      <c r="G56" s="69">
        <v>0</v>
      </c>
      <c r="H56" s="70">
        <v>0</v>
      </c>
      <c r="I56" s="69">
        <v>0</v>
      </c>
      <c r="J56" s="70">
        <v>0</v>
      </c>
    </row>
    <row r="57" spans="2:10" ht="12.75">
      <c r="B57" s="64" t="s">
        <v>55</v>
      </c>
      <c r="C57" s="65" t="s">
        <v>56</v>
      </c>
      <c r="D57" s="66"/>
      <c r="E57" s="87">
        <f t="shared" si="6"/>
        <v>0</v>
      </c>
      <c r="F57" s="70">
        <v>0</v>
      </c>
      <c r="G57" s="69">
        <v>0</v>
      </c>
      <c r="H57" s="70">
        <v>0</v>
      </c>
      <c r="I57" s="69">
        <v>0</v>
      </c>
      <c r="J57" s="70">
        <v>0</v>
      </c>
    </row>
    <row r="58" spans="2:10" ht="12.75">
      <c r="B58" s="64" t="s">
        <v>57</v>
      </c>
      <c r="C58" s="65" t="s">
        <v>58</v>
      </c>
      <c r="D58" s="66"/>
      <c r="E58" s="87">
        <f t="shared" si="6"/>
        <v>0</v>
      </c>
      <c r="F58" s="70">
        <v>0</v>
      </c>
      <c r="G58" s="69">
        <v>0</v>
      </c>
      <c r="H58" s="70">
        <v>0</v>
      </c>
      <c r="I58" s="69">
        <v>0</v>
      </c>
      <c r="J58" s="70">
        <v>0</v>
      </c>
    </row>
    <row r="59" spans="2:10" ht="12.75">
      <c r="B59" s="64" t="s">
        <v>59</v>
      </c>
      <c r="C59" s="65" t="s">
        <v>60</v>
      </c>
      <c r="D59" s="66"/>
      <c r="E59" s="87">
        <f t="shared" si="6"/>
        <v>0</v>
      </c>
      <c r="F59" s="70">
        <v>0</v>
      </c>
      <c r="G59" s="69">
        <v>0</v>
      </c>
      <c r="H59" s="70">
        <v>0</v>
      </c>
      <c r="I59" s="69">
        <v>0</v>
      </c>
      <c r="J59" s="70">
        <v>0</v>
      </c>
    </row>
    <row r="60" spans="2:10" ht="12.75">
      <c r="B60" s="64" t="s">
        <v>61</v>
      </c>
      <c r="C60" s="65" t="s">
        <v>62</v>
      </c>
      <c r="D60" s="66"/>
      <c r="E60" s="87">
        <f t="shared" si="6"/>
        <v>0</v>
      </c>
      <c r="F60" s="70">
        <v>0</v>
      </c>
      <c r="G60" s="69">
        <v>0</v>
      </c>
      <c r="H60" s="70">
        <v>0</v>
      </c>
      <c r="I60" s="69">
        <v>0</v>
      </c>
      <c r="J60" s="70">
        <v>0</v>
      </c>
    </row>
    <row r="61" spans="2:10" ht="12.75">
      <c r="B61" s="64" t="s">
        <v>63</v>
      </c>
      <c r="C61" s="65" t="s">
        <v>64</v>
      </c>
      <c r="D61" s="66"/>
      <c r="E61" s="87">
        <f t="shared" si="6"/>
        <v>0</v>
      </c>
      <c r="F61" s="70">
        <v>0</v>
      </c>
      <c r="G61" s="69">
        <v>0</v>
      </c>
      <c r="H61" s="70">
        <v>0</v>
      </c>
      <c r="I61" s="69">
        <v>0</v>
      </c>
      <c r="J61" s="70">
        <v>0</v>
      </c>
    </row>
    <row r="62" spans="2:10" ht="12.75">
      <c r="B62" s="64" t="s">
        <v>65</v>
      </c>
      <c r="C62" s="65" t="s">
        <v>66</v>
      </c>
      <c r="D62" s="66"/>
      <c r="E62" s="87">
        <f t="shared" si="6"/>
        <v>0</v>
      </c>
      <c r="F62" s="70">
        <v>0</v>
      </c>
      <c r="G62" s="69">
        <v>0</v>
      </c>
      <c r="H62" s="70">
        <v>0</v>
      </c>
      <c r="I62" s="69">
        <v>0</v>
      </c>
      <c r="J62" s="70">
        <v>0</v>
      </c>
    </row>
    <row r="63" spans="2:10" ht="12.75">
      <c r="B63" s="64" t="s">
        <v>67</v>
      </c>
      <c r="C63" s="65" t="s">
        <v>68</v>
      </c>
      <c r="D63" s="66"/>
      <c r="E63" s="87">
        <f t="shared" si="6"/>
        <v>0</v>
      </c>
      <c r="F63" s="70">
        <v>0</v>
      </c>
      <c r="G63" s="69">
        <v>0</v>
      </c>
      <c r="H63" s="70">
        <v>0</v>
      </c>
      <c r="I63" s="69">
        <v>0</v>
      </c>
      <c r="J63" s="70">
        <v>0</v>
      </c>
    </row>
    <row r="64" spans="2:10" ht="12.75">
      <c r="B64" s="64" t="s">
        <v>69</v>
      </c>
      <c r="C64" s="65" t="s">
        <v>70</v>
      </c>
      <c r="D64" s="66"/>
      <c r="E64" s="87">
        <f t="shared" si="6"/>
        <v>0</v>
      </c>
      <c r="F64" s="70">
        <v>0</v>
      </c>
      <c r="G64" s="69">
        <v>0</v>
      </c>
      <c r="H64" s="70">
        <v>0</v>
      </c>
      <c r="I64" s="69">
        <v>0</v>
      </c>
      <c r="J64" s="70">
        <v>0</v>
      </c>
    </row>
    <row r="65" spans="2:10" ht="12.75">
      <c r="B65" s="64" t="s">
        <v>71</v>
      </c>
      <c r="C65" s="65" t="s">
        <v>72</v>
      </c>
      <c r="D65" s="66"/>
      <c r="E65" s="87">
        <f t="shared" si="6"/>
        <v>0</v>
      </c>
      <c r="F65" s="70">
        <v>0</v>
      </c>
      <c r="G65" s="69">
        <v>0</v>
      </c>
      <c r="H65" s="70">
        <v>0</v>
      </c>
      <c r="I65" s="69">
        <v>0</v>
      </c>
      <c r="J65" s="70">
        <v>0</v>
      </c>
    </row>
    <row r="66" spans="2:10" ht="12.75">
      <c r="B66" s="64" t="s">
        <v>73</v>
      </c>
      <c r="C66" s="65" t="s">
        <v>74</v>
      </c>
      <c r="D66" s="66"/>
      <c r="E66" s="87">
        <f t="shared" si="6"/>
        <v>0</v>
      </c>
      <c r="F66" s="70">
        <v>0</v>
      </c>
      <c r="G66" s="69">
        <v>0</v>
      </c>
      <c r="H66" s="70">
        <v>0</v>
      </c>
      <c r="I66" s="69">
        <v>0</v>
      </c>
      <c r="J66" s="70">
        <v>0</v>
      </c>
    </row>
    <row r="67" spans="2:10" ht="12.75">
      <c r="B67" s="64" t="s">
        <v>75</v>
      </c>
      <c r="C67" s="65" t="s">
        <v>76</v>
      </c>
      <c r="D67" s="66"/>
      <c r="E67" s="87">
        <f t="shared" si="6"/>
        <v>0</v>
      </c>
      <c r="F67" s="70">
        <v>0</v>
      </c>
      <c r="G67" s="69">
        <v>0</v>
      </c>
      <c r="H67" s="70">
        <v>0</v>
      </c>
      <c r="I67" s="69">
        <v>0</v>
      </c>
      <c r="J67" s="70">
        <v>0</v>
      </c>
    </row>
    <row r="68" spans="2:10" ht="12.75">
      <c r="B68" s="64" t="s">
        <v>77</v>
      </c>
      <c r="C68" s="65" t="s">
        <v>78</v>
      </c>
      <c r="D68" s="66"/>
      <c r="E68" s="87">
        <f t="shared" si="6"/>
        <v>0</v>
      </c>
      <c r="F68" s="70">
        <v>0</v>
      </c>
      <c r="G68" s="69">
        <v>0</v>
      </c>
      <c r="H68" s="70">
        <v>0</v>
      </c>
      <c r="I68" s="69">
        <v>0</v>
      </c>
      <c r="J68" s="70">
        <v>0</v>
      </c>
    </row>
    <row r="69" spans="2:10" ht="12.75">
      <c r="B69" s="64" t="s">
        <v>79</v>
      </c>
      <c r="C69" s="65" t="s">
        <v>80</v>
      </c>
      <c r="D69" s="66"/>
      <c r="E69" s="87">
        <f t="shared" si="6"/>
        <v>0</v>
      </c>
      <c r="F69" s="70">
        <v>0</v>
      </c>
      <c r="G69" s="69">
        <v>0</v>
      </c>
      <c r="H69" s="70">
        <v>0</v>
      </c>
      <c r="I69" s="69">
        <v>0</v>
      </c>
      <c r="J69" s="70">
        <v>0</v>
      </c>
    </row>
    <row r="70" spans="2:10" ht="12.75">
      <c r="B70" s="64" t="s">
        <v>81</v>
      </c>
      <c r="C70" s="65" t="s">
        <v>82</v>
      </c>
      <c r="D70" s="66"/>
      <c r="E70" s="87">
        <f t="shared" si="6"/>
        <v>0</v>
      </c>
      <c r="F70" s="70">
        <v>0</v>
      </c>
      <c r="G70" s="69">
        <v>0</v>
      </c>
      <c r="H70" s="70">
        <v>0</v>
      </c>
      <c r="I70" s="69">
        <v>0</v>
      </c>
      <c r="J70" s="70">
        <v>0</v>
      </c>
    </row>
    <row r="71" spans="2:10" ht="12.75">
      <c r="B71" s="64" t="s">
        <v>83</v>
      </c>
      <c r="C71" s="65" t="s">
        <v>84</v>
      </c>
      <c r="D71" s="66"/>
      <c r="E71" s="87">
        <f t="shared" si="6"/>
        <v>0</v>
      </c>
      <c r="F71" s="70">
        <v>0</v>
      </c>
      <c r="G71" s="69">
        <v>0</v>
      </c>
      <c r="H71" s="70">
        <v>0</v>
      </c>
      <c r="I71" s="69">
        <v>0</v>
      </c>
      <c r="J71" s="70">
        <v>0</v>
      </c>
    </row>
    <row r="72" spans="2:10" ht="12.75">
      <c r="B72" s="64" t="s">
        <v>85</v>
      </c>
      <c r="C72" s="65" t="s">
        <v>86</v>
      </c>
      <c r="D72" s="66"/>
      <c r="E72" s="87">
        <f t="shared" si="6"/>
        <v>0</v>
      </c>
      <c r="F72" s="70">
        <v>0</v>
      </c>
      <c r="G72" s="69">
        <v>0</v>
      </c>
      <c r="H72" s="70">
        <v>0</v>
      </c>
      <c r="I72" s="69">
        <v>0</v>
      </c>
      <c r="J72" s="70">
        <v>0</v>
      </c>
    </row>
    <row r="73" spans="2:10" ht="12.75">
      <c r="B73" s="71" t="s">
        <v>28</v>
      </c>
      <c r="C73" s="72"/>
      <c r="D73" s="73"/>
      <c r="E73" s="88">
        <f t="shared" si="6"/>
        <v>0</v>
      </c>
      <c r="F73" s="75">
        <f>SUM(F51:F72)</f>
        <v>0</v>
      </c>
      <c r="G73" s="84">
        <f>SUM(G51:G72)</f>
        <v>0</v>
      </c>
      <c r="H73" s="75">
        <f>SUM(H51:H72)</f>
        <v>0</v>
      </c>
      <c r="I73" s="84">
        <f>SUM(I51:I72)</f>
        <v>0</v>
      </c>
      <c r="J73" s="75">
        <f>SUM(J51:J72)</f>
        <v>0</v>
      </c>
    </row>
    <row r="75" ht="2.25" customHeight="1"/>
    <row r="76" ht="1.5" customHeight="1"/>
    <row r="77" ht="0.75" customHeight="1"/>
    <row r="78" ht="0.75" customHeight="1"/>
    <row r="79" ht="0.75" customHeight="1"/>
    <row r="80" spans="2:10" ht="18">
      <c r="B80" s="13" t="s">
        <v>87</v>
      </c>
      <c r="C80" s="49"/>
      <c r="D80" s="49"/>
      <c r="E80" s="49"/>
      <c r="F80" s="49"/>
      <c r="G80" s="49"/>
      <c r="H80" s="49"/>
      <c r="I80" s="49"/>
      <c r="J80" s="49"/>
    </row>
    <row r="82" spans="2:8" s="1" customFormat="1" ht="12.75">
      <c r="B82" s="51" t="s">
        <v>88</v>
      </c>
      <c r="C82" s="52"/>
      <c r="D82" s="52"/>
      <c r="E82" s="89"/>
      <c r="F82" s="90"/>
      <c r="G82" s="55"/>
      <c r="H82" s="54" t="s">
        <v>22</v>
      </c>
    </row>
    <row r="83" spans="2:8" s="1" customFormat="1" ht="12.75">
      <c r="B83" s="56" t="s">
        <v>89</v>
      </c>
      <c r="C83" s="57"/>
      <c r="D83" s="58"/>
      <c r="E83" s="91"/>
      <c r="F83" s="92"/>
      <c r="G83" s="61"/>
      <c r="H83" s="62">
        <v>0</v>
      </c>
    </row>
    <row r="84" spans="2:8" s="1" customFormat="1" ht="12.75">
      <c r="B84" s="64" t="s">
        <v>90</v>
      </c>
      <c r="C84" s="65"/>
      <c r="D84" s="66"/>
      <c r="E84" s="93"/>
      <c r="F84" s="94"/>
      <c r="G84" s="69"/>
      <c r="H84" s="70">
        <v>0</v>
      </c>
    </row>
    <row r="85" spans="2:8" s="1" customFormat="1" ht="12.75">
      <c r="B85" s="64" t="s">
        <v>91</v>
      </c>
      <c r="C85" s="65"/>
      <c r="D85" s="66"/>
      <c r="E85" s="93"/>
      <c r="F85" s="94"/>
      <c r="G85" s="69"/>
      <c r="H85" s="70">
        <v>0</v>
      </c>
    </row>
    <row r="86" spans="2:8" s="1" customFormat="1" ht="12.75">
      <c r="B86" s="64" t="s">
        <v>92</v>
      </c>
      <c r="C86" s="65"/>
      <c r="D86" s="66"/>
      <c r="E86" s="93"/>
      <c r="F86" s="94"/>
      <c r="G86" s="69"/>
      <c r="H86" s="70">
        <v>0</v>
      </c>
    </row>
    <row r="87" spans="2:8" s="1" customFormat="1" ht="12.75">
      <c r="B87" s="64" t="s">
        <v>93</v>
      </c>
      <c r="C87" s="65"/>
      <c r="D87" s="66"/>
      <c r="E87" s="93"/>
      <c r="F87" s="94"/>
      <c r="G87" s="69"/>
      <c r="H87" s="70">
        <v>0</v>
      </c>
    </row>
    <row r="88" spans="2:8" s="1" customFormat="1" ht="12.75">
      <c r="B88" s="64" t="s">
        <v>94</v>
      </c>
      <c r="C88" s="65"/>
      <c r="D88" s="66"/>
      <c r="E88" s="93"/>
      <c r="F88" s="94"/>
      <c r="G88" s="69"/>
      <c r="H88" s="70">
        <v>0</v>
      </c>
    </row>
    <row r="89" spans="2:8" s="1" customFormat="1" ht="12.75">
      <c r="B89" s="64" t="s">
        <v>95</v>
      </c>
      <c r="C89" s="65"/>
      <c r="D89" s="66"/>
      <c r="E89" s="93"/>
      <c r="F89" s="94"/>
      <c r="G89" s="69"/>
      <c r="H89" s="70">
        <v>0</v>
      </c>
    </row>
    <row r="90" spans="2:8" s="1" customFormat="1" ht="12.75">
      <c r="B90" s="64" t="s">
        <v>96</v>
      </c>
      <c r="C90" s="65"/>
      <c r="D90" s="66"/>
      <c r="E90" s="93"/>
      <c r="F90" s="94"/>
      <c r="G90" s="69"/>
      <c r="H90" s="70">
        <v>0</v>
      </c>
    </row>
    <row r="91" spans="2:8" s="1" customFormat="1" ht="12.75">
      <c r="B91" s="71" t="s">
        <v>28</v>
      </c>
      <c r="C91" s="72"/>
      <c r="D91" s="73"/>
      <c r="E91" s="95"/>
      <c r="F91" s="96"/>
      <c r="G91" s="84"/>
      <c r="H91" s="75">
        <f>SUM(H83:H90)</f>
        <v>0</v>
      </c>
    </row>
    <row r="92" s="1" customFormat="1" ht="12.75">
      <c r="G92" s="2"/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110236220472" footer="0.19652777777777777"/>
  <pageSetup fitToHeight="9999" fitToWidth="1" horizontalDpi="300" verticalDpi="300" orientation="portrait" paperSize="9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228"/>
  <sheetViews>
    <sheetView showGridLines="0" zoomScaleSheetLayoutView="100" workbookViewId="0" topLeftCell="A121">
      <selection activeCell="L158" sqref="L158"/>
    </sheetView>
  </sheetViews>
  <sheetFormatPr defaultColWidth="9.00390625" defaultRowHeight="12.75"/>
  <cols>
    <col min="1" max="1" width="4.375" style="244" customWidth="1"/>
    <col min="2" max="2" width="11.50390625" style="244" customWidth="1"/>
    <col min="3" max="3" width="40.375" style="244" customWidth="1"/>
    <col min="4" max="4" width="5.50390625" style="244" customWidth="1"/>
    <col min="5" max="5" width="8.50390625" style="245" customWidth="1"/>
    <col min="6" max="6" width="9.875" style="244" customWidth="1"/>
    <col min="7" max="7" width="13.875" style="244" customWidth="1"/>
    <col min="8" max="8" width="11.75390625" style="244" hidden="1" customWidth="1"/>
    <col min="9" max="9" width="11.50390625" style="244" hidden="1" customWidth="1"/>
    <col min="10" max="10" width="11.00390625" style="244" hidden="1" customWidth="1"/>
    <col min="11" max="11" width="10.375" style="244" hidden="1" customWidth="1"/>
    <col min="12" max="12" width="75.375" style="244" customWidth="1"/>
    <col min="13" max="13" width="45.25390625" style="244" customWidth="1"/>
    <col min="14" max="16384" width="9.125" style="244" customWidth="1"/>
  </cols>
  <sheetData>
    <row r="1" spans="1:7" ht="15.75">
      <c r="A1" s="246" t="s">
        <v>154</v>
      </c>
      <c r="B1" s="246"/>
      <c r="C1" s="246"/>
      <c r="D1" s="246"/>
      <c r="E1" s="246"/>
      <c r="F1" s="246"/>
      <c r="G1" s="246"/>
    </row>
    <row r="2" spans="2:7" ht="14.25" customHeight="1">
      <c r="B2" s="247"/>
      <c r="C2" s="248"/>
      <c r="D2" s="248"/>
      <c r="E2" s="249"/>
      <c r="F2" s="248"/>
      <c r="G2" s="248"/>
    </row>
    <row r="3" spans="1:7" ht="13.5">
      <c r="A3" s="193" t="s">
        <v>3</v>
      </c>
      <c r="B3" s="193"/>
      <c r="C3" s="194" t="s">
        <v>142</v>
      </c>
      <c r="D3" s="250"/>
      <c r="E3" s="251" t="s">
        <v>155</v>
      </c>
      <c r="F3" s="252">
        <f>'02  Rek'!H1</f>
        <v>0</v>
      </c>
      <c r="G3" s="253"/>
    </row>
    <row r="4" spans="1:7" ht="13.5">
      <c r="A4" s="254" t="s">
        <v>144</v>
      </c>
      <c r="B4" s="254"/>
      <c r="C4" s="201" t="s">
        <v>477</v>
      </c>
      <c r="D4" s="255"/>
      <c r="E4" s="256">
        <f>'02  Rek'!G2</f>
        <v>0</v>
      </c>
      <c r="F4" s="256"/>
      <c r="G4" s="256"/>
    </row>
    <row r="5" spans="1:7" ht="13.5">
      <c r="A5" s="257"/>
      <c r="G5" s="258"/>
    </row>
    <row r="6" spans="1:11" ht="27" customHeight="1">
      <c r="A6" s="259" t="s">
        <v>156</v>
      </c>
      <c r="B6" s="260" t="s">
        <v>157</v>
      </c>
      <c r="C6" s="260" t="s">
        <v>158</v>
      </c>
      <c r="D6" s="260" t="s">
        <v>159</v>
      </c>
      <c r="E6" s="261" t="s">
        <v>160</v>
      </c>
      <c r="F6" s="260" t="s">
        <v>161</v>
      </c>
      <c r="G6" s="262" t="s">
        <v>162</v>
      </c>
      <c r="H6" s="263" t="s">
        <v>163</v>
      </c>
      <c r="I6" s="263" t="s">
        <v>164</v>
      </c>
      <c r="J6" s="263" t="s">
        <v>165</v>
      </c>
      <c r="K6" s="263" t="s">
        <v>166</v>
      </c>
    </row>
    <row r="7" spans="1:15" ht="12.75">
      <c r="A7" s="264" t="s">
        <v>167</v>
      </c>
      <c r="B7" s="265" t="s">
        <v>49</v>
      </c>
      <c r="C7" s="266" t="s">
        <v>50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ht="12.75">
      <c r="A8" s="275">
        <v>1</v>
      </c>
      <c r="B8" s="276" t="s">
        <v>478</v>
      </c>
      <c r="C8" s="277" t="s">
        <v>479</v>
      </c>
      <c r="D8" s="278" t="s">
        <v>250</v>
      </c>
      <c r="E8" s="279">
        <v>163</v>
      </c>
      <c r="F8" s="279">
        <v>0</v>
      </c>
      <c r="G8" s="280">
        <f aca="true" t="shared" si="0" ref="G8:G14">E8*F8</f>
        <v>0</v>
      </c>
      <c r="H8" s="281">
        <v>0</v>
      </c>
      <c r="I8" s="282">
        <f aca="true" t="shared" si="1" ref="I8:I14">E8*H8</f>
        <v>0</v>
      </c>
      <c r="J8" s="281">
        <v>0</v>
      </c>
      <c r="K8" s="282">
        <f aca="true" t="shared" si="2" ref="K8:K14">E8*J8</f>
        <v>0</v>
      </c>
      <c r="O8" s="274">
        <v>2</v>
      </c>
      <c r="AA8" s="244">
        <v>1</v>
      </c>
      <c r="AB8" s="244">
        <v>7</v>
      </c>
      <c r="AC8" s="244">
        <v>7</v>
      </c>
      <c r="AZ8" s="244">
        <v>2</v>
      </c>
      <c r="BA8" s="244">
        <f aca="true" t="shared" si="3" ref="BA8:BA14">IF(AZ8=1,G8,0)</f>
        <v>0</v>
      </c>
      <c r="BB8" s="244">
        <f aca="true" t="shared" si="4" ref="BB8:BB14">IF(AZ8=2,G8,0)</f>
        <v>0</v>
      </c>
      <c r="BC8" s="244">
        <f aca="true" t="shared" si="5" ref="BC8:BC14">IF(AZ8=3,G8,0)</f>
        <v>0</v>
      </c>
      <c r="BD8" s="244">
        <f aca="true" t="shared" si="6" ref="BD8:BD14">IF(AZ8=4,G8,0)</f>
        <v>0</v>
      </c>
      <c r="BE8" s="244">
        <f aca="true" t="shared" si="7" ref="BE8:BE14">IF(AZ8=5,G8,0)</f>
        <v>0</v>
      </c>
      <c r="CA8" s="274">
        <v>1</v>
      </c>
      <c r="CB8" s="274">
        <v>7</v>
      </c>
    </row>
    <row r="9" spans="1:80" ht="22.5">
      <c r="A9" s="275">
        <v>2</v>
      </c>
      <c r="B9" s="276" t="s">
        <v>480</v>
      </c>
      <c r="C9" s="277" t="s">
        <v>481</v>
      </c>
      <c r="D9" s="278" t="s">
        <v>250</v>
      </c>
      <c r="E9" s="279">
        <v>22</v>
      </c>
      <c r="F9" s="279">
        <v>0</v>
      </c>
      <c r="G9" s="280">
        <f t="shared" si="0"/>
        <v>0</v>
      </c>
      <c r="H9" s="281">
        <v>0</v>
      </c>
      <c r="I9" s="282">
        <f t="shared" si="1"/>
        <v>0</v>
      </c>
      <c r="J9" s="281"/>
      <c r="K9" s="282">
        <f t="shared" si="2"/>
        <v>0</v>
      </c>
      <c r="O9" s="274">
        <v>2</v>
      </c>
      <c r="AA9" s="244">
        <v>3</v>
      </c>
      <c r="AB9" s="244">
        <v>7</v>
      </c>
      <c r="AC9" s="244">
        <v>61313212</v>
      </c>
      <c r="AZ9" s="244">
        <v>2</v>
      </c>
      <c r="BA9" s="244">
        <f t="shared" si="3"/>
        <v>0</v>
      </c>
      <c r="BB9" s="244">
        <f t="shared" si="4"/>
        <v>0</v>
      </c>
      <c r="BC9" s="244">
        <f t="shared" si="5"/>
        <v>0</v>
      </c>
      <c r="BD9" s="244">
        <f t="shared" si="6"/>
        <v>0</v>
      </c>
      <c r="BE9" s="244">
        <f t="shared" si="7"/>
        <v>0</v>
      </c>
      <c r="CA9" s="274">
        <v>3</v>
      </c>
      <c r="CB9" s="274">
        <v>7</v>
      </c>
    </row>
    <row r="10" spans="1:80" ht="22.5">
      <c r="A10" s="275">
        <v>3</v>
      </c>
      <c r="B10" s="276" t="s">
        <v>482</v>
      </c>
      <c r="C10" s="277" t="s">
        <v>483</v>
      </c>
      <c r="D10" s="278" t="s">
        <v>250</v>
      </c>
      <c r="E10" s="279">
        <v>40</v>
      </c>
      <c r="F10" s="279">
        <v>0</v>
      </c>
      <c r="G10" s="280">
        <f t="shared" si="0"/>
        <v>0</v>
      </c>
      <c r="H10" s="281">
        <v>0</v>
      </c>
      <c r="I10" s="282">
        <f t="shared" si="1"/>
        <v>0</v>
      </c>
      <c r="J10" s="281"/>
      <c r="K10" s="282">
        <f t="shared" si="2"/>
        <v>0</v>
      </c>
      <c r="O10" s="274">
        <v>2</v>
      </c>
      <c r="AA10" s="244">
        <v>3</v>
      </c>
      <c r="AB10" s="244">
        <v>7</v>
      </c>
      <c r="AC10" s="244">
        <v>61313213</v>
      </c>
      <c r="AZ10" s="244">
        <v>2</v>
      </c>
      <c r="BA10" s="244">
        <f t="shared" si="3"/>
        <v>0</v>
      </c>
      <c r="BB10" s="244">
        <f t="shared" si="4"/>
        <v>0</v>
      </c>
      <c r="BC10" s="244">
        <f t="shared" si="5"/>
        <v>0</v>
      </c>
      <c r="BD10" s="244">
        <f t="shared" si="6"/>
        <v>0</v>
      </c>
      <c r="BE10" s="244">
        <f t="shared" si="7"/>
        <v>0</v>
      </c>
      <c r="CA10" s="274">
        <v>3</v>
      </c>
      <c r="CB10" s="274">
        <v>7</v>
      </c>
    </row>
    <row r="11" spans="1:80" ht="22.5">
      <c r="A11" s="275">
        <v>4</v>
      </c>
      <c r="B11" s="276" t="s">
        <v>484</v>
      </c>
      <c r="C11" s="277" t="s">
        <v>485</v>
      </c>
      <c r="D11" s="278" t="s">
        <v>250</v>
      </c>
      <c r="E11" s="279">
        <v>47</v>
      </c>
      <c r="F11" s="279">
        <v>0</v>
      </c>
      <c r="G11" s="280">
        <f t="shared" si="0"/>
        <v>0</v>
      </c>
      <c r="H11" s="281">
        <v>0</v>
      </c>
      <c r="I11" s="282">
        <f t="shared" si="1"/>
        <v>0</v>
      </c>
      <c r="J11" s="281"/>
      <c r="K11" s="282">
        <f t="shared" si="2"/>
        <v>0</v>
      </c>
      <c r="O11" s="274">
        <v>2</v>
      </c>
      <c r="AA11" s="244">
        <v>3</v>
      </c>
      <c r="AB11" s="244">
        <v>7</v>
      </c>
      <c r="AC11" s="244">
        <v>61313214</v>
      </c>
      <c r="AZ11" s="244">
        <v>2</v>
      </c>
      <c r="BA11" s="244">
        <f t="shared" si="3"/>
        <v>0</v>
      </c>
      <c r="BB11" s="244">
        <f t="shared" si="4"/>
        <v>0</v>
      </c>
      <c r="BC11" s="244">
        <f t="shared" si="5"/>
        <v>0</v>
      </c>
      <c r="BD11" s="244">
        <f t="shared" si="6"/>
        <v>0</v>
      </c>
      <c r="BE11" s="244">
        <f t="shared" si="7"/>
        <v>0</v>
      </c>
      <c r="CA11" s="274">
        <v>3</v>
      </c>
      <c r="CB11" s="274">
        <v>7</v>
      </c>
    </row>
    <row r="12" spans="1:80" ht="22.5">
      <c r="A12" s="275">
        <v>5</v>
      </c>
      <c r="B12" s="276" t="s">
        <v>486</v>
      </c>
      <c r="C12" s="277" t="s">
        <v>487</v>
      </c>
      <c r="D12" s="278" t="s">
        <v>250</v>
      </c>
      <c r="E12" s="279">
        <v>27</v>
      </c>
      <c r="F12" s="279">
        <v>0</v>
      </c>
      <c r="G12" s="280">
        <f t="shared" si="0"/>
        <v>0</v>
      </c>
      <c r="H12" s="281">
        <v>0</v>
      </c>
      <c r="I12" s="282">
        <f t="shared" si="1"/>
        <v>0</v>
      </c>
      <c r="J12" s="281"/>
      <c r="K12" s="282">
        <f t="shared" si="2"/>
        <v>0</v>
      </c>
      <c r="O12" s="274">
        <v>2</v>
      </c>
      <c r="AA12" s="244">
        <v>3</v>
      </c>
      <c r="AB12" s="244">
        <v>7</v>
      </c>
      <c r="AC12" s="244">
        <v>61313215</v>
      </c>
      <c r="AZ12" s="244">
        <v>2</v>
      </c>
      <c r="BA12" s="244">
        <f t="shared" si="3"/>
        <v>0</v>
      </c>
      <c r="BB12" s="244">
        <f t="shared" si="4"/>
        <v>0</v>
      </c>
      <c r="BC12" s="244">
        <f t="shared" si="5"/>
        <v>0</v>
      </c>
      <c r="BD12" s="244">
        <f t="shared" si="6"/>
        <v>0</v>
      </c>
      <c r="BE12" s="244">
        <f t="shared" si="7"/>
        <v>0</v>
      </c>
      <c r="CA12" s="274">
        <v>3</v>
      </c>
      <c r="CB12" s="274">
        <v>7</v>
      </c>
    </row>
    <row r="13" spans="1:80" ht="22.5">
      <c r="A13" s="275">
        <v>6</v>
      </c>
      <c r="B13" s="276" t="s">
        <v>488</v>
      </c>
      <c r="C13" s="277" t="s">
        <v>489</v>
      </c>
      <c r="D13" s="278" t="s">
        <v>250</v>
      </c>
      <c r="E13" s="279">
        <v>27</v>
      </c>
      <c r="F13" s="279">
        <v>0</v>
      </c>
      <c r="G13" s="280">
        <f t="shared" si="0"/>
        <v>0</v>
      </c>
      <c r="H13" s="281">
        <v>0</v>
      </c>
      <c r="I13" s="282">
        <f t="shared" si="1"/>
        <v>0</v>
      </c>
      <c r="J13" s="281"/>
      <c r="K13" s="282">
        <f t="shared" si="2"/>
        <v>0</v>
      </c>
      <c r="O13" s="274">
        <v>2</v>
      </c>
      <c r="AA13" s="244">
        <v>3</v>
      </c>
      <c r="AB13" s="244">
        <v>7</v>
      </c>
      <c r="AC13" s="244">
        <v>61313216</v>
      </c>
      <c r="AZ13" s="244">
        <v>2</v>
      </c>
      <c r="BA13" s="244">
        <f t="shared" si="3"/>
        <v>0</v>
      </c>
      <c r="BB13" s="244">
        <f t="shared" si="4"/>
        <v>0</v>
      </c>
      <c r="BC13" s="244">
        <f t="shared" si="5"/>
        <v>0</v>
      </c>
      <c r="BD13" s="244">
        <f t="shared" si="6"/>
        <v>0</v>
      </c>
      <c r="BE13" s="244">
        <f t="shared" si="7"/>
        <v>0</v>
      </c>
      <c r="CA13" s="274">
        <v>3</v>
      </c>
      <c r="CB13" s="274">
        <v>7</v>
      </c>
    </row>
    <row r="14" spans="1:80" ht="12.75">
      <c r="A14" s="275">
        <v>7</v>
      </c>
      <c r="B14" s="276" t="s">
        <v>490</v>
      </c>
      <c r="C14" s="277" t="s">
        <v>491</v>
      </c>
      <c r="D14" s="278" t="s">
        <v>17</v>
      </c>
      <c r="E14" s="279"/>
      <c r="F14" s="279">
        <v>0</v>
      </c>
      <c r="G14" s="280">
        <f t="shared" si="0"/>
        <v>0</v>
      </c>
      <c r="H14" s="281">
        <v>0</v>
      </c>
      <c r="I14" s="282">
        <f t="shared" si="1"/>
        <v>0</v>
      </c>
      <c r="J14" s="281">
        <v>0</v>
      </c>
      <c r="K14" s="282">
        <f t="shared" si="2"/>
        <v>0</v>
      </c>
      <c r="O14" s="274">
        <v>2</v>
      </c>
      <c r="AA14" s="244">
        <v>1</v>
      </c>
      <c r="AB14" s="244">
        <v>7</v>
      </c>
      <c r="AC14" s="244">
        <v>7</v>
      </c>
      <c r="AZ14" s="244">
        <v>2</v>
      </c>
      <c r="BA14" s="244">
        <f t="shared" si="3"/>
        <v>0</v>
      </c>
      <c r="BB14" s="244">
        <f t="shared" si="4"/>
        <v>0</v>
      </c>
      <c r="BC14" s="244">
        <f t="shared" si="5"/>
        <v>0</v>
      </c>
      <c r="BD14" s="244">
        <f t="shared" si="6"/>
        <v>0</v>
      </c>
      <c r="BE14" s="244">
        <f t="shared" si="7"/>
        <v>0</v>
      </c>
      <c r="CA14" s="274">
        <v>1</v>
      </c>
      <c r="CB14" s="274">
        <v>7</v>
      </c>
    </row>
    <row r="15" spans="1:57" ht="12.75">
      <c r="A15" s="293"/>
      <c r="B15" s="294" t="s">
        <v>177</v>
      </c>
      <c r="C15" s="295" t="s">
        <v>492</v>
      </c>
      <c r="D15" s="296"/>
      <c r="E15" s="297"/>
      <c r="F15" s="298"/>
      <c r="G15" s="299">
        <f>SUM(G7:G14)</f>
        <v>0</v>
      </c>
      <c r="H15" s="300"/>
      <c r="I15" s="301">
        <f>SUM(I7:I14)</f>
        <v>0</v>
      </c>
      <c r="J15" s="300"/>
      <c r="K15" s="301">
        <f>SUM(K7:K14)</f>
        <v>0</v>
      </c>
      <c r="O15" s="274">
        <v>4</v>
      </c>
      <c r="BA15" s="302">
        <f>SUM(BA7:BA14)</f>
        <v>0</v>
      </c>
      <c r="BB15" s="302">
        <f>SUM(BB7:BB14)</f>
        <v>0</v>
      </c>
      <c r="BC15" s="302">
        <f>SUM(BC7:BC14)</f>
        <v>0</v>
      </c>
      <c r="BD15" s="302">
        <f>SUM(BD7:BD14)</f>
        <v>0</v>
      </c>
      <c r="BE15" s="302">
        <f>SUM(BE7:BE14)</f>
        <v>0</v>
      </c>
    </row>
    <row r="16" spans="1:15" ht="12.75">
      <c r="A16" s="264" t="s">
        <v>167</v>
      </c>
      <c r="B16" s="265" t="s">
        <v>51</v>
      </c>
      <c r="C16" s="266" t="s">
        <v>52</v>
      </c>
      <c r="D16" s="267"/>
      <c r="E16" s="268"/>
      <c r="F16" s="268"/>
      <c r="G16" s="269"/>
      <c r="H16" s="270"/>
      <c r="I16" s="271"/>
      <c r="J16" s="272"/>
      <c r="K16" s="273"/>
      <c r="O16" s="274">
        <v>1</v>
      </c>
    </row>
    <row r="17" spans="1:80" ht="12.75">
      <c r="A17" s="275">
        <v>8</v>
      </c>
      <c r="B17" s="276" t="s">
        <v>493</v>
      </c>
      <c r="C17" s="277" t="s">
        <v>494</v>
      </c>
      <c r="D17" s="278" t="s">
        <v>181</v>
      </c>
      <c r="E17" s="279">
        <v>8</v>
      </c>
      <c r="F17" s="279">
        <v>0</v>
      </c>
      <c r="G17" s="280">
        <f aca="true" t="shared" si="8" ref="G17:G22">E17*F17</f>
        <v>0</v>
      </c>
      <c r="H17" s="281">
        <v>0</v>
      </c>
      <c r="I17" s="282">
        <f aca="true" t="shared" si="9" ref="I17:I22">E17*H17</f>
        <v>0</v>
      </c>
      <c r="J17" s="281">
        <v>0</v>
      </c>
      <c r="K17" s="282">
        <f aca="true" t="shared" si="10" ref="K17:K22">E17*J17</f>
        <v>0</v>
      </c>
      <c r="O17" s="274">
        <v>2</v>
      </c>
      <c r="AA17" s="244">
        <v>1</v>
      </c>
      <c r="AB17" s="244">
        <v>7</v>
      </c>
      <c r="AC17" s="244">
        <v>7</v>
      </c>
      <c r="AZ17" s="244">
        <v>2</v>
      </c>
      <c r="BA17" s="244">
        <f aca="true" t="shared" si="11" ref="BA17:BA22">IF(AZ17=1,G17,0)</f>
        <v>0</v>
      </c>
      <c r="BB17" s="244">
        <f aca="true" t="shared" si="12" ref="BB17:BB22">IF(AZ17=2,G17,0)</f>
        <v>0</v>
      </c>
      <c r="BC17" s="244">
        <f aca="true" t="shared" si="13" ref="BC17:BC22">IF(AZ17=3,G17,0)</f>
        <v>0</v>
      </c>
      <c r="BD17" s="244">
        <f aca="true" t="shared" si="14" ref="BD17:BD22">IF(AZ17=4,G17,0)</f>
        <v>0</v>
      </c>
      <c r="BE17" s="244">
        <f aca="true" t="shared" si="15" ref="BE17:BE22">IF(AZ17=5,G17,0)</f>
        <v>0</v>
      </c>
      <c r="CA17" s="274">
        <v>1</v>
      </c>
      <c r="CB17" s="274">
        <v>7</v>
      </c>
    </row>
    <row r="18" spans="1:80" ht="12.75">
      <c r="A18" s="275">
        <v>9</v>
      </c>
      <c r="B18" s="276" t="s">
        <v>495</v>
      </c>
      <c r="C18" s="277" t="s">
        <v>496</v>
      </c>
      <c r="D18" s="278" t="s">
        <v>181</v>
      </c>
      <c r="E18" s="279">
        <v>26</v>
      </c>
      <c r="F18" s="279">
        <v>0</v>
      </c>
      <c r="G18" s="280">
        <f t="shared" si="8"/>
        <v>0</v>
      </c>
      <c r="H18" s="281">
        <v>0</v>
      </c>
      <c r="I18" s="282">
        <f t="shared" si="9"/>
        <v>0</v>
      </c>
      <c r="J18" s="281">
        <v>0</v>
      </c>
      <c r="K18" s="282">
        <f t="shared" si="10"/>
        <v>0</v>
      </c>
      <c r="O18" s="274">
        <v>2</v>
      </c>
      <c r="AA18" s="244">
        <v>1</v>
      </c>
      <c r="AB18" s="244">
        <v>7</v>
      </c>
      <c r="AC18" s="244">
        <v>7</v>
      </c>
      <c r="AZ18" s="244">
        <v>2</v>
      </c>
      <c r="BA18" s="244">
        <f t="shared" si="11"/>
        <v>0</v>
      </c>
      <c r="BB18" s="244">
        <f t="shared" si="12"/>
        <v>0</v>
      </c>
      <c r="BC18" s="244">
        <f t="shared" si="13"/>
        <v>0</v>
      </c>
      <c r="BD18" s="244">
        <f t="shared" si="14"/>
        <v>0</v>
      </c>
      <c r="BE18" s="244">
        <f t="shared" si="15"/>
        <v>0</v>
      </c>
      <c r="CA18" s="274">
        <v>1</v>
      </c>
      <c r="CB18" s="274">
        <v>7</v>
      </c>
    </row>
    <row r="19" spans="1:80" ht="12.75">
      <c r="A19" s="275">
        <v>10</v>
      </c>
      <c r="B19" s="276" t="s">
        <v>497</v>
      </c>
      <c r="C19" s="277" t="s">
        <v>498</v>
      </c>
      <c r="D19" s="278" t="s">
        <v>181</v>
      </c>
      <c r="E19" s="279">
        <v>26</v>
      </c>
      <c r="F19" s="279">
        <v>0</v>
      </c>
      <c r="G19" s="280">
        <f t="shared" si="8"/>
        <v>0</v>
      </c>
      <c r="H19" s="281">
        <v>0</v>
      </c>
      <c r="I19" s="282">
        <f t="shared" si="9"/>
        <v>0</v>
      </c>
      <c r="J19" s="281">
        <v>0</v>
      </c>
      <c r="K19" s="282">
        <f t="shared" si="10"/>
        <v>0</v>
      </c>
      <c r="O19" s="274">
        <v>2</v>
      </c>
      <c r="AA19" s="244">
        <v>1</v>
      </c>
      <c r="AB19" s="244">
        <v>7</v>
      </c>
      <c r="AC19" s="244">
        <v>7</v>
      </c>
      <c r="AZ19" s="244">
        <v>2</v>
      </c>
      <c r="BA19" s="244">
        <f t="shared" si="11"/>
        <v>0</v>
      </c>
      <c r="BB19" s="244">
        <f t="shared" si="12"/>
        <v>0</v>
      </c>
      <c r="BC19" s="244">
        <f t="shared" si="13"/>
        <v>0</v>
      </c>
      <c r="BD19" s="244">
        <f t="shared" si="14"/>
        <v>0</v>
      </c>
      <c r="BE19" s="244">
        <f t="shared" si="15"/>
        <v>0</v>
      </c>
      <c r="CA19" s="274">
        <v>1</v>
      </c>
      <c r="CB19" s="274">
        <v>7</v>
      </c>
    </row>
    <row r="20" spans="1:80" ht="12.75">
      <c r="A20" s="275">
        <v>11</v>
      </c>
      <c r="B20" s="276" t="s">
        <v>499</v>
      </c>
      <c r="C20" s="277" t="s">
        <v>500</v>
      </c>
      <c r="D20" s="278" t="s">
        <v>250</v>
      </c>
      <c r="E20" s="279">
        <v>13</v>
      </c>
      <c r="F20" s="279">
        <v>0</v>
      </c>
      <c r="G20" s="280">
        <f t="shared" si="8"/>
        <v>0</v>
      </c>
      <c r="H20" s="281">
        <v>0</v>
      </c>
      <c r="I20" s="282">
        <f t="shared" si="9"/>
        <v>0</v>
      </c>
      <c r="J20" s="281">
        <v>0</v>
      </c>
      <c r="K20" s="282">
        <f t="shared" si="10"/>
        <v>0</v>
      </c>
      <c r="O20" s="274">
        <v>2</v>
      </c>
      <c r="AA20" s="244">
        <v>1</v>
      </c>
      <c r="AB20" s="244">
        <v>7</v>
      </c>
      <c r="AC20" s="244">
        <v>7</v>
      </c>
      <c r="AZ20" s="244">
        <v>2</v>
      </c>
      <c r="BA20" s="244">
        <f t="shared" si="11"/>
        <v>0</v>
      </c>
      <c r="BB20" s="244">
        <f t="shared" si="12"/>
        <v>0</v>
      </c>
      <c r="BC20" s="244">
        <f t="shared" si="13"/>
        <v>0</v>
      </c>
      <c r="BD20" s="244">
        <f t="shared" si="14"/>
        <v>0</v>
      </c>
      <c r="BE20" s="244">
        <f t="shared" si="15"/>
        <v>0</v>
      </c>
      <c r="CA20" s="274">
        <v>1</v>
      </c>
      <c r="CB20" s="274">
        <v>7</v>
      </c>
    </row>
    <row r="21" spans="1:80" ht="12.75">
      <c r="A21" s="275">
        <v>12</v>
      </c>
      <c r="B21" s="276" t="s">
        <v>501</v>
      </c>
      <c r="C21" s="277" t="s">
        <v>502</v>
      </c>
      <c r="D21" s="278" t="s">
        <v>299</v>
      </c>
      <c r="E21" s="279">
        <v>0.0258</v>
      </c>
      <c r="F21" s="279">
        <v>0</v>
      </c>
      <c r="G21" s="280">
        <f t="shared" si="8"/>
        <v>0</v>
      </c>
      <c r="H21" s="281">
        <v>0</v>
      </c>
      <c r="I21" s="282">
        <f t="shared" si="9"/>
        <v>0</v>
      </c>
      <c r="J21" s="281">
        <v>0</v>
      </c>
      <c r="K21" s="282">
        <f t="shared" si="10"/>
        <v>0</v>
      </c>
      <c r="O21" s="274">
        <v>2</v>
      </c>
      <c r="AA21" s="244">
        <v>1</v>
      </c>
      <c r="AB21" s="244">
        <v>7</v>
      </c>
      <c r="AC21" s="244">
        <v>7</v>
      </c>
      <c r="AZ21" s="244">
        <v>2</v>
      </c>
      <c r="BA21" s="244">
        <f t="shared" si="11"/>
        <v>0</v>
      </c>
      <c r="BB21" s="244">
        <f t="shared" si="12"/>
        <v>0</v>
      </c>
      <c r="BC21" s="244">
        <f t="shared" si="13"/>
        <v>0</v>
      </c>
      <c r="BD21" s="244">
        <f t="shared" si="14"/>
        <v>0</v>
      </c>
      <c r="BE21" s="244">
        <f t="shared" si="15"/>
        <v>0</v>
      </c>
      <c r="CA21" s="274">
        <v>1</v>
      </c>
      <c r="CB21" s="274">
        <v>7</v>
      </c>
    </row>
    <row r="22" spans="1:80" ht="12.75">
      <c r="A22" s="275">
        <v>13</v>
      </c>
      <c r="B22" s="276" t="s">
        <v>503</v>
      </c>
      <c r="C22" s="277" t="s">
        <v>504</v>
      </c>
      <c r="D22" s="278" t="s">
        <v>17</v>
      </c>
      <c r="E22" s="279"/>
      <c r="F22" s="279">
        <v>0</v>
      </c>
      <c r="G22" s="280">
        <f t="shared" si="8"/>
        <v>0</v>
      </c>
      <c r="H22" s="281">
        <v>0</v>
      </c>
      <c r="I22" s="282">
        <f t="shared" si="9"/>
        <v>0</v>
      </c>
      <c r="J22" s="281">
        <v>0</v>
      </c>
      <c r="K22" s="282">
        <f t="shared" si="10"/>
        <v>0</v>
      </c>
      <c r="O22" s="274">
        <v>2</v>
      </c>
      <c r="AA22" s="244">
        <v>1</v>
      </c>
      <c r="AB22" s="244">
        <v>7</v>
      </c>
      <c r="AC22" s="244">
        <v>7</v>
      </c>
      <c r="AZ22" s="244">
        <v>2</v>
      </c>
      <c r="BA22" s="244">
        <f t="shared" si="11"/>
        <v>0</v>
      </c>
      <c r="BB22" s="244">
        <f t="shared" si="12"/>
        <v>0</v>
      </c>
      <c r="BC22" s="244">
        <f t="shared" si="13"/>
        <v>0</v>
      </c>
      <c r="BD22" s="244">
        <f t="shared" si="14"/>
        <v>0</v>
      </c>
      <c r="BE22" s="244">
        <f t="shared" si="15"/>
        <v>0</v>
      </c>
      <c r="CA22" s="274">
        <v>1</v>
      </c>
      <c r="CB22" s="274">
        <v>7</v>
      </c>
    </row>
    <row r="23" spans="1:57" ht="12.75">
      <c r="A23" s="293"/>
      <c r="B23" s="294" t="s">
        <v>177</v>
      </c>
      <c r="C23" s="295" t="s">
        <v>505</v>
      </c>
      <c r="D23" s="296"/>
      <c r="E23" s="297"/>
      <c r="F23" s="298"/>
      <c r="G23" s="299">
        <f>SUM(G16:G22)</f>
        <v>0</v>
      </c>
      <c r="H23" s="300"/>
      <c r="I23" s="301">
        <f>SUM(I16:I22)</f>
        <v>0</v>
      </c>
      <c r="J23" s="300"/>
      <c r="K23" s="301">
        <f>SUM(K16:K22)</f>
        <v>0</v>
      </c>
      <c r="O23" s="274">
        <v>4</v>
      </c>
      <c r="BA23" s="302">
        <f>SUM(BA16:BA22)</f>
        <v>0</v>
      </c>
      <c r="BB23" s="302">
        <f>SUM(BB16:BB22)</f>
        <v>0</v>
      </c>
      <c r="BC23" s="302">
        <f>SUM(BC16:BC22)</f>
        <v>0</v>
      </c>
      <c r="BD23" s="302">
        <f>SUM(BD16:BD22)</f>
        <v>0</v>
      </c>
      <c r="BE23" s="302">
        <f>SUM(BE16:BE22)</f>
        <v>0</v>
      </c>
    </row>
    <row r="24" spans="1:15" ht="12.75">
      <c r="A24" s="264" t="s">
        <v>167</v>
      </c>
      <c r="B24" s="265" t="s">
        <v>53</v>
      </c>
      <c r="C24" s="266" t="s">
        <v>54</v>
      </c>
      <c r="D24" s="267"/>
      <c r="E24" s="268"/>
      <c r="F24" s="268"/>
      <c r="G24" s="269"/>
      <c r="H24" s="270"/>
      <c r="I24" s="271"/>
      <c r="J24" s="272"/>
      <c r="K24" s="273"/>
      <c r="O24" s="274">
        <v>1</v>
      </c>
    </row>
    <row r="25" spans="1:80" ht="12.75">
      <c r="A25" s="275">
        <v>14</v>
      </c>
      <c r="B25" s="276" t="s">
        <v>506</v>
      </c>
      <c r="C25" s="277" t="s">
        <v>507</v>
      </c>
      <c r="D25" s="278" t="s">
        <v>250</v>
      </c>
      <c r="E25" s="279">
        <v>2</v>
      </c>
      <c r="F25" s="279">
        <v>0</v>
      </c>
      <c r="G25" s="280">
        <f aca="true" t="shared" si="16" ref="G25:G79">E25*F25</f>
        <v>0</v>
      </c>
      <c r="H25" s="281">
        <v>0</v>
      </c>
      <c r="I25" s="282">
        <f aca="true" t="shared" si="17" ref="I25:I79">E25*H25</f>
        <v>0</v>
      </c>
      <c r="J25" s="281">
        <v>0</v>
      </c>
      <c r="K25" s="282">
        <f aca="true" t="shared" si="18" ref="K25:K79">E25*J25</f>
        <v>0</v>
      </c>
      <c r="O25" s="274">
        <v>2</v>
      </c>
      <c r="AA25" s="244">
        <v>1</v>
      </c>
      <c r="AB25" s="244">
        <v>7</v>
      </c>
      <c r="AC25" s="244">
        <v>7</v>
      </c>
      <c r="AZ25" s="244">
        <v>2</v>
      </c>
      <c r="BA25" s="244">
        <f aca="true" t="shared" si="19" ref="BA25:BA79">IF(AZ25=1,G25,0)</f>
        <v>0</v>
      </c>
      <c r="BB25" s="244">
        <f aca="true" t="shared" si="20" ref="BB25:BB79">IF(AZ25=2,G25,0)</f>
        <v>0</v>
      </c>
      <c r="BC25" s="244">
        <f aca="true" t="shared" si="21" ref="BC25:BC79">IF(AZ25=3,G25,0)</f>
        <v>0</v>
      </c>
      <c r="BD25" s="244">
        <f aca="true" t="shared" si="22" ref="BD25:BD79">IF(AZ25=4,G25,0)</f>
        <v>0</v>
      </c>
      <c r="BE25" s="244">
        <f aca="true" t="shared" si="23" ref="BE25:BE79">IF(AZ25=5,G25,0)</f>
        <v>0</v>
      </c>
      <c r="CA25" s="274">
        <v>1</v>
      </c>
      <c r="CB25" s="274">
        <v>7</v>
      </c>
    </row>
    <row r="26" spans="1:80" ht="12.75">
      <c r="A26" s="275">
        <v>15</v>
      </c>
      <c r="B26" s="276" t="s">
        <v>508</v>
      </c>
      <c r="C26" s="277" t="s">
        <v>509</v>
      </c>
      <c r="D26" s="278" t="s">
        <v>250</v>
      </c>
      <c r="E26" s="279">
        <v>2</v>
      </c>
      <c r="F26" s="279">
        <v>0</v>
      </c>
      <c r="G26" s="280">
        <f t="shared" si="16"/>
        <v>0</v>
      </c>
      <c r="H26" s="281">
        <v>0</v>
      </c>
      <c r="I26" s="282">
        <f t="shared" si="17"/>
        <v>0</v>
      </c>
      <c r="J26" s="281">
        <v>0</v>
      </c>
      <c r="K26" s="282">
        <f t="shared" si="18"/>
        <v>0</v>
      </c>
      <c r="O26" s="274">
        <v>2</v>
      </c>
      <c r="AA26" s="244">
        <v>1</v>
      </c>
      <c r="AB26" s="244">
        <v>7</v>
      </c>
      <c r="AC26" s="244">
        <v>7</v>
      </c>
      <c r="AZ26" s="244">
        <v>2</v>
      </c>
      <c r="BA26" s="244">
        <f t="shared" si="19"/>
        <v>0</v>
      </c>
      <c r="BB26" s="244">
        <f t="shared" si="20"/>
        <v>0</v>
      </c>
      <c r="BC26" s="244">
        <f t="shared" si="21"/>
        <v>0</v>
      </c>
      <c r="BD26" s="244">
        <f t="shared" si="22"/>
        <v>0</v>
      </c>
      <c r="BE26" s="244">
        <f t="shared" si="23"/>
        <v>0</v>
      </c>
      <c r="CA26" s="274">
        <v>1</v>
      </c>
      <c r="CB26" s="274">
        <v>7</v>
      </c>
    </row>
    <row r="27" spans="1:80" ht="12.75">
      <c r="A27" s="275">
        <v>16</v>
      </c>
      <c r="B27" s="276" t="s">
        <v>510</v>
      </c>
      <c r="C27" s="277" t="s">
        <v>511</v>
      </c>
      <c r="D27" s="278" t="s">
        <v>250</v>
      </c>
      <c r="E27" s="279">
        <v>7</v>
      </c>
      <c r="F27" s="279">
        <v>0</v>
      </c>
      <c r="G27" s="280">
        <f t="shared" si="16"/>
        <v>0</v>
      </c>
      <c r="H27" s="281">
        <v>0</v>
      </c>
      <c r="I27" s="282">
        <f t="shared" si="17"/>
        <v>0</v>
      </c>
      <c r="J27" s="281">
        <v>0</v>
      </c>
      <c r="K27" s="282">
        <f t="shared" si="18"/>
        <v>0</v>
      </c>
      <c r="O27" s="274">
        <v>2</v>
      </c>
      <c r="AA27" s="244">
        <v>1</v>
      </c>
      <c r="AB27" s="244">
        <v>7</v>
      </c>
      <c r="AC27" s="244">
        <v>7</v>
      </c>
      <c r="AZ27" s="244">
        <v>2</v>
      </c>
      <c r="BA27" s="244">
        <f t="shared" si="19"/>
        <v>0</v>
      </c>
      <c r="BB27" s="244">
        <f t="shared" si="20"/>
        <v>0</v>
      </c>
      <c r="BC27" s="244">
        <f t="shared" si="21"/>
        <v>0</v>
      </c>
      <c r="BD27" s="244">
        <f t="shared" si="22"/>
        <v>0</v>
      </c>
      <c r="BE27" s="244">
        <f t="shared" si="23"/>
        <v>0</v>
      </c>
      <c r="CA27" s="274">
        <v>1</v>
      </c>
      <c r="CB27" s="274">
        <v>7</v>
      </c>
    </row>
    <row r="28" spans="1:80" ht="12.75">
      <c r="A28" s="275">
        <v>17</v>
      </c>
      <c r="B28" s="276" t="s">
        <v>512</v>
      </c>
      <c r="C28" s="277" t="s">
        <v>513</v>
      </c>
      <c r="D28" s="278" t="s">
        <v>250</v>
      </c>
      <c r="E28" s="279">
        <v>7</v>
      </c>
      <c r="F28" s="279">
        <v>0</v>
      </c>
      <c r="G28" s="280">
        <f t="shared" si="16"/>
        <v>0</v>
      </c>
      <c r="H28" s="281">
        <v>0</v>
      </c>
      <c r="I28" s="282">
        <f t="shared" si="17"/>
        <v>0</v>
      </c>
      <c r="J28" s="281">
        <v>0</v>
      </c>
      <c r="K28" s="282">
        <f t="shared" si="18"/>
        <v>0</v>
      </c>
      <c r="O28" s="274">
        <v>2</v>
      </c>
      <c r="AA28" s="244">
        <v>1</v>
      </c>
      <c r="AB28" s="244">
        <v>7</v>
      </c>
      <c r="AC28" s="244">
        <v>7</v>
      </c>
      <c r="AZ28" s="244">
        <v>2</v>
      </c>
      <c r="BA28" s="244">
        <f t="shared" si="19"/>
        <v>0</v>
      </c>
      <c r="BB28" s="244">
        <f t="shared" si="20"/>
        <v>0</v>
      </c>
      <c r="BC28" s="244">
        <f t="shared" si="21"/>
        <v>0</v>
      </c>
      <c r="BD28" s="244">
        <f t="shared" si="22"/>
        <v>0</v>
      </c>
      <c r="BE28" s="244">
        <f t="shared" si="23"/>
        <v>0</v>
      </c>
      <c r="CA28" s="274">
        <v>1</v>
      </c>
      <c r="CB28" s="274">
        <v>7</v>
      </c>
    </row>
    <row r="29" spans="1:80" ht="12.75">
      <c r="A29" s="275">
        <v>18</v>
      </c>
      <c r="B29" s="276" t="s">
        <v>514</v>
      </c>
      <c r="C29" s="277" t="s">
        <v>515</v>
      </c>
      <c r="D29" s="278" t="s">
        <v>250</v>
      </c>
      <c r="E29" s="279">
        <v>287</v>
      </c>
      <c r="F29" s="279">
        <v>0</v>
      </c>
      <c r="G29" s="280">
        <f t="shared" si="16"/>
        <v>0</v>
      </c>
      <c r="H29" s="281">
        <v>0</v>
      </c>
      <c r="I29" s="282">
        <f t="shared" si="17"/>
        <v>0</v>
      </c>
      <c r="J29" s="281">
        <v>0</v>
      </c>
      <c r="K29" s="282">
        <f t="shared" si="18"/>
        <v>0</v>
      </c>
      <c r="O29" s="274">
        <v>2</v>
      </c>
      <c r="AA29" s="244">
        <v>1</v>
      </c>
      <c r="AB29" s="244">
        <v>7</v>
      </c>
      <c r="AC29" s="244">
        <v>7</v>
      </c>
      <c r="AZ29" s="244">
        <v>2</v>
      </c>
      <c r="BA29" s="244">
        <f t="shared" si="19"/>
        <v>0</v>
      </c>
      <c r="BB29" s="244">
        <f t="shared" si="20"/>
        <v>0</v>
      </c>
      <c r="BC29" s="244">
        <f t="shared" si="21"/>
        <v>0</v>
      </c>
      <c r="BD29" s="244">
        <f t="shared" si="22"/>
        <v>0</v>
      </c>
      <c r="BE29" s="244">
        <f t="shared" si="23"/>
        <v>0</v>
      </c>
      <c r="CA29" s="274">
        <v>1</v>
      </c>
      <c r="CB29" s="274">
        <v>7</v>
      </c>
    </row>
    <row r="30" spans="1:80" ht="12.75">
      <c r="A30" s="275">
        <v>19</v>
      </c>
      <c r="B30" s="276" t="s">
        <v>516</v>
      </c>
      <c r="C30" s="277" t="s">
        <v>517</v>
      </c>
      <c r="D30" s="278" t="s">
        <v>250</v>
      </c>
      <c r="E30" s="279">
        <v>101</v>
      </c>
      <c r="F30" s="279">
        <v>0</v>
      </c>
      <c r="G30" s="280">
        <f t="shared" si="16"/>
        <v>0</v>
      </c>
      <c r="H30" s="281">
        <v>0</v>
      </c>
      <c r="I30" s="282">
        <f t="shared" si="17"/>
        <v>0</v>
      </c>
      <c r="J30" s="281">
        <v>0</v>
      </c>
      <c r="K30" s="282">
        <f t="shared" si="18"/>
        <v>0</v>
      </c>
      <c r="O30" s="274">
        <v>2</v>
      </c>
      <c r="AA30" s="244">
        <v>1</v>
      </c>
      <c r="AB30" s="244">
        <v>7</v>
      </c>
      <c r="AC30" s="244">
        <v>7</v>
      </c>
      <c r="AZ30" s="244">
        <v>2</v>
      </c>
      <c r="BA30" s="244">
        <f t="shared" si="19"/>
        <v>0</v>
      </c>
      <c r="BB30" s="244">
        <f t="shared" si="20"/>
        <v>0</v>
      </c>
      <c r="BC30" s="244">
        <f t="shared" si="21"/>
        <v>0</v>
      </c>
      <c r="BD30" s="244">
        <f t="shared" si="22"/>
        <v>0</v>
      </c>
      <c r="BE30" s="244">
        <f t="shared" si="23"/>
        <v>0</v>
      </c>
      <c r="CA30" s="274">
        <v>1</v>
      </c>
      <c r="CB30" s="274">
        <v>7</v>
      </c>
    </row>
    <row r="31" spans="1:80" ht="12.75">
      <c r="A31" s="275">
        <v>20</v>
      </c>
      <c r="B31" s="276" t="s">
        <v>518</v>
      </c>
      <c r="C31" s="277" t="s">
        <v>519</v>
      </c>
      <c r="D31" s="278" t="s">
        <v>181</v>
      </c>
      <c r="E31" s="279">
        <v>42</v>
      </c>
      <c r="F31" s="279">
        <v>0</v>
      </c>
      <c r="G31" s="280">
        <f t="shared" si="16"/>
        <v>0</v>
      </c>
      <c r="H31" s="281">
        <v>0</v>
      </c>
      <c r="I31" s="282">
        <f t="shared" si="17"/>
        <v>0</v>
      </c>
      <c r="J31" s="281">
        <v>0</v>
      </c>
      <c r="K31" s="282">
        <f t="shared" si="18"/>
        <v>0</v>
      </c>
      <c r="O31" s="274">
        <v>2</v>
      </c>
      <c r="AA31" s="244">
        <v>1</v>
      </c>
      <c r="AB31" s="244">
        <v>7</v>
      </c>
      <c r="AC31" s="244">
        <v>7</v>
      </c>
      <c r="AZ31" s="244">
        <v>2</v>
      </c>
      <c r="BA31" s="244">
        <f t="shared" si="19"/>
        <v>0</v>
      </c>
      <c r="BB31" s="244">
        <f t="shared" si="20"/>
        <v>0</v>
      </c>
      <c r="BC31" s="244">
        <f t="shared" si="21"/>
        <v>0</v>
      </c>
      <c r="BD31" s="244">
        <f t="shared" si="22"/>
        <v>0</v>
      </c>
      <c r="BE31" s="244">
        <f t="shared" si="23"/>
        <v>0</v>
      </c>
      <c r="CA31" s="274">
        <v>1</v>
      </c>
      <c r="CB31" s="274">
        <v>7</v>
      </c>
    </row>
    <row r="32" spans="1:80" ht="12.75">
      <c r="A32" s="275">
        <v>21</v>
      </c>
      <c r="B32" s="276" t="s">
        <v>520</v>
      </c>
      <c r="C32" s="277" t="s">
        <v>521</v>
      </c>
      <c r="D32" s="278" t="s">
        <v>181</v>
      </c>
      <c r="E32" s="279">
        <v>3</v>
      </c>
      <c r="F32" s="279">
        <v>0</v>
      </c>
      <c r="G32" s="280">
        <f t="shared" si="16"/>
        <v>0</v>
      </c>
      <c r="H32" s="281">
        <v>0</v>
      </c>
      <c r="I32" s="282">
        <f t="shared" si="17"/>
        <v>0</v>
      </c>
      <c r="J32" s="281">
        <v>0</v>
      </c>
      <c r="K32" s="282">
        <f t="shared" si="18"/>
        <v>0</v>
      </c>
      <c r="O32" s="274">
        <v>2</v>
      </c>
      <c r="AA32" s="244">
        <v>1</v>
      </c>
      <c r="AB32" s="244">
        <v>7</v>
      </c>
      <c r="AC32" s="244">
        <v>7</v>
      </c>
      <c r="AZ32" s="244">
        <v>2</v>
      </c>
      <c r="BA32" s="244">
        <f t="shared" si="19"/>
        <v>0</v>
      </c>
      <c r="BB32" s="244">
        <f t="shared" si="20"/>
        <v>0</v>
      </c>
      <c r="BC32" s="244">
        <f t="shared" si="21"/>
        <v>0</v>
      </c>
      <c r="BD32" s="244">
        <f t="shared" si="22"/>
        <v>0</v>
      </c>
      <c r="BE32" s="244">
        <f t="shared" si="23"/>
        <v>0</v>
      </c>
      <c r="CA32" s="274">
        <v>1</v>
      </c>
      <c r="CB32" s="274">
        <v>7</v>
      </c>
    </row>
    <row r="33" spans="1:80" ht="12.75">
      <c r="A33" s="275">
        <v>22</v>
      </c>
      <c r="B33" s="276" t="s">
        <v>522</v>
      </c>
      <c r="C33" s="277" t="s">
        <v>523</v>
      </c>
      <c r="D33" s="278" t="s">
        <v>181</v>
      </c>
      <c r="E33" s="279">
        <v>3</v>
      </c>
      <c r="F33" s="279">
        <v>0</v>
      </c>
      <c r="G33" s="280">
        <f t="shared" si="16"/>
        <v>0</v>
      </c>
      <c r="H33" s="281">
        <v>0</v>
      </c>
      <c r="I33" s="282">
        <f t="shared" si="17"/>
        <v>0</v>
      </c>
      <c r="J33" s="281">
        <v>0</v>
      </c>
      <c r="K33" s="282">
        <f t="shared" si="18"/>
        <v>0</v>
      </c>
      <c r="O33" s="274">
        <v>2</v>
      </c>
      <c r="AA33" s="244">
        <v>1</v>
      </c>
      <c r="AB33" s="244">
        <v>7</v>
      </c>
      <c r="AC33" s="244">
        <v>7</v>
      </c>
      <c r="AZ33" s="244">
        <v>2</v>
      </c>
      <c r="BA33" s="244">
        <f t="shared" si="19"/>
        <v>0</v>
      </c>
      <c r="BB33" s="244">
        <f t="shared" si="20"/>
        <v>0</v>
      </c>
      <c r="BC33" s="244">
        <f t="shared" si="21"/>
        <v>0</v>
      </c>
      <c r="BD33" s="244">
        <f t="shared" si="22"/>
        <v>0</v>
      </c>
      <c r="BE33" s="244">
        <f t="shared" si="23"/>
        <v>0</v>
      </c>
      <c r="CA33" s="274">
        <v>1</v>
      </c>
      <c r="CB33" s="274">
        <v>7</v>
      </c>
    </row>
    <row r="34" spans="1:80" ht="12.75">
      <c r="A34" s="275">
        <v>23</v>
      </c>
      <c r="B34" s="276" t="s">
        <v>524</v>
      </c>
      <c r="C34" s="277" t="s">
        <v>525</v>
      </c>
      <c r="D34" s="278" t="s">
        <v>181</v>
      </c>
      <c r="E34" s="279">
        <v>2</v>
      </c>
      <c r="F34" s="279">
        <v>0</v>
      </c>
      <c r="G34" s="280">
        <f t="shared" si="16"/>
        <v>0</v>
      </c>
      <c r="H34" s="281">
        <v>0</v>
      </c>
      <c r="I34" s="282">
        <f t="shared" si="17"/>
        <v>0</v>
      </c>
      <c r="J34" s="281">
        <v>0</v>
      </c>
      <c r="K34" s="282">
        <f t="shared" si="18"/>
        <v>0</v>
      </c>
      <c r="O34" s="274">
        <v>2</v>
      </c>
      <c r="AA34" s="244">
        <v>1</v>
      </c>
      <c r="AB34" s="244">
        <v>7</v>
      </c>
      <c r="AC34" s="244">
        <v>7</v>
      </c>
      <c r="AZ34" s="244">
        <v>2</v>
      </c>
      <c r="BA34" s="244">
        <f t="shared" si="19"/>
        <v>0</v>
      </c>
      <c r="BB34" s="244">
        <f t="shared" si="20"/>
        <v>0</v>
      </c>
      <c r="BC34" s="244">
        <f t="shared" si="21"/>
        <v>0</v>
      </c>
      <c r="BD34" s="244">
        <f t="shared" si="22"/>
        <v>0</v>
      </c>
      <c r="BE34" s="244">
        <f t="shared" si="23"/>
        <v>0</v>
      </c>
      <c r="CA34" s="274">
        <v>1</v>
      </c>
      <c r="CB34" s="274">
        <v>7</v>
      </c>
    </row>
    <row r="35" spans="1:80" ht="12.75">
      <c r="A35" s="275">
        <v>24</v>
      </c>
      <c r="B35" s="276" t="s">
        <v>526</v>
      </c>
      <c r="C35" s="277" t="s">
        <v>527</v>
      </c>
      <c r="D35" s="278" t="s">
        <v>181</v>
      </c>
      <c r="E35" s="279">
        <v>42</v>
      </c>
      <c r="F35" s="279">
        <v>0</v>
      </c>
      <c r="G35" s="280">
        <f t="shared" si="16"/>
        <v>0</v>
      </c>
      <c r="H35" s="281">
        <v>0</v>
      </c>
      <c r="I35" s="282">
        <f t="shared" si="17"/>
        <v>0</v>
      </c>
      <c r="J35" s="281">
        <v>0</v>
      </c>
      <c r="K35" s="282">
        <f t="shared" si="18"/>
        <v>0</v>
      </c>
      <c r="O35" s="274">
        <v>2</v>
      </c>
      <c r="AA35" s="244">
        <v>1</v>
      </c>
      <c r="AB35" s="244">
        <v>7</v>
      </c>
      <c r="AC35" s="244">
        <v>7</v>
      </c>
      <c r="AZ35" s="244">
        <v>2</v>
      </c>
      <c r="BA35" s="244">
        <f t="shared" si="19"/>
        <v>0</v>
      </c>
      <c r="BB35" s="244">
        <f t="shared" si="20"/>
        <v>0</v>
      </c>
      <c r="BC35" s="244">
        <f t="shared" si="21"/>
        <v>0</v>
      </c>
      <c r="BD35" s="244">
        <f t="shared" si="22"/>
        <v>0</v>
      </c>
      <c r="BE35" s="244">
        <f t="shared" si="23"/>
        <v>0</v>
      </c>
      <c r="CA35" s="274">
        <v>1</v>
      </c>
      <c r="CB35" s="274">
        <v>7</v>
      </c>
    </row>
    <row r="36" spans="1:80" ht="12.75">
      <c r="A36" s="275">
        <v>25</v>
      </c>
      <c r="B36" s="276" t="s">
        <v>528</v>
      </c>
      <c r="C36" s="277" t="s">
        <v>529</v>
      </c>
      <c r="D36" s="278" t="s">
        <v>181</v>
      </c>
      <c r="E36" s="279">
        <v>1</v>
      </c>
      <c r="F36" s="279">
        <v>0</v>
      </c>
      <c r="G36" s="280">
        <f t="shared" si="16"/>
        <v>0</v>
      </c>
      <c r="H36" s="281">
        <v>0</v>
      </c>
      <c r="I36" s="282">
        <f t="shared" si="17"/>
        <v>0</v>
      </c>
      <c r="J36" s="281">
        <v>0</v>
      </c>
      <c r="K36" s="282">
        <f t="shared" si="18"/>
        <v>0</v>
      </c>
      <c r="O36" s="274">
        <v>2</v>
      </c>
      <c r="AA36" s="244">
        <v>1</v>
      </c>
      <c r="AB36" s="244">
        <v>7</v>
      </c>
      <c r="AC36" s="244">
        <v>7</v>
      </c>
      <c r="AZ36" s="244">
        <v>2</v>
      </c>
      <c r="BA36" s="244">
        <f t="shared" si="19"/>
        <v>0</v>
      </c>
      <c r="BB36" s="244">
        <f t="shared" si="20"/>
        <v>0</v>
      </c>
      <c r="BC36" s="244">
        <f t="shared" si="21"/>
        <v>0</v>
      </c>
      <c r="BD36" s="244">
        <f t="shared" si="22"/>
        <v>0</v>
      </c>
      <c r="BE36" s="244">
        <f t="shared" si="23"/>
        <v>0</v>
      </c>
      <c r="CA36" s="274">
        <v>1</v>
      </c>
      <c r="CB36" s="274">
        <v>7</v>
      </c>
    </row>
    <row r="37" spans="1:80" ht="12.75">
      <c r="A37" s="275">
        <v>26</v>
      </c>
      <c r="B37" s="276" t="s">
        <v>530</v>
      </c>
      <c r="C37" s="277" t="s">
        <v>531</v>
      </c>
      <c r="D37" s="278" t="s">
        <v>181</v>
      </c>
      <c r="E37" s="279">
        <v>5</v>
      </c>
      <c r="F37" s="279">
        <v>0</v>
      </c>
      <c r="G37" s="280">
        <f t="shared" si="16"/>
        <v>0</v>
      </c>
      <c r="H37" s="281">
        <v>0</v>
      </c>
      <c r="I37" s="282">
        <f t="shared" si="17"/>
        <v>0</v>
      </c>
      <c r="J37" s="281">
        <v>0</v>
      </c>
      <c r="K37" s="282">
        <f t="shared" si="18"/>
        <v>0</v>
      </c>
      <c r="O37" s="274">
        <v>2</v>
      </c>
      <c r="AA37" s="244">
        <v>1</v>
      </c>
      <c r="AB37" s="244">
        <v>7</v>
      </c>
      <c r="AC37" s="244">
        <v>7</v>
      </c>
      <c r="AZ37" s="244">
        <v>2</v>
      </c>
      <c r="BA37" s="244">
        <f t="shared" si="19"/>
        <v>0</v>
      </c>
      <c r="BB37" s="244">
        <f t="shared" si="20"/>
        <v>0</v>
      </c>
      <c r="BC37" s="244">
        <f t="shared" si="21"/>
        <v>0</v>
      </c>
      <c r="BD37" s="244">
        <f t="shared" si="22"/>
        <v>0</v>
      </c>
      <c r="BE37" s="244">
        <f t="shared" si="23"/>
        <v>0</v>
      </c>
      <c r="CA37" s="274">
        <v>1</v>
      </c>
      <c r="CB37" s="274">
        <v>7</v>
      </c>
    </row>
    <row r="38" spans="1:80" ht="12.75">
      <c r="A38" s="275">
        <v>27</v>
      </c>
      <c r="B38" s="276" t="s">
        <v>532</v>
      </c>
      <c r="C38" s="277" t="s">
        <v>533</v>
      </c>
      <c r="D38" s="278" t="s">
        <v>181</v>
      </c>
      <c r="E38" s="279">
        <v>2</v>
      </c>
      <c r="F38" s="279">
        <v>0</v>
      </c>
      <c r="G38" s="280">
        <f t="shared" si="16"/>
        <v>0</v>
      </c>
      <c r="H38" s="281">
        <v>0</v>
      </c>
      <c r="I38" s="282">
        <f t="shared" si="17"/>
        <v>0</v>
      </c>
      <c r="J38" s="281">
        <v>0</v>
      </c>
      <c r="K38" s="282">
        <f t="shared" si="18"/>
        <v>0</v>
      </c>
      <c r="O38" s="274">
        <v>2</v>
      </c>
      <c r="AA38" s="244">
        <v>1</v>
      </c>
      <c r="AB38" s="244">
        <v>7</v>
      </c>
      <c r="AC38" s="244">
        <v>7</v>
      </c>
      <c r="AZ38" s="244">
        <v>2</v>
      </c>
      <c r="BA38" s="244">
        <f t="shared" si="19"/>
        <v>0</v>
      </c>
      <c r="BB38" s="244">
        <f t="shared" si="20"/>
        <v>0</v>
      </c>
      <c r="BC38" s="244">
        <f t="shared" si="21"/>
        <v>0</v>
      </c>
      <c r="BD38" s="244">
        <f t="shared" si="22"/>
        <v>0</v>
      </c>
      <c r="BE38" s="244">
        <f t="shared" si="23"/>
        <v>0</v>
      </c>
      <c r="CA38" s="274">
        <v>1</v>
      </c>
      <c r="CB38" s="274">
        <v>7</v>
      </c>
    </row>
    <row r="39" spans="1:80" ht="12.75">
      <c r="A39" s="275">
        <v>28</v>
      </c>
      <c r="B39" s="276" t="s">
        <v>534</v>
      </c>
      <c r="C39" s="277" t="s">
        <v>535</v>
      </c>
      <c r="D39" s="278" t="s">
        <v>181</v>
      </c>
      <c r="E39" s="279">
        <v>16</v>
      </c>
      <c r="F39" s="279">
        <v>0</v>
      </c>
      <c r="G39" s="280">
        <f t="shared" si="16"/>
        <v>0</v>
      </c>
      <c r="H39" s="281">
        <v>0</v>
      </c>
      <c r="I39" s="282">
        <f t="shared" si="17"/>
        <v>0</v>
      </c>
      <c r="J39" s="281">
        <v>0</v>
      </c>
      <c r="K39" s="282">
        <f t="shared" si="18"/>
        <v>0</v>
      </c>
      <c r="O39" s="274">
        <v>2</v>
      </c>
      <c r="AA39" s="244">
        <v>1</v>
      </c>
      <c r="AB39" s="244">
        <v>7</v>
      </c>
      <c r="AC39" s="244">
        <v>7</v>
      </c>
      <c r="AZ39" s="244">
        <v>2</v>
      </c>
      <c r="BA39" s="244">
        <f t="shared" si="19"/>
        <v>0</v>
      </c>
      <c r="BB39" s="244">
        <f t="shared" si="20"/>
        <v>0</v>
      </c>
      <c r="BC39" s="244">
        <f t="shared" si="21"/>
        <v>0</v>
      </c>
      <c r="BD39" s="244">
        <f t="shared" si="22"/>
        <v>0</v>
      </c>
      <c r="BE39" s="244">
        <f t="shared" si="23"/>
        <v>0</v>
      </c>
      <c r="CA39" s="274">
        <v>1</v>
      </c>
      <c r="CB39" s="274">
        <v>7</v>
      </c>
    </row>
    <row r="40" spans="1:80" ht="12.75">
      <c r="A40" s="275">
        <v>29</v>
      </c>
      <c r="B40" s="276" t="s">
        <v>536</v>
      </c>
      <c r="C40" s="277" t="s">
        <v>537</v>
      </c>
      <c r="D40" s="278" t="s">
        <v>181</v>
      </c>
      <c r="E40" s="279">
        <v>4</v>
      </c>
      <c r="F40" s="279">
        <v>0</v>
      </c>
      <c r="G40" s="280">
        <f t="shared" si="16"/>
        <v>0</v>
      </c>
      <c r="H40" s="281">
        <v>0</v>
      </c>
      <c r="I40" s="282">
        <f t="shared" si="17"/>
        <v>0</v>
      </c>
      <c r="J40" s="281">
        <v>0</v>
      </c>
      <c r="K40" s="282">
        <f t="shared" si="18"/>
        <v>0</v>
      </c>
      <c r="O40" s="274">
        <v>2</v>
      </c>
      <c r="AA40" s="244">
        <v>1</v>
      </c>
      <c r="AB40" s="244">
        <v>7</v>
      </c>
      <c r="AC40" s="244">
        <v>7</v>
      </c>
      <c r="AZ40" s="244">
        <v>2</v>
      </c>
      <c r="BA40" s="244">
        <f t="shared" si="19"/>
        <v>0</v>
      </c>
      <c r="BB40" s="244">
        <f t="shared" si="20"/>
        <v>0</v>
      </c>
      <c r="BC40" s="244">
        <f t="shared" si="21"/>
        <v>0</v>
      </c>
      <c r="BD40" s="244">
        <f t="shared" si="22"/>
        <v>0</v>
      </c>
      <c r="BE40" s="244">
        <f t="shared" si="23"/>
        <v>0</v>
      </c>
      <c r="CA40" s="274">
        <v>1</v>
      </c>
      <c r="CB40" s="274">
        <v>7</v>
      </c>
    </row>
    <row r="41" spans="1:80" ht="12.75">
      <c r="A41" s="275">
        <v>30</v>
      </c>
      <c r="B41" s="276" t="s">
        <v>538</v>
      </c>
      <c r="C41" s="277" t="s">
        <v>539</v>
      </c>
      <c r="D41" s="278" t="s">
        <v>181</v>
      </c>
      <c r="E41" s="279">
        <v>11</v>
      </c>
      <c r="F41" s="279">
        <v>0</v>
      </c>
      <c r="G41" s="280">
        <f t="shared" si="16"/>
        <v>0</v>
      </c>
      <c r="H41" s="281">
        <v>0</v>
      </c>
      <c r="I41" s="282">
        <f t="shared" si="17"/>
        <v>0</v>
      </c>
      <c r="J41" s="281">
        <v>0</v>
      </c>
      <c r="K41" s="282">
        <f t="shared" si="18"/>
        <v>0</v>
      </c>
      <c r="O41" s="274">
        <v>2</v>
      </c>
      <c r="AA41" s="244">
        <v>1</v>
      </c>
      <c r="AB41" s="244">
        <v>7</v>
      </c>
      <c r="AC41" s="244">
        <v>7</v>
      </c>
      <c r="AZ41" s="244">
        <v>2</v>
      </c>
      <c r="BA41" s="244">
        <f t="shared" si="19"/>
        <v>0</v>
      </c>
      <c r="BB41" s="244">
        <f t="shared" si="20"/>
        <v>0</v>
      </c>
      <c r="BC41" s="244">
        <f t="shared" si="21"/>
        <v>0</v>
      </c>
      <c r="BD41" s="244">
        <f t="shared" si="22"/>
        <v>0</v>
      </c>
      <c r="BE41" s="244">
        <f t="shared" si="23"/>
        <v>0</v>
      </c>
      <c r="CA41" s="274">
        <v>1</v>
      </c>
      <c r="CB41" s="274">
        <v>7</v>
      </c>
    </row>
    <row r="42" spans="1:80" ht="12.75">
      <c r="A42" s="275">
        <v>31</v>
      </c>
      <c r="B42" s="276" t="s">
        <v>540</v>
      </c>
      <c r="C42" s="277" t="s">
        <v>541</v>
      </c>
      <c r="D42" s="278" t="s">
        <v>181</v>
      </c>
      <c r="E42" s="279">
        <v>42</v>
      </c>
      <c r="F42" s="279">
        <v>0</v>
      </c>
      <c r="G42" s="280">
        <f t="shared" si="16"/>
        <v>0</v>
      </c>
      <c r="H42" s="281">
        <v>0</v>
      </c>
      <c r="I42" s="282">
        <f t="shared" si="17"/>
        <v>0</v>
      </c>
      <c r="J42" s="281">
        <v>0</v>
      </c>
      <c r="K42" s="282">
        <f t="shared" si="18"/>
        <v>0</v>
      </c>
      <c r="O42" s="274">
        <v>2</v>
      </c>
      <c r="AA42" s="244">
        <v>1</v>
      </c>
      <c r="AB42" s="244">
        <v>7</v>
      </c>
      <c r="AC42" s="244">
        <v>7</v>
      </c>
      <c r="AZ42" s="244">
        <v>2</v>
      </c>
      <c r="BA42" s="244">
        <f t="shared" si="19"/>
        <v>0</v>
      </c>
      <c r="BB42" s="244">
        <f t="shared" si="20"/>
        <v>0</v>
      </c>
      <c r="BC42" s="244">
        <f t="shared" si="21"/>
        <v>0</v>
      </c>
      <c r="BD42" s="244">
        <f t="shared" si="22"/>
        <v>0</v>
      </c>
      <c r="BE42" s="244">
        <f t="shared" si="23"/>
        <v>0</v>
      </c>
      <c r="CA42" s="274">
        <v>1</v>
      </c>
      <c r="CB42" s="274">
        <v>7</v>
      </c>
    </row>
    <row r="43" spans="1:80" ht="12.75">
      <c r="A43" s="275">
        <v>32</v>
      </c>
      <c r="B43" s="276" t="s">
        <v>542</v>
      </c>
      <c r="C43" s="277" t="s">
        <v>543</v>
      </c>
      <c r="D43" s="278" t="s">
        <v>181</v>
      </c>
      <c r="E43" s="279">
        <v>1</v>
      </c>
      <c r="F43" s="279">
        <v>0</v>
      </c>
      <c r="G43" s="280">
        <f t="shared" si="16"/>
        <v>0</v>
      </c>
      <c r="H43" s="281">
        <v>0</v>
      </c>
      <c r="I43" s="282">
        <f t="shared" si="17"/>
        <v>0</v>
      </c>
      <c r="J43" s="281">
        <v>0</v>
      </c>
      <c r="K43" s="282">
        <f t="shared" si="18"/>
        <v>0</v>
      </c>
      <c r="O43" s="274">
        <v>2</v>
      </c>
      <c r="AA43" s="244">
        <v>1</v>
      </c>
      <c r="AB43" s="244">
        <v>7</v>
      </c>
      <c r="AC43" s="244">
        <v>7</v>
      </c>
      <c r="AZ43" s="244">
        <v>2</v>
      </c>
      <c r="BA43" s="244">
        <f t="shared" si="19"/>
        <v>0</v>
      </c>
      <c r="BB43" s="244">
        <f t="shared" si="20"/>
        <v>0</v>
      </c>
      <c r="BC43" s="244">
        <f t="shared" si="21"/>
        <v>0</v>
      </c>
      <c r="BD43" s="244">
        <f t="shared" si="22"/>
        <v>0</v>
      </c>
      <c r="BE43" s="244">
        <f t="shared" si="23"/>
        <v>0</v>
      </c>
      <c r="CA43" s="274">
        <v>1</v>
      </c>
      <c r="CB43" s="274">
        <v>7</v>
      </c>
    </row>
    <row r="44" spans="1:80" ht="12.75">
      <c r="A44" s="275">
        <v>33</v>
      </c>
      <c r="B44" s="276" t="s">
        <v>544</v>
      </c>
      <c r="C44" s="277" t="s">
        <v>545</v>
      </c>
      <c r="D44" s="278" t="s">
        <v>181</v>
      </c>
      <c r="E44" s="279">
        <v>5</v>
      </c>
      <c r="F44" s="279">
        <v>0</v>
      </c>
      <c r="G44" s="280">
        <f t="shared" si="16"/>
        <v>0</v>
      </c>
      <c r="H44" s="281">
        <v>0</v>
      </c>
      <c r="I44" s="282">
        <f t="shared" si="17"/>
        <v>0</v>
      </c>
      <c r="J44" s="281">
        <v>0</v>
      </c>
      <c r="K44" s="282">
        <f t="shared" si="18"/>
        <v>0</v>
      </c>
      <c r="O44" s="274">
        <v>2</v>
      </c>
      <c r="AA44" s="244">
        <v>1</v>
      </c>
      <c r="AB44" s="244">
        <v>7</v>
      </c>
      <c r="AC44" s="244">
        <v>7</v>
      </c>
      <c r="AZ44" s="244">
        <v>2</v>
      </c>
      <c r="BA44" s="244">
        <f t="shared" si="19"/>
        <v>0</v>
      </c>
      <c r="BB44" s="244">
        <f t="shared" si="20"/>
        <v>0</v>
      </c>
      <c r="BC44" s="244">
        <f t="shared" si="21"/>
        <v>0</v>
      </c>
      <c r="BD44" s="244">
        <f t="shared" si="22"/>
        <v>0</v>
      </c>
      <c r="BE44" s="244">
        <f t="shared" si="23"/>
        <v>0</v>
      </c>
      <c r="CA44" s="274">
        <v>1</v>
      </c>
      <c r="CB44" s="274">
        <v>7</v>
      </c>
    </row>
    <row r="45" spans="1:80" ht="12.75">
      <c r="A45" s="275">
        <v>34</v>
      </c>
      <c r="B45" s="276" t="s">
        <v>546</v>
      </c>
      <c r="C45" s="277" t="s">
        <v>547</v>
      </c>
      <c r="D45" s="278" t="s">
        <v>181</v>
      </c>
      <c r="E45" s="279">
        <v>2</v>
      </c>
      <c r="F45" s="279">
        <v>0</v>
      </c>
      <c r="G45" s="280">
        <f t="shared" si="16"/>
        <v>0</v>
      </c>
      <c r="H45" s="281">
        <v>0</v>
      </c>
      <c r="I45" s="282">
        <f t="shared" si="17"/>
        <v>0</v>
      </c>
      <c r="J45" s="281">
        <v>0</v>
      </c>
      <c r="K45" s="282">
        <f t="shared" si="18"/>
        <v>0</v>
      </c>
      <c r="O45" s="274">
        <v>2</v>
      </c>
      <c r="AA45" s="244">
        <v>1</v>
      </c>
      <c r="AB45" s="244">
        <v>7</v>
      </c>
      <c r="AC45" s="244">
        <v>7</v>
      </c>
      <c r="AZ45" s="244">
        <v>2</v>
      </c>
      <c r="BA45" s="244">
        <f t="shared" si="19"/>
        <v>0</v>
      </c>
      <c r="BB45" s="244">
        <f t="shared" si="20"/>
        <v>0</v>
      </c>
      <c r="BC45" s="244">
        <f t="shared" si="21"/>
        <v>0</v>
      </c>
      <c r="BD45" s="244">
        <f t="shared" si="22"/>
        <v>0</v>
      </c>
      <c r="BE45" s="244">
        <f t="shared" si="23"/>
        <v>0</v>
      </c>
      <c r="CA45" s="274">
        <v>1</v>
      </c>
      <c r="CB45" s="274">
        <v>7</v>
      </c>
    </row>
    <row r="46" spans="1:80" ht="22.5">
      <c r="A46" s="275">
        <v>35</v>
      </c>
      <c r="B46" s="276" t="s">
        <v>548</v>
      </c>
      <c r="C46" s="277" t="s">
        <v>549</v>
      </c>
      <c r="D46" s="278" t="s">
        <v>250</v>
      </c>
      <c r="E46" s="279">
        <v>184</v>
      </c>
      <c r="F46" s="279">
        <v>0</v>
      </c>
      <c r="G46" s="280">
        <f t="shared" si="16"/>
        <v>0</v>
      </c>
      <c r="H46" s="281">
        <v>0</v>
      </c>
      <c r="I46" s="282">
        <f t="shared" si="17"/>
        <v>0</v>
      </c>
      <c r="J46" s="281">
        <v>0</v>
      </c>
      <c r="K46" s="282">
        <f t="shared" si="18"/>
        <v>0</v>
      </c>
      <c r="O46" s="274">
        <v>2</v>
      </c>
      <c r="AA46" s="244">
        <v>1</v>
      </c>
      <c r="AB46" s="244">
        <v>7</v>
      </c>
      <c r="AC46" s="244">
        <v>7</v>
      </c>
      <c r="AZ46" s="244">
        <v>2</v>
      </c>
      <c r="BA46" s="244">
        <f t="shared" si="19"/>
        <v>0</v>
      </c>
      <c r="BB46" s="244">
        <f t="shared" si="20"/>
        <v>0</v>
      </c>
      <c r="BC46" s="244">
        <f t="shared" si="21"/>
        <v>0</v>
      </c>
      <c r="BD46" s="244">
        <f t="shared" si="22"/>
        <v>0</v>
      </c>
      <c r="BE46" s="244">
        <f t="shared" si="23"/>
        <v>0</v>
      </c>
      <c r="CA46" s="274">
        <v>1</v>
      </c>
      <c r="CB46" s="274">
        <v>7</v>
      </c>
    </row>
    <row r="47" spans="1:80" ht="22.5">
      <c r="A47" s="275">
        <v>36</v>
      </c>
      <c r="B47" s="276" t="s">
        <v>550</v>
      </c>
      <c r="C47" s="277" t="s">
        <v>551</v>
      </c>
      <c r="D47" s="278" t="s">
        <v>250</v>
      </c>
      <c r="E47" s="279">
        <v>103</v>
      </c>
      <c r="F47" s="279">
        <v>0</v>
      </c>
      <c r="G47" s="280">
        <f t="shared" si="16"/>
        <v>0</v>
      </c>
      <c r="H47" s="281">
        <v>0</v>
      </c>
      <c r="I47" s="282">
        <f t="shared" si="17"/>
        <v>0</v>
      </c>
      <c r="J47" s="281">
        <v>0</v>
      </c>
      <c r="K47" s="282">
        <f t="shared" si="18"/>
        <v>0</v>
      </c>
      <c r="O47" s="274">
        <v>2</v>
      </c>
      <c r="AA47" s="244">
        <v>1</v>
      </c>
      <c r="AB47" s="244">
        <v>7</v>
      </c>
      <c r="AC47" s="244">
        <v>7</v>
      </c>
      <c r="AZ47" s="244">
        <v>2</v>
      </c>
      <c r="BA47" s="244">
        <f t="shared" si="19"/>
        <v>0</v>
      </c>
      <c r="BB47" s="244">
        <f t="shared" si="20"/>
        <v>0</v>
      </c>
      <c r="BC47" s="244">
        <f t="shared" si="21"/>
        <v>0</v>
      </c>
      <c r="BD47" s="244">
        <f t="shared" si="22"/>
        <v>0</v>
      </c>
      <c r="BE47" s="244">
        <f t="shared" si="23"/>
        <v>0</v>
      </c>
      <c r="CA47" s="274">
        <v>1</v>
      </c>
      <c r="CB47" s="274">
        <v>7</v>
      </c>
    </row>
    <row r="48" spans="1:80" ht="22.5">
      <c r="A48" s="275">
        <v>37</v>
      </c>
      <c r="B48" s="276" t="s">
        <v>552</v>
      </c>
      <c r="C48" s="277" t="s">
        <v>553</v>
      </c>
      <c r="D48" s="278" t="s">
        <v>250</v>
      </c>
      <c r="E48" s="279">
        <v>47</v>
      </c>
      <c r="F48" s="279">
        <v>0</v>
      </c>
      <c r="G48" s="280">
        <f t="shared" si="16"/>
        <v>0</v>
      </c>
      <c r="H48" s="281">
        <v>0</v>
      </c>
      <c r="I48" s="282">
        <f t="shared" si="17"/>
        <v>0</v>
      </c>
      <c r="J48" s="281">
        <v>0</v>
      </c>
      <c r="K48" s="282">
        <f t="shared" si="18"/>
        <v>0</v>
      </c>
      <c r="O48" s="274">
        <v>2</v>
      </c>
      <c r="AA48" s="244">
        <v>1</v>
      </c>
      <c r="AB48" s="244">
        <v>7</v>
      </c>
      <c r="AC48" s="244">
        <v>7</v>
      </c>
      <c r="AZ48" s="244">
        <v>2</v>
      </c>
      <c r="BA48" s="244">
        <f t="shared" si="19"/>
        <v>0</v>
      </c>
      <c r="BB48" s="244">
        <f t="shared" si="20"/>
        <v>0</v>
      </c>
      <c r="BC48" s="244">
        <f t="shared" si="21"/>
        <v>0</v>
      </c>
      <c r="BD48" s="244">
        <f t="shared" si="22"/>
        <v>0</v>
      </c>
      <c r="BE48" s="244">
        <f t="shared" si="23"/>
        <v>0</v>
      </c>
      <c r="CA48" s="274">
        <v>1</v>
      </c>
      <c r="CB48" s="274">
        <v>7</v>
      </c>
    </row>
    <row r="49" spans="1:80" ht="22.5">
      <c r="A49" s="275">
        <v>38</v>
      </c>
      <c r="B49" s="276" t="s">
        <v>554</v>
      </c>
      <c r="C49" s="277" t="s">
        <v>555</v>
      </c>
      <c r="D49" s="278" t="s">
        <v>250</v>
      </c>
      <c r="E49" s="279">
        <v>20</v>
      </c>
      <c r="F49" s="279">
        <v>0</v>
      </c>
      <c r="G49" s="280">
        <f t="shared" si="16"/>
        <v>0</v>
      </c>
      <c r="H49" s="281">
        <v>0</v>
      </c>
      <c r="I49" s="282">
        <f t="shared" si="17"/>
        <v>0</v>
      </c>
      <c r="J49" s="281">
        <v>0</v>
      </c>
      <c r="K49" s="282">
        <f t="shared" si="18"/>
        <v>0</v>
      </c>
      <c r="O49" s="274">
        <v>2</v>
      </c>
      <c r="AA49" s="244">
        <v>1</v>
      </c>
      <c r="AB49" s="244">
        <v>7</v>
      </c>
      <c r="AC49" s="244">
        <v>7</v>
      </c>
      <c r="AZ49" s="244">
        <v>2</v>
      </c>
      <c r="BA49" s="244">
        <f t="shared" si="19"/>
        <v>0</v>
      </c>
      <c r="BB49" s="244">
        <f t="shared" si="20"/>
        <v>0</v>
      </c>
      <c r="BC49" s="244">
        <f t="shared" si="21"/>
        <v>0</v>
      </c>
      <c r="BD49" s="244">
        <f t="shared" si="22"/>
        <v>0</v>
      </c>
      <c r="BE49" s="244">
        <f t="shared" si="23"/>
        <v>0</v>
      </c>
      <c r="CA49" s="274">
        <v>1</v>
      </c>
      <c r="CB49" s="274">
        <v>7</v>
      </c>
    </row>
    <row r="50" spans="1:80" ht="22.5">
      <c r="A50" s="275">
        <v>39</v>
      </c>
      <c r="B50" s="276" t="s">
        <v>556</v>
      </c>
      <c r="C50" s="277" t="s">
        <v>557</v>
      </c>
      <c r="D50" s="278" t="s">
        <v>250</v>
      </c>
      <c r="E50" s="279">
        <v>20</v>
      </c>
      <c r="F50" s="279">
        <v>0</v>
      </c>
      <c r="G50" s="280">
        <f t="shared" si="16"/>
        <v>0</v>
      </c>
      <c r="H50" s="281">
        <v>0</v>
      </c>
      <c r="I50" s="282">
        <f t="shared" si="17"/>
        <v>0</v>
      </c>
      <c r="J50" s="281">
        <v>0</v>
      </c>
      <c r="K50" s="282">
        <f t="shared" si="18"/>
        <v>0</v>
      </c>
      <c r="O50" s="274">
        <v>2</v>
      </c>
      <c r="AA50" s="244">
        <v>1</v>
      </c>
      <c r="AB50" s="244">
        <v>7</v>
      </c>
      <c r="AC50" s="244">
        <v>7</v>
      </c>
      <c r="AZ50" s="244">
        <v>2</v>
      </c>
      <c r="BA50" s="244">
        <f t="shared" si="19"/>
        <v>0</v>
      </c>
      <c r="BB50" s="244">
        <f t="shared" si="20"/>
        <v>0</v>
      </c>
      <c r="BC50" s="244">
        <f t="shared" si="21"/>
        <v>0</v>
      </c>
      <c r="BD50" s="244">
        <f t="shared" si="22"/>
        <v>0</v>
      </c>
      <c r="BE50" s="244">
        <f t="shared" si="23"/>
        <v>0</v>
      </c>
      <c r="CA50" s="274">
        <v>1</v>
      </c>
      <c r="CB50" s="274">
        <v>7</v>
      </c>
    </row>
    <row r="51" spans="1:80" ht="22.5">
      <c r="A51" s="275">
        <v>40</v>
      </c>
      <c r="B51" s="276" t="s">
        <v>558</v>
      </c>
      <c r="C51" s="277" t="s">
        <v>559</v>
      </c>
      <c r="D51" s="278" t="s">
        <v>250</v>
      </c>
      <c r="E51" s="279">
        <v>35</v>
      </c>
      <c r="F51" s="279">
        <v>0</v>
      </c>
      <c r="G51" s="280">
        <f t="shared" si="16"/>
        <v>0</v>
      </c>
      <c r="H51" s="281">
        <v>0</v>
      </c>
      <c r="I51" s="282">
        <f t="shared" si="17"/>
        <v>0</v>
      </c>
      <c r="J51" s="281">
        <v>0</v>
      </c>
      <c r="K51" s="282">
        <f t="shared" si="18"/>
        <v>0</v>
      </c>
      <c r="O51" s="274">
        <v>2</v>
      </c>
      <c r="AA51" s="244">
        <v>1</v>
      </c>
      <c r="AB51" s="244">
        <v>7</v>
      </c>
      <c r="AC51" s="244">
        <v>7</v>
      </c>
      <c r="AZ51" s="244">
        <v>2</v>
      </c>
      <c r="BA51" s="244">
        <f t="shared" si="19"/>
        <v>0</v>
      </c>
      <c r="BB51" s="244">
        <f t="shared" si="20"/>
        <v>0</v>
      </c>
      <c r="BC51" s="244">
        <f t="shared" si="21"/>
        <v>0</v>
      </c>
      <c r="BD51" s="244">
        <f t="shared" si="22"/>
        <v>0</v>
      </c>
      <c r="BE51" s="244">
        <f t="shared" si="23"/>
        <v>0</v>
      </c>
      <c r="CA51" s="274">
        <v>1</v>
      </c>
      <c r="CB51" s="274">
        <v>7</v>
      </c>
    </row>
    <row r="52" spans="1:80" ht="22.5">
      <c r="A52" s="275">
        <v>41</v>
      </c>
      <c r="B52" s="276" t="s">
        <v>560</v>
      </c>
      <c r="C52" s="277" t="s">
        <v>561</v>
      </c>
      <c r="D52" s="278" t="s">
        <v>250</v>
      </c>
      <c r="E52" s="279">
        <v>127</v>
      </c>
      <c r="F52" s="279">
        <v>0</v>
      </c>
      <c r="G52" s="280">
        <f t="shared" si="16"/>
        <v>0</v>
      </c>
      <c r="H52" s="281">
        <v>0</v>
      </c>
      <c r="I52" s="282">
        <f t="shared" si="17"/>
        <v>0</v>
      </c>
      <c r="J52" s="281">
        <v>0</v>
      </c>
      <c r="K52" s="282">
        <f t="shared" si="18"/>
        <v>0</v>
      </c>
      <c r="O52" s="274">
        <v>2</v>
      </c>
      <c r="AA52" s="244">
        <v>1</v>
      </c>
      <c r="AB52" s="244">
        <v>7</v>
      </c>
      <c r="AC52" s="244">
        <v>7</v>
      </c>
      <c r="AZ52" s="244">
        <v>2</v>
      </c>
      <c r="BA52" s="244">
        <f t="shared" si="19"/>
        <v>0</v>
      </c>
      <c r="BB52" s="244">
        <f t="shared" si="20"/>
        <v>0</v>
      </c>
      <c r="BC52" s="244">
        <f t="shared" si="21"/>
        <v>0</v>
      </c>
      <c r="BD52" s="244">
        <f t="shared" si="22"/>
        <v>0</v>
      </c>
      <c r="BE52" s="244">
        <f t="shared" si="23"/>
        <v>0</v>
      </c>
      <c r="CA52" s="274">
        <v>1</v>
      </c>
      <c r="CB52" s="274">
        <v>7</v>
      </c>
    </row>
    <row r="53" spans="1:80" ht="22.5">
      <c r="A53" s="275">
        <v>42</v>
      </c>
      <c r="B53" s="276" t="s">
        <v>562</v>
      </c>
      <c r="C53" s="277" t="s">
        <v>563</v>
      </c>
      <c r="D53" s="278" t="s">
        <v>250</v>
      </c>
      <c r="E53" s="279">
        <v>34</v>
      </c>
      <c r="F53" s="279">
        <v>0</v>
      </c>
      <c r="G53" s="280">
        <f t="shared" si="16"/>
        <v>0</v>
      </c>
      <c r="H53" s="281">
        <v>0</v>
      </c>
      <c r="I53" s="282">
        <f t="shared" si="17"/>
        <v>0</v>
      </c>
      <c r="J53" s="281">
        <v>0</v>
      </c>
      <c r="K53" s="282">
        <f t="shared" si="18"/>
        <v>0</v>
      </c>
      <c r="O53" s="274">
        <v>2</v>
      </c>
      <c r="AA53" s="244">
        <v>1</v>
      </c>
      <c r="AB53" s="244">
        <v>7</v>
      </c>
      <c r="AC53" s="244">
        <v>7</v>
      </c>
      <c r="AZ53" s="244">
        <v>2</v>
      </c>
      <c r="BA53" s="244">
        <f t="shared" si="19"/>
        <v>0</v>
      </c>
      <c r="BB53" s="244">
        <f t="shared" si="20"/>
        <v>0</v>
      </c>
      <c r="BC53" s="244">
        <f t="shared" si="21"/>
        <v>0</v>
      </c>
      <c r="BD53" s="244">
        <f t="shared" si="22"/>
        <v>0</v>
      </c>
      <c r="BE53" s="244">
        <f t="shared" si="23"/>
        <v>0</v>
      </c>
      <c r="CA53" s="274">
        <v>1</v>
      </c>
      <c r="CB53" s="274">
        <v>7</v>
      </c>
    </row>
    <row r="54" spans="1:80" ht="12.75">
      <c r="A54" s="275">
        <v>43</v>
      </c>
      <c r="B54" s="276" t="s">
        <v>564</v>
      </c>
      <c r="C54" s="277" t="s">
        <v>565</v>
      </c>
      <c r="D54" s="278" t="s">
        <v>250</v>
      </c>
      <c r="E54" s="279">
        <v>388</v>
      </c>
      <c r="F54" s="279">
        <v>0</v>
      </c>
      <c r="G54" s="280">
        <f t="shared" si="16"/>
        <v>0</v>
      </c>
      <c r="H54" s="281">
        <v>0</v>
      </c>
      <c r="I54" s="282">
        <f t="shared" si="17"/>
        <v>0</v>
      </c>
      <c r="J54" s="281">
        <v>0</v>
      </c>
      <c r="K54" s="282">
        <f t="shared" si="18"/>
        <v>0</v>
      </c>
      <c r="O54" s="274">
        <v>2</v>
      </c>
      <c r="AA54" s="244">
        <v>1</v>
      </c>
      <c r="AB54" s="244">
        <v>7</v>
      </c>
      <c r="AC54" s="244">
        <v>7</v>
      </c>
      <c r="AZ54" s="244">
        <v>2</v>
      </c>
      <c r="BA54" s="244">
        <f t="shared" si="19"/>
        <v>0</v>
      </c>
      <c r="BB54" s="244">
        <f t="shared" si="20"/>
        <v>0</v>
      </c>
      <c r="BC54" s="244">
        <f t="shared" si="21"/>
        <v>0</v>
      </c>
      <c r="BD54" s="244">
        <f t="shared" si="22"/>
        <v>0</v>
      </c>
      <c r="BE54" s="244">
        <f t="shared" si="23"/>
        <v>0</v>
      </c>
      <c r="CA54" s="274">
        <v>1</v>
      </c>
      <c r="CB54" s="274">
        <v>7</v>
      </c>
    </row>
    <row r="55" spans="1:80" ht="12.75">
      <c r="A55" s="275">
        <v>44</v>
      </c>
      <c r="B55" s="276" t="s">
        <v>566</v>
      </c>
      <c r="C55" s="277" t="s">
        <v>567</v>
      </c>
      <c r="D55" s="278" t="s">
        <v>250</v>
      </c>
      <c r="E55" s="279">
        <v>22</v>
      </c>
      <c r="F55" s="279">
        <v>0</v>
      </c>
      <c r="G55" s="280">
        <f t="shared" si="16"/>
        <v>0</v>
      </c>
      <c r="H55" s="281">
        <v>0</v>
      </c>
      <c r="I55" s="282">
        <f t="shared" si="17"/>
        <v>0</v>
      </c>
      <c r="J55" s="281">
        <v>0</v>
      </c>
      <c r="K55" s="282">
        <f t="shared" si="18"/>
        <v>0</v>
      </c>
      <c r="O55" s="274">
        <v>2</v>
      </c>
      <c r="AA55" s="244">
        <v>2</v>
      </c>
      <c r="AB55" s="244">
        <v>7</v>
      </c>
      <c r="AC55" s="244">
        <v>7</v>
      </c>
      <c r="AZ55" s="244">
        <v>2</v>
      </c>
      <c r="BA55" s="244">
        <f t="shared" si="19"/>
        <v>0</v>
      </c>
      <c r="BB55" s="244">
        <f t="shared" si="20"/>
        <v>0</v>
      </c>
      <c r="BC55" s="244">
        <f t="shared" si="21"/>
        <v>0</v>
      </c>
      <c r="BD55" s="244">
        <f t="shared" si="22"/>
        <v>0</v>
      </c>
      <c r="BE55" s="244">
        <f t="shared" si="23"/>
        <v>0</v>
      </c>
      <c r="CA55" s="274">
        <v>2</v>
      </c>
      <c r="CB55" s="274">
        <v>7</v>
      </c>
    </row>
    <row r="56" spans="1:80" ht="12.75">
      <c r="A56" s="275">
        <v>45</v>
      </c>
      <c r="B56" s="276" t="s">
        <v>568</v>
      </c>
      <c r="C56" s="277" t="s">
        <v>569</v>
      </c>
      <c r="D56" s="278" t="s">
        <v>250</v>
      </c>
      <c r="E56" s="279">
        <v>40</v>
      </c>
      <c r="F56" s="279">
        <v>0</v>
      </c>
      <c r="G56" s="280">
        <f t="shared" si="16"/>
        <v>0</v>
      </c>
      <c r="H56" s="281">
        <v>0</v>
      </c>
      <c r="I56" s="282">
        <f t="shared" si="17"/>
        <v>0</v>
      </c>
      <c r="J56" s="281">
        <v>0</v>
      </c>
      <c r="K56" s="282">
        <f t="shared" si="18"/>
        <v>0</v>
      </c>
      <c r="O56" s="274">
        <v>2</v>
      </c>
      <c r="AA56" s="244">
        <v>2</v>
      </c>
      <c r="AB56" s="244">
        <v>7</v>
      </c>
      <c r="AC56" s="244">
        <v>7</v>
      </c>
      <c r="AZ56" s="244">
        <v>2</v>
      </c>
      <c r="BA56" s="244">
        <f t="shared" si="19"/>
        <v>0</v>
      </c>
      <c r="BB56" s="244">
        <f t="shared" si="20"/>
        <v>0</v>
      </c>
      <c r="BC56" s="244">
        <f t="shared" si="21"/>
        <v>0</v>
      </c>
      <c r="BD56" s="244">
        <f t="shared" si="22"/>
        <v>0</v>
      </c>
      <c r="BE56" s="244">
        <f t="shared" si="23"/>
        <v>0</v>
      </c>
      <c r="CA56" s="274">
        <v>2</v>
      </c>
      <c r="CB56" s="274">
        <v>7</v>
      </c>
    </row>
    <row r="57" spans="1:80" ht="12.75">
      <c r="A57" s="275">
        <v>46</v>
      </c>
      <c r="B57" s="276" t="s">
        <v>570</v>
      </c>
      <c r="C57" s="277" t="s">
        <v>571</v>
      </c>
      <c r="D57" s="278" t="s">
        <v>250</v>
      </c>
      <c r="E57" s="279">
        <v>18</v>
      </c>
      <c r="F57" s="279">
        <v>0</v>
      </c>
      <c r="G57" s="280">
        <f t="shared" si="16"/>
        <v>0</v>
      </c>
      <c r="H57" s="281">
        <v>0</v>
      </c>
      <c r="I57" s="282">
        <f t="shared" si="17"/>
        <v>0</v>
      </c>
      <c r="J57" s="281">
        <v>0</v>
      </c>
      <c r="K57" s="282">
        <f t="shared" si="18"/>
        <v>0</v>
      </c>
      <c r="O57" s="274">
        <v>2</v>
      </c>
      <c r="AA57" s="244">
        <v>2</v>
      </c>
      <c r="AB57" s="244">
        <v>7</v>
      </c>
      <c r="AC57" s="244">
        <v>7</v>
      </c>
      <c r="AZ57" s="244">
        <v>2</v>
      </c>
      <c r="BA57" s="244">
        <f t="shared" si="19"/>
        <v>0</v>
      </c>
      <c r="BB57" s="244">
        <f t="shared" si="20"/>
        <v>0</v>
      </c>
      <c r="BC57" s="244">
        <f t="shared" si="21"/>
        <v>0</v>
      </c>
      <c r="BD57" s="244">
        <f t="shared" si="22"/>
        <v>0</v>
      </c>
      <c r="BE57" s="244">
        <f t="shared" si="23"/>
        <v>0</v>
      </c>
      <c r="CA57" s="274">
        <v>2</v>
      </c>
      <c r="CB57" s="274">
        <v>7</v>
      </c>
    </row>
    <row r="58" spans="1:80" ht="12.75">
      <c r="A58" s="275">
        <v>47</v>
      </c>
      <c r="B58" s="276" t="s">
        <v>572</v>
      </c>
      <c r="C58" s="277" t="s">
        <v>573</v>
      </c>
      <c r="D58" s="278" t="s">
        <v>250</v>
      </c>
      <c r="E58" s="279">
        <v>22</v>
      </c>
      <c r="F58" s="279">
        <v>0</v>
      </c>
      <c r="G58" s="280">
        <f t="shared" si="16"/>
        <v>0</v>
      </c>
      <c r="H58" s="281">
        <v>0</v>
      </c>
      <c r="I58" s="282">
        <f t="shared" si="17"/>
        <v>0</v>
      </c>
      <c r="J58" s="281">
        <v>0</v>
      </c>
      <c r="K58" s="282">
        <f t="shared" si="18"/>
        <v>0</v>
      </c>
      <c r="O58" s="274">
        <v>2</v>
      </c>
      <c r="AA58" s="244">
        <v>2</v>
      </c>
      <c r="AB58" s="244">
        <v>7</v>
      </c>
      <c r="AC58" s="244">
        <v>7</v>
      </c>
      <c r="AZ58" s="244">
        <v>2</v>
      </c>
      <c r="BA58" s="244">
        <f t="shared" si="19"/>
        <v>0</v>
      </c>
      <c r="BB58" s="244">
        <f t="shared" si="20"/>
        <v>0</v>
      </c>
      <c r="BC58" s="244">
        <f t="shared" si="21"/>
        <v>0</v>
      </c>
      <c r="BD58" s="244">
        <f t="shared" si="22"/>
        <v>0</v>
      </c>
      <c r="BE58" s="244">
        <f t="shared" si="23"/>
        <v>0</v>
      </c>
      <c r="CA58" s="274">
        <v>2</v>
      </c>
      <c r="CB58" s="274">
        <v>7</v>
      </c>
    </row>
    <row r="59" spans="1:80" ht="12.75">
      <c r="A59" s="275">
        <v>48</v>
      </c>
      <c r="B59" s="276" t="s">
        <v>574</v>
      </c>
      <c r="C59" s="277" t="s">
        <v>575</v>
      </c>
      <c r="D59" s="278" t="s">
        <v>250</v>
      </c>
      <c r="E59" s="279">
        <v>6</v>
      </c>
      <c r="F59" s="279">
        <v>0</v>
      </c>
      <c r="G59" s="280">
        <f t="shared" si="16"/>
        <v>0</v>
      </c>
      <c r="H59" s="281">
        <v>0</v>
      </c>
      <c r="I59" s="282">
        <f t="shared" si="17"/>
        <v>0</v>
      </c>
      <c r="J59" s="281">
        <v>0</v>
      </c>
      <c r="K59" s="282">
        <f t="shared" si="18"/>
        <v>0</v>
      </c>
      <c r="O59" s="274">
        <v>2</v>
      </c>
      <c r="AA59" s="244">
        <v>2</v>
      </c>
      <c r="AB59" s="244">
        <v>7</v>
      </c>
      <c r="AC59" s="244">
        <v>7</v>
      </c>
      <c r="AZ59" s="244">
        <v>2</v>
      </c>
      <c r="BA59" s="244">
        <f t="shared" si="19"/>
        <v>0</v>
      </c>
      <c r="BB59" s="244">
        <f t="shared" si="20"/>
        <v>0</v>
      </c>
      <c r="BC59" s="244">
        <f t="shared" si="21"/>
        <v>0</v>
      </c>
      <c r="BD59" s="244">
        <f t="shared" si="22"/>
        <v>0</v>
      </c>
      <c r="BE59" s="244">
        <f t="shared" si="23"/>
        <v>0</v>
      </c>
      <c r="CA59" s="274">
        <v>2</v>
      </c>
      <c r="CB59" s="274">
        <v>7</v>
      </c>
    </row>
    <row r="60" spans="1:80" ht="12.75">
      <c r="A60" s="275">
        <v>49</v>
      </c>
      <c r="B60" s="276" t="s">
        <v>576</v>
      </c>
      <c r="C60" s="277" t="s">
        <v>577</v>
      </c>
      <c r="D60" s="278" t="s">
        <v>181</v>
      </c>
      <c r="E60" s="279">
        <v>42</v>
      </c>
      <c r="F60" s="279">
        <v>0</v>
      </c>
      <c r="G60" s="280">
        <f t="shared" si="16"/>
        <v>0</v>
      </c>
      <c r="H60" s="281">
        <v>0</v>
      </c>
      <c r="I60" s="282">
        <f t="shared" si="17"/>
        <v>0</v>
      </c>
      <c r="J60" s="281">
        <v>0</v>
      </c>
      <c r="K60" s="282">
        <f t="shared" si="18"/>
        <v>0</v>
      </c>
      <c r="O60" s="274">
        <v>2</v>
      </c>
      <c r="AA60" s="244">
        <v>1</v>
      </c>
      <c r="AB60" s="244">
        <v>7</v>
      </c>
      <c r="AC60" s="244">
        <v>7</v>
      </c>
      <c r="AZ60" s="244">
        <v>2</v>
      </c>
      <c r="BA60" s="244">
        <f t="shared" si="19"/>
        <v>0</v>
      </c>
      <c r="BB60" s="244">
        <f t="shared" si="20"/>
        <v>0</v>
      </c>
      <c r="BC60" s="244">
        <f t="shared" si="21"/>
        <v>0</v>
      </c>
      <c r="BD60" s="244">
        <f t="shared" si="22"/>
        <v>0</v>
      </c>
      <c r="BE60" s="244">
        <f t="shared" si="23"/>
        <v>0</v>
      </c>
      <c r="CA60" s="274">
        <v>1</v>
      </c>
      <c r="CB60" s="274">
        <v>7</v>
      </c>
    </row>
    <row r="61" spans="1:80" ht="12.75">
      <c r="A61" s="275">
        <v>50</v>
      </c>
      <c r="B61" s="276" t="s">
        <v>578</v>
      </c>
      <c r="C61" s="277" t="s">
        <v>579</v>
      </c>
      <c r="D61" s="278" t="s">
        <v>181</v>
      </c>
      <c r="E61" s="279">
        <v>84</v>
      </c>
      <c r="F61" s="279">
        <v>0</v>
      </c>
      <c r="G61" s="280">
        <f t="shared" si="16"/>
        <v>0</v>
      </c>
      <c r="H61" s="281">
        <v>0</v>
      </c>
      <c r="I61" s="282">
        <f t="shared" si="17"/>
        <v>0</v>
      </c>
      <c r="J61" s="281">
        <v>0</v>
      </c>
      <c r="K61" s="282">
        <f t="shared" si="18"/>
        <v>0</v>
      </c>
      <c r="O61" s="274">
        <v>2</v>
      </c>
      <c r="AA61" s="244">
        <v>1</v>
      </c>
      <c r="AB61" s="244">
        <v>7</v>
      </c>
      <c r="AC61" s="244">
        <v>7</v>
      </c>
      <c r="AZ61" s="244">
        <v>2</v>
      </c>
      <c r="BA61" s="244">
        <f t="shared" si="19"/>
        <v>0</v>
      </c>
      <c r="BB61" s="244">
        <f t="shared" si="20"/>
        <v>0</v>
      </c>
      <c r="BC61" s="244">
        <f t="shared" si="21"/>
        <v>0</v>
      </c>
      <c r="BD61" s="244">
        <f t="shared" si="22"/>
        <v>0</v>
      </c>
      <c r="BE61" s="244">
        <f t="shared" si="23"/>
        <v>0</v>
      </c>
      <c r="CA61" s="274">
        <v>1</v>
      </c>
      <c r="CB61" s="274">
        <v>7</v>
      </c>
    </row>
    <row r="62" spans="1:80" ht="12.75">
      <c r="A62" s="275">
        <v>51</v>
      </c>
      <c r="B62" s="276" t="s">
        <v>580</v>
      </c>
      <c r="C62" s="277" t="s">
        <v>581</v>
      </c>
      <c r="D62" s="278" t="s">
        <v>181</v>
      </c>
      <c r="E62" s="279">
        <v>42</v>
      </c>
      <c r="F62" s="279">
        <v>0</v>
      </c>
      <c r="G62" s="280">
        <f t="shared" si="16"/>
        <v>0</v>
      </c>
      <c r="H62" s="281">
        <v>0</v>
      </c>
      <c r="I62" s="282">
        <f t="shared" si="17"/>
        <v>0</v>
      </c>
      <c r="J62" s="281">
        <v>0</v>
      </c>
      <c r="K62" s="282">
        <f t="shared" si="18"/>
        <v>0</v>
      </c>
      <c r="O62" s="274">
        <v>2</v>
      </c>
      <c r="AA62" s="244">
        <v>1</v>
      </c>
      <c r="AB62" s="244">
        <v>7</v>
      </c>
      <c r="AC62" s="244">
        <v>7</v>
      </c>
      <c r="AZ62" s="244">
        <v>2</v>
      </c>
      <c r="BA62" s="244">
        <f t="shared" si="19"/>
        <v>0</v>
      </c>
      <c r="BB62" s="244">
        <f t="shared" si="20"/>
        <v>0</v>
      </c>
      <c r="BC62" s="244">
        <f t="shared" si="21"/>
        <v>0</v>
      </c>
      <c r="BD62" s="244">
        <f t="shared" si="22"/>
        <v>0</v>
      </c>
      <c r="BE62" s="244">
        <f t="shared" si="23"/>
        <v>0</v>
      </c>
      <c r="CA62" s="274">
        <v>1</v>
      </c>
      <c r="CB62" s="274">
        <v>7</v>
      </c>
    </row>
    <row r="63" spans="1:80" ht="12.75">
      <c r="A63" s="275">
        <v>52</v>
      </c>
      <c r="B63" s="276" t="s">
        <v>582</v>
      </c>
      <c r="C63" s="277" t="s">
        <v>583</v>
      </c>
      <c r="D63" s="278" t="s">
        <v>181</v>
      </c>
      <c r="E63" s="279">
        <v>12</v>
      </c>
      <c r="F63" s="279">
        <v>0</v>
      </c>
      <c r="G63" s="280">
        <f t="shared" si="16"/>
        <v>0</v>
      </c>
      <c r="H63" s="281">
        <v>0</v>
      </c>
      <c r="I63" s="282">
        <f t="shared" si="17"/>
        <v>0</v>
      </c>
      <c r="J63" s="281">
        <v>0</v>
      </c>
      <c r="K63" s="282">
        <f t="shared" si="18"/>
        <v>0</v>
      </c>
      <c r="O63" s="274">
        <v>2</v>
      </c>
      <c r="AA63" s="244">
        <v>1</v>
      </c>
      <c r="AB63" s="244">
        <v>7</v>
      </c>
      <c r="AC63" s="244">
        <v>7</v>
      </c>
      <c r="AZ63" s="244">
        <v>2</v>
      </c>
      <c r="BA63" s="244">
        <f t="shared" si="19"/>
        <v>0</v>
      </c>
      <c r="BB63" s="244">
        <f t="shared" si="20"/>
        <v>0</v>
      </c>
      <c r="BC63" s="244">
        <f t="shared" si="21"/>
        <v>0</v>
      </c>
      <c r="BD63" s="244">
        <f t="shared" si="22"/>
        <v>0</v>
      </c>
      <c r="BE63" s="244">
        <f t="shared" si="23"/>
        <v>0</v>
      </c>
      <c r="CA63" s="274">
        <v>1</v>
      </c>
      <c r="CB63" s="274">
        <v>7</v>
      </c>
    </row>
    <row r="64" spans="1:80" ht="12.75">
      <c r="A64" s="275">
        <v>53</v>
      </c>
      <c r="B64" s="276" t="s">
        <v>584</v>
      </c>
      <c r="C64" s="277" t="s">
        <v>585</v>
      </c>
      <c r="D64" s="278" t="s">
        <v>181</v>
      </c>
      <c r="E64" s="279">
        <v>7</v>
      </c>
      <c r="F64" s="279">
        <v>0</v>
      </c>
      <c r="G64" s="280">
        <f t="shared" si="16"/>
        <v>0</v>
      </c>
      <c r="H64" s="281">
        <v>0</v>
      </c>
      <c r="I64" s="282">
        <f t="shared" si="17"/>
        <v>0</v>
      </c>
      <c r="J64" s="281">
        <v>0</v>
      </c>
      <c r="K64" s="282">
        <f t="shared" si="18"/>
        <v>0</v>
      </c>
      <c r="O64" s="274">
        <v>2</v>
      </c>
      <c r="AA64" s="244">
        <v>1</v>
      </c>
      <c r="AB64" s="244">
        <v>7</v>
      </c>
      <c r="AC64" s="244">
        <v>7</v>
      </c>
      <c r="AZ64" s="244">
        <v>2</v>
      </c>
      <c r="BA64" s="244">
        <f t="shared" si="19"/>
        <v>0</v>
      </c>
      <c r="BB64" s="244">
        <f t="shared" si="20"/>
        <v>0</v>
      </c>
      <c r="BC64" s="244">
        <f t="shared" si="21"/>
        <v>0</v>
      </c>
      <c r="BD64" s="244">
        <f t="shared" si="22"/>
        <v>0</v>
      </c>
      <c r="BE64" s="244">
        <f t="shared" si="23"/>
        <v>0</v>
      </c>
      <c r="CA64" s="274">
        <v>1</v>
      </c>
      <c r="CB64" s="274">
        <v>7</v>
      </c>
    </row>
    <row r="65" spans="1:80" ht="12.75">
      <c r="A65" s="275">
        <v>54</v>
      </c>
      <c r="B65" s="276" t="s">
        <v>586</v>
      </c>
      <c r="C65" s="277" t="s">
        <v>587</v>
      </c>
      <c r="D65" s="278" t="s">
        <v>181</v>
      </c>
      <c r="E65" s="279">
        <v>1</v>
      </c>
      <c r="F65" s="279">
        <v>0</v>
      </c>
      <c r="G65" s="280">
        <f t="shared" si="16"/>
        <v>0</v>
      </c>
      <c r="H65" s="281">
        <v>0</v>
      </c>
      <c r="I65" s="282">
        <f t="shared" si="17"/>
        <v>0</v>
      </c>
      <c r="J65" s="281">
        <v>0</v>
      </c>
      <c r="K65" s="282">
        <f t="shared" si="18"/>
        <v>0</v>
      </c>
      <c r="O65" s="274">
        <v>2</v>
      </c>
      <c r="AA65" s="244">
        <v>1</v>
      </c>
      <c r="AB65" s="244">
        <v>7</v>
      </c>
      <c r="AC65" s="244">
        <v>7</v>
      </c>
      <c r="AZ65" s="244">
        <v>2</v>
      </c>
      <c r="BA65" s="244">
        <f t="shared" si="19"/>
        <v>0</v>
      </c>
      <c r="BB65" s="244">
        <f t="shared" si="20"/>
        <v>0</v>
      </c>
      <c r="BC65" s="244">
        <f t="shared" si="21"/>
        <v>0</v>
      </c>
      <c r="BD65" s="244">
        <f t="shared" si="22"/>
        <v>0</v>
      </c>
      <c r="BE65" s="244">
        <f t="shared" si="23"/>
        <v>0</v>
      </c>
      <c r="CA65" s="274">
        <v>1</v>
      </c>
      <c r="CB65" s="274">
        <v>7</v>
      </c>
    </row>
    <row r="66" spans="1:80" ht="12.75">
      <c r="A66" s="275">
        <v>55</v>
      </c>
      <c r="B66" s="276" t="s">
        <v>588</v>
      </c>
      <c r="C66" s="277" t="s">
        <v>589</v>
      </c>
      <c r="D66" s="278" t="s">
        <v>181</v>
      </c>
      <c r="E66" s="279">
        <v>42</v>
      </c>
      <c r="F66" s="279">
        <v>0</v>
      </c>
      <c r="G66" s="280">
        <f t="shared" si="16"/>
        <v>0</v>
      </c>
      <c r="H66" s="281">
        <v>0</v>
      </c>
      <c r="I66" s="282">
        <f t="shared" si="17"/>
        <v>0</v>
      </c>
      <c r="J66" s="281">
        <v>0</v>
      </c>
      <c r="K66" s="282">
        <f t="shared" si="18"/>
        <v>0</v>
      </c>
      <c r="O66" s="274">
        <v>2</v>
      </c>
      <c r="AA66" s="244">
        <v>1</v>
      </c>
      <c r="AB66" s="244">
        <v>7</v>
      </c>
      <c r="AC66" s="244">
        <v>7</v>
      </c>
      <c r="AZ66" s="244">
        <v>2</v>
      </c>
      <c r="BA66" s="244">
        <f t="shared" si="19"/>
        <v>0</v>
      </c>
      <c r="BB66" s="244">
        <f t="shared" si="20"/>
        <v>0</v>
      </c>
      <c r="BC66" s="244">
        <f t="shared" si="21"/>
        <v>0</v>
      </c>
      <c r="BD66" s="244">
        <f t="shared" si="22"/>
        <v>0</v>
      </c>
      <c r="BE66" s="244">
        <f t="shared" si="23"/>
        <v>0</v>
      </c>
      <c r="CA66" s="274">
        <v>1</v>
      </c>
      <c r="CB66" s="274">
        <v>7</v>
      </c>
    </row>
    <row r="67" spans="1:80" ht="12.75">
      <c r="A67" s="275">
        <v>56</v>
      </c>
      <c r="B67" s="276" t="s">
        <v>590</v>
      </c>
      <c r="C67" s="277" t="s">
        <v>591</v>
      </c>
      <c r="D67" s="278" t="s">
        <v>181</v>
      </c>
      <c r="E67" s="279">
        <v>3</v>
      </c>
      <c r="F67" s="279">
        <v>0</v>
      </c>
      <c r="G67" s="280">
        <f t="shared" si="16"/>
        <v>0</v>
      </c>
      <c r="H67" s="281">
        <v>0</v>
      </c>
      <c r="I67" s="282">
        <f t="shared" si="17"/>
        <v>0</v>
      </c>
      <c r="J67" s="281">
        <v>0</v>
      </c>
      <c r="K67" s="282">
        <f t="shared" si="18"/>
        <v>0</v>
      </c>
      <c r="O67" s="274">
        <v>2</v>
      </c>
      <c r="AA67" s="244">
        <v>1</v>
      </c>
      <c r="AB67" s="244">
        <v>7</v>
      </c>
      <c r="AC67" s="244">
        <v>7</v>
      </c>
      <c r="AZ67" s="244">
        <v>2</v>
      </c>
      <c r="BA67" s="244">
        <f t="shared" si="19"/>
        <v>0</v>
      </c>
      <c r="BB67" s="244">
        <f t="shared" si="20"/>
        <v>0</v>
      </c>
      <c r="BC67" s="244">
        <f t="shared" si="21"/>
        <v>0</v>
      </c>
      <c r="BD67" s="244">
        <f t="shared" si="22"/>
        <v>0</v>
      </c>
      <c r="BE67" s="244">
        <f t="shared" si="23"/>
        <v>0</v>
      </c>
      <c r="CA67" s="274">
        <v>1</v>
      </c>
      <c r="CB67" s="274">
        <v>7</v>
      </c>
    </row>
    <row r="68" spans="1:80" ht="12.75">
      <c r="A68" s="275">
        <v>57</v>
      </c>
      <c r="B68" s="276" t="s">
        <v>592</v>
      </c>
      <c r="C68" s="277" t="s">
        <v>593</v>
      </c>
      <c r="D68" s="278" t="s">
        <v>181</v>
      </c>
      <c r="E68" s="279">
        <v>3</v>
      </c>
      <c r="F68" s="279">
        <v>0</v>
      </c>
      <c r="G68" s="280">
        <f t="shared" si="16"/>
        <v>0</v>
      </c>
      <c r="H68" s="281">
        <v>0</v>
      </c>
      <c r="I68" s="282">
        <f t="shared" si="17"/>
        <v>0</v>
      </c>
      <c r="J68" s="281">
        <v>0</v>
      </c>
      <c r="K68" s="282">
        <f t="shared" si="18"/>
        <v>0</v>
      </c>
      <c r="O68" s="274">
        <v>2</v>
      </c>
      <c r="AA68" s="244">
        <v>1</v>
      </c>
      <c r="AB68" s="244">
        <v>7</v>
      </c>
      <c r="AC68" s="244">
        <v>7</v>
      </c>
      <c r="AZ68" s="244">
        <v>2</v>
      </c>
      <c r="BA68" s="244">
        <f t="shared" si="19"/>
        <v>0</v>
      </c>
      <c r="BB68" s="244">
        <f t="shared" si="20"/>
        <v>0</v>
      </c>
      <c r="BC68" s="244">
        <f t="shared" si="21"/>
        <v>0</v>
      </c>
      <c r="BD68" s="244">
        <f t="shared" si="22"/>
        <v>0</v>
      </c>
      <c r="BE68" s="244">
        <f t="shared" si="23"/>
        <v>0</v>
      </c>
      <c r="CA68" s="274">
        <v>1</v>
      </c>
      <c r="CB68" s="274">
        <v>7</v>
      </c>
    </row>
    <row r="69" spans="1:80" ht="12.75">
      <c r="A69" s="275">
        <v>58</v>
      </c>
      <c r="B69" s="276" t="s">
        <v>594</v>
      </c>
      <c r="C69" s="277" t="s">
        <v>595</v>
      </c>
      <c r="D69" s="278" t="s">
        <v>181</v>
      </c>
      <c r="E69" s="279">
        <v>6</v>
      </c>
      <c r="F69" s="279">
        <v>0</v>
      </c>
      <c r="G69" s="280">
        <f t="shared" si="16"/>
        <v>0</v>
      </c>
      <c r="H69" s="281">
        <v>0</v>
      </c>
      <c r="I69" s="282">
        <f t="shared" si="17"/>
        <v>0</v>
      </c>
      <c r="J69" s="281">
        <v>0</v>
      </c>
      <c r="K69" s="282">
        <f t="shared" si="18"/>
        <v>0</v>
      </c>
      <c r="O69" s="274">
        <v>2</v>
      </c>
      <c r="AA69" s="244">
        <v>1</v>
      </c>
      <c r="AB69" s="244">
        <v>7</v>
      </c>
      <c r="AC69" s="244">
        <v>7</v>
      </c>
      <c r="AZ69" s="244">
        <v>2</v>
      </c>
      <c r="BA69" s="244">
        <f t="shared" si="19"/>
        <v>0</v>
      </c>
      <c r="BB69" s="244">
        <f t="shared" si="20"/>
        <v>0</v>
      </c>
      <c r="BC69" s="244">
        <f t="shared" si="21"/>
        <v>0</v>
      </c>
      <c r="BD69" s="244">
        <f t="shared" si="22"/>
        <v>0</v>
      </c>
      <c r="BE69" s="244">
        <f t="shared" si="23"/>
        <v>0</v>
      </c>
      <c r="CA69" s="274">
        <v>1</v>
      </c>
      <c r="CB69" s="274">
        <v>7</v>
      </c>
    </row>
    <row r="70" spans="1:80" ht="12.75">
      <c r="A70" s="275">
        <v>59</v>
      </c>
      <c r="B70" s="276" t="s">
        <v>596</v>
      </c>
      <c r="C70" s="277" t="s">
        <v>597</v>
      </c>
      <c r="D70" s="278" t="s">
        <v>181</v>
      </c>
      <c r="E70" s="279">
        <v>48</v>
      </c>
      <c r="F70" s="279">
        <v>0</v>
      </c>
      <c r="G70" s="280">
        <f t="shared" si="16"/>
        <v>0</v>
      </c>
      <c r="H70" s="281">
        <v>0</v>
      </c>
      <c r="I70" s="282">
        <f t="shared" si="17"/>
        <v>0</v>
      </c>
      <c r="J70" s="281">
        <v>0</v>
      </c>
      <c r="K70" s="282">
        <f t="shared" si="18"/>
        <v>0</v>
      </c>
      <c r="O70" s="274">
        <v>2</v>
      </c>
      <c r="AA70" s="244">
        <v>1</v>
      </c>
      <c r="AB70" s="244">
        <v>7</v>
      </c>
      <c r="AC70" s="244">
        <v>7</v>
      </c>
      <c r="AZ70" s="244">
        <v>2</v>
      </c>
      <c r="BA70" s="244">
        <f t="shared" si="19"/>
        <v>0</v>
      </c>
      <c r="BB70" s="244">
        <f t="shared" si="20"/>
        <v>0</v>
      </c>
      <c r="BC70" s="244">
        <f t="shared" si="21"/>
        <v>0</v>
      </c>
      <c r="BD70" s="244">
        <f t="shared" si="22"/>
        <v>0</v>
      </c>
      <c r="BE70" s="244">
        <f t="shared" si="23"/>
        <v>0</v>
      </c>
      <c r="CA70" s="274">
        <v>1</v>
      </c>
      <c r="CB70" s="274">
        <v>7</v>
      </c>
    </row>
    <row r="71" spans="1:80" ht="12.75">
      <c r="A71" s="275">
        <v>60</v>
      </c>
      <c r="B71" s="276" t="s">
        <v>598</v>
      </c>
      <c r="C71" s="277" t="s">
        <v>599</v>
      </c>
      <c r="D71" s="278" t="s">
        <v>181</v>
      </c>
      <c r="E71" s="279">
        <v>9</v>
      </c>
      <c r="F71" s="279">
        <v>0</v>
      </c>
      <c r="G71" s="280">
        <f t="shared" si="16"/>
        <v>0</v>
      </c>
      <c r="H71" s="281">
        <v>0</v>
      </c>
      <c r="I71" s="282">
        <f t="shared" si="17"/>
        <v>0</v>
      </c>
      <c r="J71" s="281">
        <v>0</v>
      </c>
      <c r="K71" s="282">
        <f t="shared" si="18"/>
        <v>0</v>
      </c>
      <c r="O71" s="274">
        <v>2</v>
      </c>
      <c r="AA71" s="244">
        <v>1</v>
      </c>
      <c r="AB71" s="244">
        <v>7</v>
      </c>
      <c r="AC71" s="244">
        <v>7</v>
      </c>
      <c r="AZ71" s="244">
        <v>2</v>
      </c>
      <c r="BA71" s="244">
        <f t="shared" si="19"/>
        <v>0</v>
      </c>
      <c r="BB71" s="244">
        <f t="shared" si="20"/>
        <v>0</v>
      </c>
      <c r="BC71" s="244">
        <f t="shared" si="21"/>
        <v>0</v>
      </c>
      <c r="BD71" s="244">
        <f t="shared" si="22"/>
        <v>0</v>
      </c>
      <c r="BE71" s="244">
        <f t="shared" si="23"/>
        <v>0</v>
      </c>
      <c r="CA71" s="274">
        <v>1</v>
      </c>
      <c r="CB71" s="274">
        <v>7</v>
      </c>
    </row>
    <row r="72" spans="1:80" ht="12.75">
      <c r="A72" s="275">
        <v>61</v>
      </c>
      <c r="B72" s="276" t="s">
        <v>600</v>
      </c>
      <c r="C72" s="277" t="s">
        <v>601</v>
      </c>
      <c r="D72" s="278" t="s">
        <v>250</v>
      </c>
      <c r="E72" s="279">
        <v>334</v>
      </c>
      <c r="F72" s="279">
        <v>0</v>
      </c>
      <c r="G72" s="280">
        <f t="shared" si="16"/>
        <v>0</v>
      </c>
      <c r="H72" s="281">
        <v>0</v>
      </c>
      <c r="I72" s="282">
        <f t="shared" si="17"/>
        <v>0</v>
      </c>
      <c r="J72" s="281">
        <v>0</v>
      </c>
      <c r="K72" s="282">
        <f t="shared" si="18"/>
        <v>0</v>
      </c>
      <c r="O72" s="274">
        <v>2</v>
      </c>
      <c r="AA72" s="244">
        <v>1</v>
      </c>
      <c r="AB72" s="244">
        <v>7</v>
      </c>
      <c r="AC72" s="244">
        <v>7</v>
      </c>
      <c r="AZ72" s="244">
        <v>2</v>
      </c>
      <c r="BA72" s="244">
        <f t="shared" si="19"/>
        <v>0</v>
      </c>
      <c r="BB72" s="244">
        <f t="shared" si="20"/>
        <v>0</v>
      </c>
      <c r="BC72" s="244">
        <f t="shared" si="21"/>
        <v>0</v>
      </c>
      <c r="BD72" s="244">
        <f t="shared" si="22"/>
        <v>0</v>
      </c>
      <c r="BE72" s="244">
        <f t="shared" si="23"/>
        <v>0</v>
      </c>
      <c r="CA72" s="274">
        <v>1</v>
      </c>
      <c r="CB72" s="274">
        <v>7</v>
      </c>
    </row>
    <row r="73" spans="1:80" ht="12.75">
      <c r="A73" s="275">
        <v>62</v>
      </c>
      <c r="B73" s="276" t="s">
        <v>602</v>
      </c>
      <c r="C73" s="277" t="s">
        <v>603</v>
      </c>
      <c r="D73" s="278" t="s">
        <v>250</v>
      </c>
      <c r="E73" s="279">
        <v>27</v>
      </c>
      <c r="F73" s="279">
        <v>0</v>
      </c>
      <c r="G73" s="280">
        <f t="shared" si="16"/>
        <v>0</v>
      </c>
      <c r="H73" s="281">
        <v>0</v>
      </c>
      <c r="I73" s="282">
        <f t="shared" si="17"/>
        <v>0</v>
      </c>
      <c r="J73" s="281">
        <v>0</v>
      </c>
      <c r="K73" s="282">
        <f t="shared" si="18"/>
        <v>0</v>
      </c>
      <c r="O73" s="274">
        <v>2</v>
      </c>
      <c r="AA73" s="244">
        <v>1</v>
      </c>
      <c r="AB73" s="244">
        <v>7</v>
      </c>
      <c r="AC73" s="244">
        <v>7</v>
      </c>
      <c r="AZ73" s="244">
        <v>2</v>
      </c>
      <c r="BA73" s="244">
        <f t="shared" si="19"/>
        <v>0</v>
      </c>
      <c r="BB73" s="244">
        <f t="shared" si="20"/>
        <v>0</v>
      </c>
      <c r="BC73" s="244">
        <f t="shared" si="21"/>
        <v>0</v>
      </c>
      <c r="BD73" s="244">
        <f t="shared" si="22"/>
        <v>0</v>
      </c>
      <c r="BE73" s="244">
        <f t="shared" si="23"/>
        <v>0</v>
      </c>
      <c r="CA73" s="274">
        <v>1</v>
      </c>
      <c r="CB73" s="274">
        <v>7</v>
      </c>
    </row>
    <row r="74" spans="1:80" ht="12.75">
      <c r="A74" s="275">
        <v>63</v>
      </c>
      <c r="B74" s="276" t="s">
        <v>604</v>
      </c>
      <c r="C74" s="277" t="s">
        <v>605</v>
      </c>
      <c r="D74" s="278" t="s">
        <v>250</v>
      </c>
      <c r="E74" s="279">
        <v>27</v>
      </c>
      <c r="F74" s="279">
        <v>0</v>
      </c>
      <c r="G74" s="280">
        <f t="shared" si="16"/>
        <v>0</v>
      </c>
      <c r="H74" s="281">
        <v>0</v>
      </c>
      <c r="I74" s="282">
        <f t="shared" si="17"/>
        <v>0</v>
      </c>
      <c r="J74" s="281">
        <v>0</v>
      </c>
      <c r="K74" s="282">
        <f t="shared" si="18"/>
        <v>0</v>
      </c>
      <c r="O74" s="274">
        <v>2</v>
      </c>
      <c r="AA74" s="244">
        <v>1</v>
      </c>
      <c r="AB74" s="244">
        <v>7</v>
      </c>
      <c r="AC74" s="244">
        <v>7</v>
      </c>
      <c r="AZ74" s="244">
        <v>2</v>
      </c>
      <c r="BA74" s="244">
        <f t="shared" si="19"/>
        <v>0</v>
      </c>
      <c r="BB74" s="244">
        <f t="shared" si="20"/>
        <v>0</v>
      </c>
      <c r="BC74" s="244">
        <f t="shared" si="21"/>
        <v>0</v>
      </c>
      <c r="BD74" s="244">
        <f t="shared" si="22"/>
        <v>0</v>
      </c>
      <c r="BE74" s="244">
        <f t="shared" si="23"/>
        <v>0</v>
      </c>
      <c r="CA74" s="274">
        <v>1</v>
      </c>
      <c r="CB74" s="274">
        <v>7</v>
      </c>
    </row>
    <row r="75" spans="1:80" ht="12.75">
      <c r="A75" s="275">
        <v>64</v>
      </c>
      <c r="B75" s="276" t="s">
        <v>606</v>
      </c>
      <c r="C75" s="277" t="s">
        <v>607</v>
      </c>
      <c r="D75" s="278" t="s">
        <v>250</v>
      </c>
      <c r="E75" s="279">
        <v>388</v>
      </c>
      <c r="F75" s="279">
        <v>0</v>
      </c>
      <c r="G75" s="280">
        <f t="shared" si="16"/>
        <v>0</v>
      </c>
      <c r="H75" s="281">
        <v>0</v>
      </c>
      <c r="I75" s="282">
        <f t="shared" si="17"/>
        <v>0</v>
      </c>
      <c r="J75" s="281">
        <v>0</v>
      </c>
      <c r="K75" s="282">
        <f t="shared" si="18"/>
        <v>0</v>
      </c>
      <c r="O75" s="274">
        <v>2</v>
      </c>
      <c r="AA75" s="244">
        <v>1</v>
      </c>
      <c r="AB75" s="244">
        <v>7</v>
      </c>
      <c r="AC75" s="244">
        <v>7</v>
      </c>
      <c r="AZ75" s="244">
        <v>2</v>
      </c>
      <c r="BA75" s="244">
        <f t="shared" si="19"/>
        <v>0</v>
      </c>
      <c r="BB75" s="244">
        <f t="shared" si="20"/>
        <v>0</v>
      </c>
      <c r="BC75" s="244">
        <f t="shared" si="21"/>
        <v>0</v>
      </c>
      <c r="BD75" s="244">
        <f t="shared" si="22"/>
        <v>0</v>
      </c>
      <c r="BE75" s="244">
        <f t="shared" si="23"/>
        <v>0</v>
      </c>
      <c r="CA75" s="274">
        <v>1</v>
      </c>
      <c r="CB75" s="274">
        <v>7</v>
      </c>
    </row>
    <row r="76" spans="1:80" ht="12.75">
      <c r="A76" s="275">
        <v>65</v>
      </c>
      <c r="B76" s="276" t="s">
        <v>608</v>
      </c>
      <c r="C76" s="277" t="s">
        <v>609</v>
      </c>
      <c r="D76" s="278" t="s">
        <v>299</v>
      </c>
      <c r="E76" s="279">
        <v>0.2518</v>
      </c>
      <c r="F76" s="279">
        <v>0</v>
      </c>
      <c r="G76" s="280">
        <f t="shared" si="16"/>
        <v>0</v>
      </c>
      <c r="H76" s="281">
        <v>0</v>
      </c>
      <c r="I76" s="282">
        <f t="shared" si="17"/>
        <v>0</v>
      </c>
      <c r="J76" s="281">
        <v>0</v>
      </c>
      <c r="K76" s="282">
        <f t="shared" si="18"/>
        <v>0</v>
      </c>
      <c r="O76" s="274">
        <v>2</v>
      </c>
      <c r="AA76" s="244">
        <v>1</v>
      </c>
      <c r="AB76" s="244">
        <v>7</v>
      </c>
      <c r="AC76" s="244">
        <v>7</v>
      </c>
      <c r="AZ76" s="244">
        <v>2</v>
      </c>
      <c r="BA76" s="244">
        <f t="shared" si="19"/>
        <v>0</v>
      </c>
      <c r="BB76" s="244">
        <f t="shared" si="20"/>
        <v>0</v>
      </c>
      <c r="BC76" s="244">
        <f t="shared" si="21"/>
        <v>0</v>
      </c>
      <c r="BD76" s="244">
        <f t="shared" si="22"/>
        <v>0</v>
      </c>
      <c r="BE76" s="244">
        <f t="shared" si="23"/>
        <v>0</v>
      </c>
      <c r="CA76" s="274">
        <v>1</v>
      </c>
      <c r="CB76" s="274">
        <v>7</v>
      </c>
    </row>
    <row r="77" spans="1:80" ht="12.75">
      <c r="A77" s="275">
        <v>66</v>
      </c>
      <c r="B77" s="276" t="s">
        <v>610</v>
      </c>
      <c r="C77" s="277" t="s">
        <v>611</v>
      </c>
      <c r="D77" s="278" t="s">
        <v>181</v>
      </c>
      <c r="E77" s="279">
        <v>6</v>
      </c>
      <c r="F77" s="279">
        <v>0</v>
      </c>
      <c r="G77" s="280">
        <f t="shared" si="16"/>
        <v>0</v>
      </c>
      <c r="H77" s="281">
        <v>0</v>
      </c>
      <c r="I77" s="282">
        <f t="shared" si="17"/>
        <v>0</v>
      </c>
      <c r="J77" s="281"/>
      <c r="K77" s="282">
        <f t="shared" si="18"/>
        <v>0</v>
      </c>
      <c r="O77" s="274">
        <v>2</v>
      </c>
      <c r="AA77" s="244">
        <v>3</v>
      </c>
      <c r="AB77" s="244">
        <v>7</v>
      </c>
      <c r="AC77" s="244">
        <v>55110010</v>
      </c>
      <c r="AZ77" s="244">
        <v>2</v>
      </c>
      <c r="BA77" s="244">
        <f t="shared" si="19"/>
        <v>0</v>
      </c>
      <c r="BB77" s="244">
        <f t="shared" si="20"/>
        <v>0</v>
      </c>
      <c r="BC77" s="244">
        <f t="shared" si="21"/>
        <v>0</v>
      </c>
      <c r="BD77" s="244">
        <f t="shared" si="22"/>
        <v>0</v>
      </c>
      <c r="BE77" s="244">
        <f t="shared" si="23"/>
        <v>0</v>
      </c>
      <c r="CA77" s="274">
        <v>3</v>
      </c>
      <c r="CB77" s="274">
        <v>7</v>
      </c>
    </row>
    <row r="78" spans="1:80" ht="12.75">
      <c r="A78" s="275">
        <v>67</v>
      </c>
      <c r="B78" s="276" t="s">
        <v>612</v>
      </c>
      <c r="C78" s="277" t="s">
        <v>613</v>
      </c>
      <c r="D78" s="278" t="s">
        <v>181</v>
      </c>
      <c r="E78" s="279">
        <v>3</v>
      </c>
      <c r="F78" s="279">
        <v>0</v>
      </c>
      <c r="G78" s="280">
        <f t="shared" si="16"/>
        <v>0</v>
      </c>
      <c r="H78" s="281">
        <v>0</v>
      </c>
      <c r="I78" s="282">
        <f t="shared" si="17"/>
        <v>0</v>
      </c>
      <c r="J78" s="281"/>
      <c r="K78" s="282">
        <f t="shared" si="18"/>
        <v>0</v>
      </c>
      <c r="O78" s="274">
        <v>2</v>
      </c>
      <c r="AA78" s="244">
        <v>3</v>
      </c>
      <c r="AB78" s="244">
        <v>7</v>
      </c>
      <c r="AC78" s="244">
        <v>55110011</v>
      </c>
      <c r="AZ78" s="244">
        <v>2</v>
      </c>
      <c r="BA78" s="244">
        <f t="shared" si="19"/>
        <v>0</v>
      </c>
      <c r="BB78" s="244">
        <f t="shared" si="20"/>
        <v>0</v>
      </c>
      <c r="BC78" s="244">
        <f t="shared" si="21"/>
        <v>0</v>
      </c>
      <c r="BD78" s="244">
        <f t="shared" si="22"/>
        <v>0</v>
      </c>
      <c r="BE78" s="244">
        <f t="shared" si="23"/>
        <v>0</v>
      </c>
      <c r="CA78" s="274">
        <v>3</v>
      </c>
      <c r="CB78" s="274">
        <v>7</v>
      </c>
    </row>
    <row r="79" spans="1:80" ht="12.75">
      <c r="A79" s="275">
        <v>68</v>
      </c>
      <c r="B79" s="276" t="s">
        <v>614</v>
      </c>
      <c r="C79" s="277" t="s">
        <v>615</v>
      </c>
      <c r="D79" s="278" t="s">
        <v>17</v>
      </c>
      <c r="E79" s="279"/>
      <c r="F79" s="279">
        <v>0</v>
      </c>
      <c r="G79" s="280">
        <f t="shared" si="16"/>
        <v>0</v>
      </c>
      <c r="H79" s="281">
        <v>0</v>
      </c>
      <c r="I79" s="282">
        <f t="shared" si="17"/>
        <v>0</v>
      </c>
      <c r="J79" s="281">
        <v>0</v>
      </c>
      <c r="K79" s="282">
        <f t="shared" si="18"/>
        <v>0</v>
      </c>
      <c r="O79" s="274">
        <v>2</v>
      </c>
      <c r="AA79" s="244">
        <v>1</v>
      </c>
      <c r="AB79" s="244">
        <v>7</v>
      </c>
      <c r="AC79" s="244">
        <v>7</v>
      </c>
      <c r="AZ79" s="244">
        <v>2</v>
      </c>
      <c r="BA79" s="244">
        <f t="shared" si="19"/>
        <v>0</v>
      </c>
      <c r="BB79" s="244">
        <f t="shared" si="20"/>
        <v>0</v>
      </c>
      <c r="BC79" s="244">
        <f t="shared" si="21"/>
        <v>0</v>
      </c>
      <c r="BD79" s="244">
        <f t="shared" si="22"/>
        <v>0</v>
      </c>
      <c r="BE79" s="244">
        <f t="shared" si="23"/>
        <v>0</v>
      </c>
      <c r="CA79" s="274">
        <v>1</v>
      </c>
      <c r="CB79" s="274">
        <v>7</v>
      </c>
    </row>
    <row r="80" spans="1:57" ht="12.75">
      <c r="A80" s="293"/>
      <c r="B80" s="294" t="s">
        <v>177</v>
      </c>
      <c r="C80" s="295" t="s">
        <v>616</v>
      </c>
      <c r="D80" s="296"/>
      <c r="E80" s="297"/>
      <c r="F80" s="298"/>
      <c r="G80" s="299">
        <f>SUM(G24:G79)</f>
        <v>0</v>
      </c>
      <c r="H80" s="300"/>
      <c r="I80" s="301">
        <f>SUM(I24:I79)</f>
        <v>0</v>
      </c>
      <c r="J80" s="300"/>
      <c r="K80" s="301">
        <f>SUM(K24:K79)</f>
        <v>0</v>
      </c>
      <c r="O80" s="274">
        <v>4</v>
      </c>
      <c r="BA80" s="302">
        <f>SUM(BA24:BA79)</f>
        <v>0</v>
      </c>
      <c r="BB80" s="302">
        <f>SUM(BB24:BB79)</f>
        <v>0</v>
      </c>
      <c r="BC80" s="302">
        <f>SUM(BC24:BC79)</f>
        <v>0</v>
      </c>
      <c r="BD80" s="302">
        <f>SUM(BD24:BD79)</f>
        <v>0</v>
      </c>
      <c r="BE80" s="302">
        <f>SUM(BE24:BE79)</f>
        <v>0</v>
      </c>
    </row>
    <row r="81" spans="1:15" ht="12.75">
      <c r="A81" s="264" t="s">
        <v>167</v>
      </c>
      <c r="B81" s="265" t="s">
        <v>55</v>
      </c>
      <c r="C81" s="266" t="s">
        <v>56</v>
      </c>
      <c r="D81" s="267"/>
      <c r="E81" s="268"/>
      <c r="F81" s="268"/>
      <c r="G81" s="269"/>
      <c r="H81" s="270"/>
      <c r="I81" s="271"/>
      <c r="J81" s="272"/>
      <c r="K81" s="273"/>
      <c r="O81" s="274">
        <v>1</v>
      </c>
    </row>
    <row r="82" spans="1:80" ht="12.75">
      <c r="A82" s="275">
        <v>69</v>
      </c>
      <c r="B82" s="276" t="s">
        <v>617</v>
      </c>
      <c r="C82" s="277" t="s">
        <v>618</v>
      </c>
      <c r="D82" s="278" t="s">
        <v>250</v>
      </c>
      <c r="E82" s="279">
        <v>2</v>
      </c>
      <c r="F82" s="279">
        <v>0</v>
      </c>
      <c r="G82" s="280">
        <f aca="true" t="shared" si="24" ref="G82:G106">E82*F82</f>
        <v>0</v>
      </c>
      <c r="H82" s="281">
        <v>0</v>
      </c>
      <c r="I82" s="282">
        <f aca="true" t="shared" si="25" ref="I82:I106">E82*H82</f>
        <v>0</v>
      </c>
      <c r="J82" s="281">
        <v>0</v>
      </c>
      <c r="K82" s="282">
        <f aca="true" t="shared" si="26" ref="K82:K106">E82*J82</f>
        <v>0</v>
      </c>
      <c r="O82" s="274">
        <v>2</v>
      </c>
      <c r="AA82" s="244">
        <v>1</v>
      </c>
      <c r="AB82" s="244">
        <v>7</v>
      </c>
      <c r="AC82" s="244">
        <v>7</v>
      </c>
      <c r="AZ82" s="244">
        <v>2</v>
      </c>
      <c r="BA82" s="244">
        <f aca="true" t="shared" si="27" ref="BA82:BA106">IF(AZ82=1,G82,0)</f>
        <v>0</v>
      </c>
      <c r="BB82" s="244">
        <f aca="true" t="shared" si="28" ref="BB82:BB106">IF(AZ82=2,G82,0)</f>
        <v>0</v>
      </c>
      <c r="BC82" s="244">
        <f aca="true" t="shared" si="29" ref="BC82:BC106">IF(AZ82=3,G82,0)</f>
        <v>0</v>
      </c>
      <c r="BD82" s="244">
        <f aca="true" t="shared" si="30" ref="BD82:BD106">IF(AZ82=4,G82,0)</f>
        <v>0</v>
      </c>
      <c r="BE82" s="244">
        <f aca="true" t="shared" si="31" ref="BE82:BE106">IF(AZ82=5,G82,0)</f>
        <v>0</v>
      </c>
      <c r="CA82" s="274">
        <v>1</v>
      </c>
      <c r="CB82" s="274">
        <v>7</v>
      </c>
    </row>
    <row r="83" spans="1:80" ht="22.5">
      <c r="A83" s="275">
        <v>70</v>
      </c>
      <c r="B83" s="276" t="s">
        <v>619</v>
      </c>
      <c r="C83" s="277" t="s">
        <v>620</v>
      </c>
      <c r="D83" s="278" t="s">
        <v>181</v>
      </c>
      <c r="E83" s="279">
        <v>2</v>
      </c>
      <c r="F83" s="279">
        <v>0</v>
      </c>
      <c r="G83" s="280">
        <f t="shared" si="24"/>
        <v>0</v>
      </c>
      <c r="H83" s="281">
        <v>0</v>
      </c>
      <c r="I83" s="282">
        <f t="shared" si="25"/>
        <v>0</v>
      </c>
      <c r="J83" s="281">
        <v>0</v>
      </c>
      <c r="K83" s="282">
        <f t="shared" si="26"/>
        <v>0</v>
      </c>
      <c r="O83" s="274">
        <v>2</v>
      </c>
      <c r="AA83" s="244">
        <v>1</v>
      </c>
      <c r="AB83" s="244">
        <v>7</v>
      </c>
      <c r="AC83" s="244">
        <v>7</v>
      </c>
      <c r="AZ83" s="244">
        <v>2</v>
      </c>
      <c r="BA83" s="244">
        <f t="shared" si="27"/>
        <v>0</v>
      </c>
      <c r="BB83" s="244">
        <f t="shared" si="28"/>
        <v>0</v>
      </c>
      <c r="BC83" s="244">
        <f t="shared" si="29"/>
        <v>0</v>
      </c>
      <c r="BD83" s="244">
        <f t="shared" si="30"/>
        <v>0</v>
      </c>
      <c r="BE83" s="244">
        <f t="shared" si="31"/>
        <v>0</v>
      </c>
      <c r="CA83" s="274">
        <v>1</v>
      </c>
      <c r="CB83" s="274">
        <v>7</v>
      </c>
    </row>
    <row r="84" spans="1:80" ht="12.75">
      <c r="A84" s="275">
        <v>71</v>
      </c>
      <c r="B84" s="276" t="s">
        <v>621</v>
      </c>
      <c r="C84" s="277" t="s">
        <v>622</v>
      </c>
      <c r="D84" s="278" t="s">
        <v>623</v>
      </c>
      <c r="E84" s="279">
        <v>2</v>
      </c>
      <c r="F84" s="279">
        <v>0</v>
      </c>
      <c r="G84" s="280">
        <f t="shared" si="24"/>
        <v>0</v>
      </c>
      <c r="H84" s="281">
        <v>0</v>
      </c>
      <c r="I84" s="282">
        <f t="shared" si="25"/>
        <v>0</v>
      </c>
      <c r="J84" s="281">
        <v>0</v>
      </c>
      <c r="K84" s="282">
        <f t="shared" si="26"/>
        <v>0</v>
      </c>
      <c r="O84" s="274">
        <v>2</v>
      </c>
      <c r="AA84" s="244">
        <v>2</v>
      </c>
      <c r="AB84" s="244">
        <v>7</v>
      </c>
      <c r="AC84" s="244">
        <v>7</v>
      </c>
      <c r="AZ84" s="244">
        <v>2</v>
      </c>
      <c r="BA84" s="244">
        <f t="shared" si="27"/>
        <v>0</v>
      </c>
      <c r="BB84" s="244">
        <f t="shared" si="28"/>
        <v>0</v>
      </c>
      <c r="BC84" s="244">
        <f t="shared" si="29"/>
        <v>0</v>
      </c>
      <c r="BD84" s="244">
        <f t="shared" si="30"/>
        <v>0</v>
      </c>
      <c r="BE84" s="244">
        <f t="shared" si="31"/>
        <v>0</v>
      </c>
      <c r="CA84" s="274">
        <v>2</v>
      </c>
      <c r="CB84" s="274">
        <v>7</v>
      </c>
    </row>
    <row r="85" spans="1:80" ht="12.75">
      <c r="A85" s="275">
        <v>72</v>
      </c>
      <c r="B85" s="276" t="s">
        <v>624</v>
      </c>
      <c r="C85" s="277" t="s">
        <v>625</v>
      </c>
      <c r="D85" s="278" t="s">
        <v>626</v>
      </c>
      <c r="E85" s="279">
        <v>7</v>
      </c>
      <c r="F85" s="279">
        <v>0</v>
      </c>
      <c r="G85" s="280">
        <f t="shared" si="24"/>
        <v>0</v>
      </c>
      <c r="H85" s="281">
        <v>0</v>
      </c>
      <c r="I85" s="282">
        <f t="shared" si="25"/>
        <v>0</v>
      </c>
      <c r="J85" s="281">
        <v>0</v>
      </c>
      <c r="K85" s="282">
        <f t="shared" si="26"/>
        <v>0</v>
      </c>
      <c r="O85" s="274">
        <v>2</v>
      </c>
      <c r="AA85" s="244">
        <v>1</v>
      </c>
      <c r="AB85" s="244">
        <v>7</v>
      </c>
      <c r="AC85" s="244">
        <v>7</v>
      </c>
      <c r="AZ85" s="244">
        <v>2</v>
      </c>
      <c r="BA85" s="244">
        <f t="shared" si="27"/>
        <v>0</v>
      </c>
      <c r="BB85" s="244">
        <f t="shared" si="28"/>
        <v>0</v>
      </c>
      <c r="BC85" s="244">
        <f t="shared" si="29"/>
        <v>0</v>
      </c>
      <c r="BD85" s="244">
        <f t="shared" si="30"/>
        <v>0</v>
      </c>
      <c r="BE85" s="244">
        <f t="shared" si="31"/>
        <v>0</v>
      </c>
      <c r="CA85" s="274">
        <v>1</v>
      </c>
      <c r="CB85" s="274">
        <v>7</v>
      </c>
    </row>
    <row r="86" spans="1:80" ht="12.75">
      <c r="A86" s="275">
        <v>73</v>
      </c>
      <c r="B86" s="276" t="s">
        <v>627</v>
      </c>
      <c r="C86" s="277" t="s">
        <v>628</v>
      </c>
      <c r="D86" s="278" t="s">
        <v>181</v>
      </c>
      <c r="E86" s="279">
        <v>2</v>
      </c>
      <c r="F86" s="279">
        <v>0</v>
      </c>
      <c r="G86" s="280">
        <f t="shared" si="24"/>
        <v>0</v>
      </c>
      <c r="H86" s="281">
        <v>0</v>
      </c>
      <c r="I86" s="282">
        <f t="shared" si="25"/>
        <v>0</v>
      </c>
      <c r="J86" s="281">
        <v>0</v>
      </c>
      <c r="K86" s="282">
        <f t="shared" si="26"/>
        <v>0</v>
      </c>
      <c r="O86" s="274">
        <v>2</v>
      </c>
      <c r="AA86" s="244">
        <v>1</v>
      </c>
      <c r="AB86" s="244">
        <v>7</v>
      </c>
      <c r="AC86" s="244">
        <v>7</v>
      </c>
      <c r="AZ86" s="244">
        <v>2</v>
      </c>
      <c r="BA86" s="244">
        <f t="shared" si="27"/>
        <v>0</v>
      </c>
      <c r="BB86" s="244">
        <f t="shared" si="28"/>
        <v>0</v>
      </c>
      <c r="BC86" s="244">
        <f t="shared" si="29"/>
        <v>0</v>
      </c>
      <c r="BD86" s="244">
        <f t="shared" si="30"/>
        <v>0</v>
      </c>
      <c r="BE86" s="244">
        <f t="shared" si="31"/>
        <v>0</v>
      </c>
      <c r="CA86" s="274">
        <v>1</v>
      </c>
      <c r="CB86" s="274">
        <v>7</v>
      </c>
    </row>
    <row r="87" spans="1:80" ht="12.75">
      <c r="A87" s="275">
        <v>74</v>
      </c>
      <c r="B87" s="276" t="s">
        <v>629</v>
      </c>
      <c r="C87" s="277" t="s">
        <v>630</v>
      </c>
      <c r="D87" s="278" t="s">
        <v>181</v>
      </c>
      <c r="E87" s="279">
        <v>2</v>
      </c>
      <c r="F87" s="279">
        <v>0</v>
      </c>
      <c r="G87" s="280">
        <f t="shared" si="24"/>
        <v>0</v>
      </c>
      <c r="H87" s="281">
        <v>0</v>
      </c>
      <c r="I87" s="282">
        <f t="shared" si="25"/>
        <v>0</v>
      </c>
      <c r="J87" s="281">
        <v>0</v>
      </c>
      <c r="K87" s="282">
        <f t="shared" si="26"/>
        <v>0</v>
      </c>
      <c r="O87" s="274">
        <v>2</v>
      </c>
      <c r="AA87" s="244">
        <v>1</v>
      </c>
      <c r="AB87" s="244">
        <v>7</v>
      </c>
      <c r="AC87" s="244">
        <v>7</v>
      </c>
      <c r="AZ87" s="244">
        <v>2</v>
      </c>
      <c r="BA87" s="244">
        <f t="shared" si="27"/>
        <v>0</v>
      </c>
      <c r="BB87" s="244">
        <f t="shared" si="28"/>
        <v>0</v>
      </c>
      <c r="BC87" s="244">
        <f t="shared" si="29"/>
        <v>0</v>
      </c>
      <c r="BD87" s="244">
        <f t="shared" si="30"/>
        <v>0</v>
      </c>
      <c r="BE87" s="244">
        <f t="shared" si="31"/>
        <v>0</v>
      </c>
      <c r="CA87" s="274">
        <v>1</v>
      </c>
      <c r="CB87" s="274">
        <v>7</v>
      </c>
    </row>
    <row r="88" spans="1:80" ht="12.75">
      <c r="A88" s="275">
        <v>75</v>
      </c>
      <c r="B88" s="276" t="s">
        <v>631</v>
      </c>
      <c r="C88" s="277" t="s">
        <v>632</v>
      </c>
      <c r="D88" s="278" t="s">
        <v>626</v>
      </c>
      <c r="E88" s="279">
        <v>1</v>
      </c>
      <c r="F88" s="279">
        <v>0</v>
      </c>
      <c r="G88" s="280">
        <f t="shared" si="24"/>
        <v>0</v>
      </c>
      <c r="H88" s="281">
        <v>0</v>
      </c>
      <c r="I88" s="282">
        <f t="shared" si="25"/>
        <v>0</v>
      </c>
      <c r="J88" s="281">
        <v>0</v>
      </c>
      <c r="K88" s="282">
        <f t="shared" si="26"/>
        <v>0</v>
      </c>
      <c r="O88" s="274">
        <v>2</v>
      </c>
      <c r="AA88" s="244">
        <v>1</v>
      </c>
      <c r="AB88" s="244">
        <v>7</v>
      </c>
      <c r="AC88" s="244">
        <v>7</v>
      </c>
      <c r="AZ88" s="244">
        <v>2</v>
      </c>
      <c r="BA88" s="244">
        <f t="shared" si="27"/>
        <v>0</v>
      </c>
      <c r="BB88" s="244">
        <f t="shared" si="28"/>
        <v>0</v>
      </c>
      <c r="BC88" s="244">
        <f t="shared" si="29"/>
        <v>0</v>
      </c>
      <c r="BD88" s="244">
        <f t="shared" si="30"/>
        <v>0</v>
      </c>
      <c r="BE88" s="244">
        <f t="shared" si="31"/>
        <v>0</v>
      </c>
      <c r="CA88" s="274">
        <v>1</v>
      </c>
      <c r="CB88" s="274">
        <v>7</v>
      </c>
    </row>
    <row r="89" spans="1:80" ht="12.75">
      <c r="A89" s="275">
        <v>76</v>
      </c>
      <c r="B89" s="276" t="s">
        <v>633</v>
      </c>
      <c r="C89" s="277" t="s">
        <v>634</v>
      </c>
      <c r="D89" s="278" t="s">
        <v>181</v>
      </c>
      <c r="E89" s="279">
        <v>2</v>
      </c>
      <c r="F89" s="279">
        <v>0</v>
      </c>
      <c r="G89" s="280">
        <f t="shared" si="24"/>
        <v>0</v>
      </c>
      <c r="H89" s="281">
        <v>0</v>
      </c>
      <c r="I89" s="282">
        <f t="shared" si="25"/>
        <v>0</v>
      </c>
      <c r="J89" s="281">
        <v>0</v>
      </c>
      <c r="K89" s="282">
        <f t="shared" si="26"/>
        <v>0</v>
      </c>
      <c r="O89" s="274">
        <v>2</v>
      </c>
      <c r="AA89" s="244">
        <v>1</v>
      </c>
      <c r="AB89" s="244">
        <v>7</v>
      </c>
      <c r="AC89" s="244">
        <v>7</v>
      </c>
      <c r="AZ89" s="244">
        <v>2</v>
      </c>
      <c r="BA89" s="244">
        <f t="shared" si="27"/>
        <v>0</v>
      </c>
      <c r="BB89" s="244">
        <f t="shared" si="28"/>
        <v>0</v>
      </c>
      <c r="BC89" s="244">
        <f t="shared" si="29"/>
        <v>0</v>
      </c>
      <c r="BD89" s="244">
        <f t="shared" si="30"/>
        <v>0</v>
      </c>
      <c r="BE89" s="244">
        <f t="shared" si="31"/>
        <v>0</v>
      </c>
      <c r="CA89" s="274">
        <v>1</v>
      </c>
      <c r="CB89" s="274">
        <v>7</v>
      </c>
    </row>
    <row r="90" spans="1:80" ht="12.75">
      <c r="A90" s="275">
        <v>77</v>
      </c>
      <c r="B90" s="276" t="s">
        <v>635</v>
      </c>
      <c r="C90" s="277" t="s">
        <v>636</v>
      </c>
      <c r="D90" s="278" t="s">
        <v>181</v>
      </c>
      <c r="E90" s="279">
        <v>2</v>
      </c>
      <c r="F90" s="279">
        <v>0</v>
      </c>
      <c r="G90" s="280">
        <f t="shared" si="24"/>
        <v>0</v>
      </c>
      <c r="H90" s="281">
        <v>0</v>
      </c>
      <c r="I90" s="282">
        <f t="shared" si="25"/>
        <v>0</v>
      </c>
      <c r="J90" s="281">
        <v>0</v>
      </c>
      <c r="K90" s="282">
        <f t="shared" si="26"/>
        <v>0</v>
      </c>
      <c r="O90" s="274">
        <v>2</v>
      </c>
      <c r="AA90" s="244">
        <v>1</v>
      </c>
      <c r="AB90" s="244">
        <v>7</v>
      </c>
      <c r="AC90" s="244">
        <v>7</v>
      </c>
      <c r="AZ90" s="244">
        <v>2</v>
      </c>
      <c r="BA90" s="244">
        <f t="shared" si="27"/>
        <v>0</v>
      </c>
      <c r="BB90" s="244">
        <f t="shared" si="28"/>
        <v>0</v>
      </c>
      <c r="BC90" s="244">
        <f t="shared" si="29"/>
        <v>0</v>
      </c>
      <c r="BD90" s="244">
        <f t="shared" si="30"/>
        <v>0</v>
      </c>
      <c r="BE90" s="244">
        <f t="shared" si="31"/>
        <v>0</v>
      </c>
      <c r="CA90" s="274">
        <v>1</v>
      </c>
      <c r="CB90" s="274">
        <v>7</v>
      </c>
    </row>
    <row r="91" spans="1:80" ht="12.75">
      <c r="A91" s="275">
        <v>78</v>
      </c>
      <c r="B91" s="276" t="s">
        <v>637</v>
      </c>
      <c r="C91" s="277" t="s">
        <v>638</v>
      </c>
      <c r="D91" s="278" t="s">
        <v>181</v>
      </c>
      <c r="E91" s="279">
        <v>2</v>
      </c>
      <c r="F91" s="279">
        <v>0</v>
      </c>
      <c r="G91" s="280">
        <f t="shared" si="24"/>
        <v>0</v>
      </c>
      <c r="H91" s="281">
        <v>0</v>
      </c>
      <c r="I91" s="282">
        <f t="shared" si="25"/>
        <v>0</v>
      </c>
      <c r="J91" s="281">
        <v>0</v>
      </c>
      <c r="K91" s="282">
        <f t="shared" si="26"/>
        <v>0</v>
      </c>
      <c r="O91" s="274">
        <v>2</v>
      </c>
      <c r="AA91" s="244">
        <v>1</v>
      </c>
      <c r="AB91" s="244">
        <v>7</v>
      </c>
      <c r="AC91" s="244">
        <v>7</v>
      </c>
      <c r="AZ91" s="244">
        <v>2</v>
      </c>
      <c r="BA91" s="244">
        <f t="shared" si="27"/>
        <v>0</v>
      </c>
      <c r="BB91" s="244">
        <f t="shared" si="28"/>
        <v>0</v>
      </c>
      <c r="BC91" s="244">
        <f t="shared" si="29"/>
        <v>0</v>
      </c>
      <c r="BD91" s="244">
        <f t="shared" si="30"/>
        <v>0</v>
      </c>
      <c r="BE91" s="244">
        <f t="shared" si="31"/>
        <v>0</v>
      </c>
      <c r="CA91" s="274">
        <v>1</v>
      </c>
      <c r="CB91" s="274">
        <v>7</v>
      </c>
    </row>
    <row r="92" spans="1:80" ht="12.75">
      <c r="A92" s="275">
        <v>79</v>
      </c>
      <c r="B92" s="276" t="s">
        <v>639</v>
      </c>
      <c r="C92" s="277" t="s">
        <v>640</v>
      </c>
      <c r="D92" s="278" t="s">
        <v>181</v>
      </c>
      <c r="E92" s="279">
        <v>2</v>
      </c>
      <c r="F92" s="279">
        <v>0</v>
      </c>
      <c r="G92" s="280">
        <f t="shared" si="24"/>
        <v>0</v>
      </c>
      <c r="H92" s="281">
        <v>0</v>
      </c>
      <c r="I92" s="282">
        <f t="shared" si="25"/>
        <v>0</v>
      </c>
      <c r="J92" s="281">
        <v>0</v>
      </c>
      <c r="K92" s="282">
        <f t="shared" si="26"/>
        <v>0</v>
      </c>
      <c r="O92" s="274">
        <v>2</v>
      </c>
      <c r="AA92" s="244">
        <v>1</v>
      </c>
      <c r="AB92" s="244">
        <v>7</v>
      </c>
      <c r="AC92" s="244">
        <v>7</v>
      </c>
      <c r="AZ92" s="244">
        <v>2</v>
      </c>
      <c r="BA92" s="244">
        <f t="shared" si="27"/>
        <v>0</v>
      </c>
      <c r="BB92" s="244">
        <f t="shared" si="28"/>
        <v>0</v>
      </c>
      <c r="BC92" s="244">
        <f t="shared" si="29"/>
        <v>0</v>
      </c>
      <c r="BD92" s="244">
        <f t="shared" si="30"/>
        <v>0</v>
      </c>
      <c r="BE92" s="244">
        <f t="shared" si="31"/>
        <v>0</v>
      </c>
      <c r="CA92" s="274">
        <v>1</v>
      </c>
      <c r="CB92" s="274">
        <v>7</v>
      </c>
    </row>
    <row r="93" spans="1:80" ht="12.75">
      <c r="A93" s="275">
        <v>80</v>
      </c>
      <c r="B93" s="276" t="s">
        <v>641</v>
      </c>
      <c r="C93" s="277" t="s">
        <v>642</v>
      </c>
      <c r="D93" s="278" t="s">
        <v>181</v>
      </c>
      <c r="E93" s="279">
        <v>1</v>
      </c>
      <c r="F93" s="279">
        <v>0</v>
      </c>
      <c r="G93" s="280">
        <f t="shared" si="24"/>
        <v>0</v>
      </c>
      <c r="H93" s="281">
        <v>0</v>
      </c>
      <c r="I93" s="282">
        <f t="shared" si="25"/>
        <v>0</v>
      </c>
      <c r="J93" s="281">
        <v>0</v>
      </c>
      <c r="K93" s="282">
        <f t="shared" si="26"/>
        <v>0</v>
      </c>
      <c r="O93" s="274">
        <v>2</v>
      </c>
      <c r="AA93" s="244">
        <v>1</v>
      </c>
      <c r="AB93" s="244">
        <v>7</v>
      </c>
      <c r="AC93" s="244">
        <v>7</v>
      </c>
      <c r="AZ93" s="244">
        <v>2</v>
      </c>
      <c r="BA93" s="244">
        <f t="shared" si="27"/>
        <v>0</v>
      </c>
      <c r="BB93" s="244">
        <f t="shared" si="28"/>
        <v>0</v>
      </c>
      <c r="BC93" s="244">
        <f t="shared" si="29"/>
        <v>0</v>
      </c>
      <c r="BD93" s="244">
        <f t="shared" si="30"/>
        <v>0</v>
      </c>
      <c r="BE93" s="244">
        <f t="shared" si="31"/>
        <v>0</v>
      </c>
      <c r="CA93" s="274">
        <v>1</v>
      </c>
      <c r="CB93" s="274">
        <v>7</v>
      </c>
    </row>
    <row r="94" spans="1:80" ht="12.75">
      <c r="A94" s="275">
        <v>81</v>
      </c>
      <c r="B94" s="276" t="s">
        <v>643</v>
      </c>
      <c r="C94" s="277" t="s">
        <v>644</v>
      </c>
      <c r="D94" s="278" t="s">
        <v>181</v>
      </c>
      <c r="E94" s="279">
        <v>1</v>
      </c>
      <c r="F94" s="279">
        <v>0</v>
      </c>
      <c r="G94" s="280">
        <f t="shared" si="24"/>
        <v>0</v>
      </c>
      <c r="H94" s="281">
        <v>0</v>
      </c>
      <c r="I94" s="282">
        <f t="shared" si="25"/>
        <v>0</v>
      </c>
      <c r="J94" s="281">
        <v>0</v>
      </c>
      <c r="K94" s="282">
        <f t="shared" si="26"/>
        <v>0</v>
      </c>
      <c r="O94" s="274">
        <v>2</v>
      </c>
      <c r="AA94" s="244">
        <v>1</v>
      </c>
      <c r="AB94" s="244">
        <v>7</v>
      </c>
      <c r="AC94" s="244">
        <v>7</v>
      </c>
      <c r="AZ94" s="244">
        <v>2</v>
      </c>
      <c r="BA94" s="244">
        <f t="shared" si="27"/>
        <v>0</v>
      </c>
      <c r="BB94" s="244">
        <f t="shared" si="28"/>
        <v>0</v>
      </c>
      <c r="BC94" s="244">
        <f t="shared" si="29"/>
        <v>0</v>
      </c>
      <c r="BD94" s="244">
        <f t="shared" si="30"/>
        <v>0</v>
      </c>
      <c r="BE94" s="244">
        <f t="shared" si="31"/>
        <v>0</v>
      </c>
      <c r="CA94" s="274">
        <v>1</v>
      </c>
      <c r="CB94" s="274">
        <v>7</v>
      </c>
    </row>
    <row r="95" spans="1:80" ht="12.75">
      <c r="A95" s="275">
        <v>82</v>
      </c>
      <c r="B95" s="276" t="s">
        <v>596</v>
      </c>
      <c r="C95" s="277" t="s">
        <v>597</v>
      </c>
      <c r="D95" s="278" t="s">
        <v>181</v>
      </c>
      <c r="E95" s="279">
        <v>2</v>
      </c>
      <c r="F95" s="279">
        <v>0</v>
      </c>
      <c r="G95" s="280">
        <f t="shared" si="24"/>
        <v>0</v>
      </c>
      <c r="H95" s="281">
        <v>0</v>
      </c>
      <c r="I95" s="282">
        <f t="shared" si="25"/>
        <v>0</v>
      </c>
      <c r="J95" s="281">
        <v>0</v>
      </c>
      <c r="K95" s="282">
        <f t="shared" si="26"/>
        <v>0</v>
      </c>
      <c r="O95" s="274">
        <v>2</v>
      </c>
      <c r="AA95" s="244">
        <v>1</v>
      </c>
      <c r="AB95" s="244">
        <v>7</v>
      </c>
      <c r="AC95" s="244">
        <v>7</v>
      </c>
      <c r="AZ95" s="244">
        <v>2</v>
      </c>
      <c r="BA95" s="244">
        <f t="shared" si="27"/>
        <v>0</v>
      </c>
      <c r="BB95" s="244">
        <f t="shared" si="28"/>
        <v>0</v>
      </c>
      <c r="BC95" s="244">
        <f t="shared" si="29"/>
        <v>0</v>
      </c>
      <c r="BD95" s="244">
        <f t="shared" si="30"/>
        <v>0</v>
      </c>
      <c r="BE95" s="244">
        <f t="shared" si="31"/>
        <v>0</v>
      </c>
      <c r="CA95" s="274">
        <v>1</v>
      </c>
      <c r="CB95" s="274">
        <v>7</v>
      </c>
    </row>
    <row r="96" spans="1:80" ht="12.75">
      <c r="A96" s="275">
        <v>83</v>
      </c>
      <c r="B96" s="276" t="s">
        <v>645</v>
      </c>
      <c r="C96" s="277" t="s">
        <v>646</v>
      </c>
      <c r="D96" s="278" t="s">
        <v>181</v>
      </c>
      <c r="E96" s="279">
        <v>2</v>
      </c>
      <c r="F96" s="279">
        <v>0</v>
      </c>
      <c r="G96" s="280">
        <f t="shared" si="24"/>
        <v>0</v>
      </c>
      <c r="H96" s="281">
        <v>0</v>
      </c>
      <c r="I96" s="282">
        <f t="shared" si="25"/>
        <v>0</v>
      </c>
      <c r="J96" s="281">
        <v>0</v>
      </c>
      <c r="K96" s="282">
        <f t="shared" si="26"/>
        <v>0</v>
      </c>
      <c r="O96" s="274">
        <v>2</v>
      </c>
      <c r="AA96" s="244">
        <v>1</v>
      </c>
      <c r="AB96" s="244">
        <v>7</v>
      </c>
      <c r="AC96" s="244">
        <v>7</v>
      </c>
      <c r="AZ96" s="244">
        <v>2</v>
      </c>
      <c r="BA96" s="244">
        <f t="shared" si="27"/>
        <v>0</v>
      </c>
      <c r="BB96" s="244">
        <f t="shared" si="28"/>
        <v>0</v>
      </c>
      <c r="BC96" s="244">
        <f t="shared" si="29"/>
        <v>0</v>
      </c>
      <c r="BD96" s="244">
        <f t="shared" si="30"/>
        <v>0</v>
      </c>
      <c r="BE96" s="244">
        <f t="shared" si="31"/>
        <v>0</v>
      </c>
      <c r="CA96" s="274">
        <v>1</v>
      </c>
      <c r="CB96" s="274">
        <v>7</v>
      </c>
    </row>
    <row r="97" spans="1:80" ht="12.75">
      <c r="A97" s="275">
        <v>84</v>
      </c>
      <c r="B97" s="276" t="s">
        <v>647</v>
      </c>
      <c r="C97" s="277" t="s">
        <v>648</v>
      </c>
      <c r="D97" s="278" t="s">
        <v>181</v>
      </c>
      <c r="E97" s="279">
        <v>4</v>
      </c>
      <c r="F97" s="279">
        <v>0</v>
      </c>
      <c r="G97" s="280">
        <f t="shared" si="24"/>
        <v>0</v>
      </c>
      <c r="H97" s="281">
        <v>0</v>
      </c>
      <c r="I97" s="282">
        <f t="shared" si="25"/>
        <v>0</v>
      </c>
      <c r="J97" s="281">
        <v>0</v>
      </c>
      <c r="K97" s="282">
        <f t="shared" si="26"/>
        <v>0</v>
      </c>
      <c r="O97" s="274">
        <v>2</v>
      </c>
      <c r="AA97" s="244">
        <v>1</v>
      </c>
      <c r="AB97" s="244">
        <v>7</v>
      </c>
      <c r="AC97" s="244">
        <v>7</v>
      </c>
      <c r="AZ97" s="244">
        <v>2</v>
      </c>
      <c r="BA97" s="244">
        <f t="shared" si="27"/>
        <v>0</v>
      </c>
      <c r="BB97" s="244">
        <f t="shared" si="28"/>
        <v>0</v>
      </c>
      <c r="BC97" s="244">
        <f t="shared" si="29"/>
        <v>0</v>
      </c>
      <c r="BD97" s="244">
        <f t="shared" si="30"/>
        <v>0</v>
      </c>
      <c r="BE97" s="244">
        <f t="shared" si="31"/>
        <v>0</v>
      </c>
      <c r="CA97" s="274">
        <v>1</v>
      </c>
      <c r="CB97" s="274">
        <v>7</v>
      </c>
    </row>
    <row r="98" spans="1:80" ht="12.75">
      <c r="A98" s="275">
        <v>85</v>
      </c>
      <c r="B98" s="276" t="s">
        <v>649</v>
      </c>
      <c r="C98" s="277" t="s">
        <v>650</v>
      </c>
      <c r="D98" s="278" t="s">
        <v>181</v>
      </c>
      <c r="E98" s="279">
        <v>2</v>
      </c>
      <c r="F98" s="279">
        <v>0</v>
      </c>
      <c r="G98" s="280">
        <f t="shared" si="24"/>
        <v>0</v>
      </c>
      <c r="H98" s="281">
        <v>0</v>
      </c>
      <c r="I98" s="282">
        <f t="shared" si="25"/>
        <v>0</v>
      </c>
      <c r="J98" s="281">
        <v>0</v>
      </c>
      <c r="K98" s="282">
        <f t="shared" si="26"/>
        <v>0</v>
      </c>
      <c r="O98" s="274">
        <v>2</v>
      </c>
      <c r="AA98" s="244">
        <v>1</v>
      </c>
      <c r="AB98" s="244">
        <v>7</v>
      </c>
      <c r="AC98" s="244">
        <v>7</v>
      </c>
      <c r="AZ98" s="244">
        <v>2</v>
      </c>
      <c r="BA98" s="244">
        <f t="shared" si="27"/>
        <v>0</v>
      </c>
      <c r="BB98" s="244">
        <f t="shared" si="28"/>
        <v>0</v>
      </c>
      <c r="BC98" s="244">
        <f t="shared" si="29"/>
        <v>0</v>
      </c>
      <c r="BD98" s="244">
        <f t="shared" si="30"/>
        <v>0</v>
      </c>
      <c r="BE98" s="244">
        <f t="shared" si="31"/>
        <v>0</v>
      </c>
      <c r="CA98" s="274">
        <v>1</v>
      </c>
      <c r="CB98" s="274">
        <v>7</v>
      </c>
    </row>
    <row r="99" spans="1:80" ht="12.75">
      <c r="A99" s="275">
        <v>86</v>
      </c>
      <c r="B99" s="276" t="s">
        <v>651</v>
      </c>
      <c r="C99" s="277" t="s">
        <v>652</v>
      </c>
      <c r="D99" s="278" t="s">
        <v>181</v>
      </c>
      <c r="E99" s="279">
        <v>1</v>
      </c>
      <c r="F99" s="279">
        <v>0</v>
      </c>
      <c r="G99" s="280">
        <f t="shared" si="24"/>
        <v>0</v>
      </c>
      <c r="H99" s="281">
        <v>0</v>
      </c>
      <c r="I99" s="282">
        <f t="shared" si="25"/>
        <v>0</v>
      </c>
      <c r="J99" s="281">
        <v>0</v>
      </c>
      <c r="K99" s="282">
        <f t="shared" si="26"/>
        <v>0</v>
      </c>
      <c r="O99" s="274">
        <v>2</v>
      </c>
      <c r="AA99" s="244">
        <v>1</v>
      </c>
      <c r="AB99" s="244">
        <v>7</v>
      </c>
      <c r="AC99" s="244">
        <v>7</v>
      </c>
      <c r="AZ99" s="244">
        <v>2</v>
      </c>
      <c r="BA99" s="244">
        <f t="shared" si="27"/>
        <v>0</v>
      </c>
      <c r="BB99" s="244">
        <f t="shared" si="28"/>
        <v>0</v>
      </c>
      <c r="BC99" s="244">
        <f t="shared" si="29"/>
        <v>0</v>
      </c>
      <c r="BD99" s="244">
        <f t="shared" si="30"/>
        <v>0</v>
      </c>
      <c r="BE99" s="244">
        <f t="shared" si="31"/>
        <v>0</v>
      </c>
      <c r="CA99" s="274">
        <v>1</v>
      </c>
      <c r="CB99" s="274">
        <v>7</v>
      </c>
    </row>
    <row r="100" spans="1:80" ht="12.75">
      <c r="A100" s="275">
        <v>87</v>
      </c>
      <c r="B100" s="276" t="s">
        <v>653</v>
      </c>
      <c r="C100" s="277" t="s">
        <v>654</v>
      </c>
      <c r="D100" s="278" t="s">
        <v>181</v>
      </c>
      <c r="E100" s="279">
        <v>1</v>
      </c>
      <c r="F100" s="279">
        <v>0</v>
      </c>
      <c r="G100" s="280">
        <f t="shared" si="24"/>
        <v>0</v>
      </c>
      <c r="H100" s="281">
        <v>0</v>
      </c>
      <c r="I100" s="282">
        <f t="shared" si="25"/>
        <v>0</v>
      </c>
      <c r="J100" s="281">
        <v>0</v>
      </c>
      <c r="K100" s="282">
        <f t="shared" si="26"/>
        <v>0</v>
      </c>
      <c r="O100" s="274">
        <v>2</v>
      </c>
      <c r="AA100" s="244">
        <v>1</v>
      </c>
      <c r="AB100" s="244">
        <v>7</v>
      </c>
      <c r="AC100" s="244">
        <v>7</v>
      </c>
      <c r="AZ100" s="244">
        <v>2</v>
      </c>
      <c r="BA100" s="244">
        <f t="shared" si="27"/>
        <v>0</v>
      </c>
      <c r="BB100" s="244">
        <f t="shared" si="28"/>
        <v>0</v>
      </c>
      <c r="BC100" s="244">
        <f t="shared" si="29"/>
        <v>0</v>
      </c>
      <c r="BD100" s="244">
        <f t="shared" si="30"/>
        <v>0</v>
      </c>
      <c r="BE100" s="244">
        <f t="shared" si="31"/>
        <v>0</v>
      </c>
      <c r="CA100" s="274">
        <v>1</v>
      </c>
      <c r="CB100" s="274">
        <v>7</v>
      </c>
    </row>
    <row r="101" spans="1:80" ht="12.75">
      <c r="A101" s="275">
        <v>88</v>
      </c>
      <c r="B101" s="276" t="s">
        <v>655</v>
      </c>
      <c r="C101" s="277" t="s">
        <v>656</v>
      </c>
      <c r="D101" s="278" t="s">
        <v>181</v>
      </c>
      <c r="E101" s="279">
        <v>1</v>
      </c>
      <c r="F101" s="279">
        <v>0</v>
      </c>
      <c r="G101" s="280">
        <f t="shared" si="24"/>
        <v>0</v>
      </c>
      <c r="H101" s="281">
        <v>0</v>
      </c>
      <c r="I101" s="282">
        <f t="shared" si="25"/>
        <v>0</v>
      </c>
      <c r="J101" s="281">
        <v>0</v>
      </c>
      <c r="K101" s="282">
        <f t="shared" si="26"/>
        <v>0</v>
      </c>
      <c r="O101" s="274">
        <v>2</v>
      </c>
      <c r="AA101" s="244">
        <v>1</v>
      </c>
      <c r="AB101" s="244">
        <v>7</v>
      </c>
      <c r="AC101" s="244">
        <v>7</v>
      </c>
      <c r="AZ101" s="244">
        <v>2</v>
      </c>
      <c r="BA101" s="244">
        <f t="shared" si="27"/>
        <v>0</v>
      </c>
      <c r="BB101" s="244">
        <f t="shared" si="28"/>
        <v>0</v>
      </c>
      <c r="BC101" s="244">
        <f t="shared" si="29"/>
        <v>0</v>
      </c>
      <c r="BD101" s="244">
        <f t="shared" si="30"/>
        <v>0</v>
      </c>
      <c r="BE101" s="244">
        <f t="shared" si="31"/>
        <v>0</v>
      </c>
      <c r="CA101" s="274">
        <v>1</v>
      </c>
      <c r="CB101" s="274">
        <v>7</v>
      </c>
    </row>
    <row r="102" spans="1:80" ht="12.75">
      <c r="A102" s="275">
        <v>89</v>
      </c>
      <c r="B102" s="276" t="s">
        <v>655</v>
      </c>
      <c r="C102" s="277" t="s">
        <v>656</v>
      </c>
      <c r="D102" s="278" t="s">
        <v>181</v>
      </c>
      <c r="E102" s="279">
        <v>2</v>
      </c>
      <c r="F102" s="279">
        <v>0</v>
      </c>
      <c r="G102" s="280">
        <f t="shared" si="24"/>
        <v>0</v>
      </c>
      <c r="H102" s="281">
        <v>0</v>
      </c>
      <c r="I102" s="282">
        <f t="shared" si="25"/>
        <v>0</v>
      </c>
      <c r="J102" s="281">
        <v>0</v>
      </c>
      <c r="K102" s="282">
        <f t="shared" si="26"/>
        <v>0</v>
      </c>
      <c r="O102" s="274">
        <v>2</v>
      </c>
      <c r="AA102" s="244">
        <v>1</v>
      </c>
      <c r="AB102" s="244">
        <v>7</v>
      </c>
      <c r="AC102" s="244">
        <v>7</v>
      </c>
      <c r="AZ102" s="244">
        <v>2</v>
      </c>
      <c r="BA102" s="244">
        <f t="shared" si="27"/>
        <v>0</v>
      </c>
      <c r="BB102" s="244">
        <f t="shared" si="28"/>
        <v>0</v>
      </c>
      <c r="BC102" s="244">
        <f t="shared" si="29"/>
        <v>0</v>
      </c>
      <c r="BD102" s="244">
        <f t="shared" si="30"/>
        <v>0</v>
      </c>
      <c r="BE102" s="244">
        <f t="shared" si="31"/>
        <v>0</v>
      </c>
      <c r="CA102" s="274">
        <v>1</v>
      </c>
      <c r="CB102" s="274">
        <v>7</v>
      </c>
    </row>
    <row r="103" spans="1:80" ht="12.75">
      <c r="A103" s="275">
        <v>90</v>
      </c>
      <c r="B103" s="276" t="s">
        <v>653</v>
      </c>
      <c r="C103" s="277" t="s">
        <v>654</v>
      </c>
      <c r="D103" s="278" t="s">
        <v>181</v>
      </c>
      <c r="E103" s="279">
        <v>2</v>
      </c>
      <c r="F103" s="279">
        <v>0</v>
      </c>
      <c r="G103" s="280">
        <f t="shared" si="24"/>
        <v>0</v>
      </c>
      <c r="H103" s="281">
        <v>0</v>
      </c>
      <c r="I103" s="282">
        <f t="shared" si="25"/>
        <v>0</v>
      </c>
      <c r="J103" s="281">
        <v>0</v>
      </c>
      <c r="K103" s="282">
        <f t="shared" si="26"/>
        <v>0</v>
      </c>
      <c r="O103" s="274">
        <v>2</v>
      </c>
      <c r="AA103" s="244">
        <v>1</v>
      </c>
      <c r="AB103" s="244">
        <v>7</v>
      </c>
      <c r="AC103" s="244">
        <v>7</v>
      </c>
      <c r="AZ103" s="244">
        <v>2</v>
      </c>
      <c r="BA103" s="244">
        <f t="shared" si="27"/>
        <v>0</v>
      </c>
      <c r="BB103" s="244">
        <f t="shared" si="28"/>
        <v>0</v>
      </c>
      <c r="BC103" s="244">
        <f t="shared" si="29"/>
        <v>0</v>
      </c>
      <c r="BD103" s="244">
        <f t="shared" si="30"/>
        <v>0</v>
      </c>
      <c r="BE103" s="244">
        <f t="shared" si="31"/>
        <v>0</v>
      </c>
      <c r="CA103" s="274">
        <v>1</v>
      </c>
      <c r="CB103" s="274">
        <v>7</v>
      </c>
    </row>
    <row r="104" spans="1:80" ht="12.75">
      <c r="A104" s="275">
        <v>91</v>
      </c>
      <c r="B104" s="276" t="s">
        <v>657</v>
      </c>
      <c r="C104" s="277" t="s">
        <v>658</v>
      </c>
      <c r="D104" s="278" t="s">
        <v>181</v>
      </c>
      <c r="E104" s="279">
        <v>1</v>
      </c>
      <c r="F104" s="279">
        <v>0</v>
      </c>
      <c r="G104" s="280">
        <f t="shared" si="24"/>
        <v>0</v>
      </c>
      <c r="H104" s="281">
        <v>0</v>
      </c>
      <c r="I104" s="282">
        <f t="shared" si="25"/>
        <v>0</v>
      </c>
      <c r="J104" s="281">
        <v>0</v>
      </c>
      <c r="K104" s="282">
        <f t="shared" si="26"/>
        <v>0</v>
      </c>
      <c r="O104" s="274">
        <v>2</v>
      </c>
      <c r="AA104" s="244">
        <v>1</v>
      </c>
      <c r="AB104" s="244">
        <v>7</v>
      </c>
      <c r="AC104" s="244">
        <v>7</v>
      </c>
      <c r="AZ104" s="244">
        <v>2</v>
      </c>
      <c r="BA104" s="244">
        <f t="shared" si="27"/>
        <v>0</v>
      </c>
      <c r="BB104" s="244">
        <f t="shared" si="28"/>
        <v>0</v>
      </c>
      <c r="BC104" s="244">
        <f t="shared" si="29"/>
        <v>0</v>
      </c>
      <c r="BD104" s="244">
        <f t="shared" si="30"/>
        <v>0</v>
      </c>
      <c r="BE104" s="244">
        <f t="shared" si="31"/>
        <v>0</v>
      </c>
      <c r="CA104" s="274">
        <v>1</v>
      </c>
      <c r="CB104" s="274">
        <v>7</v>
      </c>
    </row>
    <row r="105" spans="1:80" ht="12.75">
      <c r="A105" s="275">
        <v>92</v>
      </c>
      <c r="B105" s="276" t="s">
        <v>659</v>
      </c>
      <c r="C105" s="277" t="s">
        <v>660</v>
      </c>
      <c r="D105" s="278" t="s">
        <v>181</v>
      </c>
      <c r="E105" s="279">
        <v>2</v>
      </c>
      <c r="F105" s="279">
        <v>0</v>
      </c>
      <c r="G105" s="280">
        <f t="shared" si="24"/>
        <v>0</v>
      </c>
      <c r="H105" s="281">
        <v>0</v>
      </c>
      <c r="I105" s="282">
        <f t="shared" si="25"/>
        <v>0</v>
      </c>
      <c r="J105" s="281">
        <v>0</v>
      </c>
      <c r="K105" s="282">
        <f t="shared" si="26"/>
        <v>0</v>
      </c>
      <c r="O105" s="274">
        <v>2</v>
      </c>
      <c r="AA105" s="244">
        <v>1</v>
      </c>
      <c r="AB105" s="244">
        <v>7</v>
      </c>
      <c r="AC105" s="244">
        <v>7</v>
      </c>
      <c r="AZ105" s="244">
        <v>2</v>
      </c>
      <c r="BA105" s="244">
        <f t="shared" si="27"/>
        <v>0</v>
      </c>
      <c r="BB105" s="244">
        <f t="shared" si="28"/>
        <v>0</v>
      </c>
      <c r="BC105" s="244">
        <f t="shared" si="29"/>
        <v>0</v>
      </c>
      <c r="BD105" s="244">
        <f t="shared" si="30"/>
        <v>0</v>
      </c>
      <c r="BE105" s="244">
        <f t="shared" si="31"/>
        <v>0</v>
      </c>
      <c r="CA105" s="274">
        <v>1</v>
      </c>
      <c r="CB105" s="274">
        <v>7</v>
      </c>
    </row>
    <row r="106" spans="1:80" ht="22.5">
      <c r="A106" s="275">
        <v>93</v>
      </c>
      <c r="B106" s="276" t="s">
        <v>661</v>
      </c>
      <c r="C106" s="277" t="s">
        <v>662</v>
      </c>
      <c r="D106" s="278" t="s">
        <v>181</v>
      </c>
      <c r="E106" s="279">
        <v>1</v>
      </c>
      <c r="F106" s="279">
        <v>0</v>
      </c>
      <c r="G106" s="280">
        <f t="shared" si="24"/>
        <v>0</v>
      </c>
      <c r="H106" s="281">
        <v>0</v>
      </c>
      <c r="I106" s="282">
        <f t="shared" si="25"/>
        <v>0</v>
      </c>
      <c r="J106" s="281">
        <v>0</v>
      </c>
      <c r="K106" s="282">
        <f t="shared" si="26"/>
        <v>0</v>
      </c>
      <c r="O106" s="274">
        <v>2</v>
      </c>
      <c r="AA106" s="244">
        <v>1</v>
      </c>
      <c r="AB106" s="244">
        <v>7</v>
      </c>
      <c r="AC106" s="244">
        <v>7</v>
      </c>
      <c r="AZ106" s="244">
        <v>2</v>
      </c>
      <c r="BA106" s="244">
        <f t="shared" si="27"/>
        <v>0</v>
      </c>
      <c r="BB106" s="244">
        <f t="shared" si="28"/>
        <v>0</v>
      </c>
      <c r="BC106" s="244">
        <f t="shared" si="29"/>
        <v>0</v>
      </c>
      <c r="BD106" s="244">
        <f t="shared" si="30"/>
        <v>0</v>
      </c>
      <c r="BE106" s="244">
        <f t="shared" si="31"/>
        <v>0</v>
      </c>
      <c r="CA106" s="274">
        <v>1</v>
      </c>
      <c r="CB106" s="274">
        <v>7</v>
      </c>
    </row>
    <row r="107" spans="1:15" ht="12.75" customHeight="1">
      <c r="A107" s="283"/>
      <c r="B107" s="284"/>
      <c r="C107" s="285" t="s">
        <v>663</v>
      </c>
      <c r="D107" s="285"/>
      <c r="E107" s="286">
        <v>2</v>
      </c>
      <c r="F107" s="287"/>
      <c r="G107" s="288"/>
      <c r="H107" s="289"/>
      <c r="I107" s="290"/>
      <c r="J107" s="291"/>
      <c r="K107" s="290"/>
      <c r="M107" s="292" t="s">
        <v>663</v>
      </c>
      <c r="O107" s="274"/>
    </row>
    <row r="108" spans="1:80" ht="22.5">
      <c r="A108" s="275">
        <v>94</v>
      </c>
      <c r="B108" s="276" t="s">
        <v>664</v>
      </c>
      <c r="C108" s="277" t="s">
        <v>665</v>
      </c>
      <c r="D108" s="278" t="s">
        <v>181</v>
      </c>
      <c r="E108" s="279">
        <v>1</v>
      </c>
      <c r="F108" s="279">
        <v>0</v>
      </c>
      <c r="G108" s="280">
        <f aca="true" t="shared" si="32" ref="G108:G109">E108*F108</f>
        <v>0</v>
      </c>
      <c r="H108" s="281">
        <v>0</v>
      </c>
      <c r="I108" s="282">
        <f aca="true" t="shared" si="33" ref="I108:I109">E108*H108</f>
        <v>0</v>
      </c>
      <c r="J108" s="281">
        <v>0</v>
      </c>
      <c r="K108" s="282">
        <f aca="true" t="shared" si="34" ref="K108:K109">E108*J108</f>
        <v>0</v>
      </c>
      <c r="O108" s="274">
        <v>2</v>
      </c>
      <c r="AA108" s="244">
        <v>1</v>
      </c>
      <c r="AB108" s="244">
        <v>7</v>
      </c>
      <c r="AC108" s="244">
        <v>7</v>
      </c>
      <c r="AZ108" s="244">
        <v>2</v>
      </c>
      <c r="BA108" s="244">
        <f aca="true" t="shared" si="35" ref="BA108:BA109">IF(AZ108=1,G108,0)</f>
        <v>0</v>
      </c>
      <c r="BB108" s="244">
        <f aca="true" t="shared" si="36" ref="BB108:BB109">IF(AZ108=2,G108,0)</f>
        <v>0</v>
      </c>
      <c r="BC108" s="244">
        <f aca="true" t="shared" si="37" ref="BC108:BC109">IF(AZ108=3,G108,0)</f>
        <v>0</v>
      </c>
      <c r="BD108" s="244">
        <f aca="true" t="shared" si="38" ref="BD108:BD109">IF(AZ108=4,G108,0)</f>
        <v>0</v>
      </c>
      <c r="BE108" s="244">
        <f aca="true" t="shared" si="39" ref="BE108:BE109">IF(AZ108=5,G108,0)</f>
        <v>0</v>
      </c>
      <c r="CA108" s="274">
        <v>1</v>
      </c>
      <c r="CB108" s="274">
        <v>7</v>
      </c>
    </row>
    <row r="109" spans="1:80" ht="12.75">
      <c r="A109" s="275">
        <v>95</v>
      </c>
      <c r="B109" s="276" t="s">
        <v>666</v>
      </c>
      <c r="C109" s="277" t="s">
        <v>667</v>
      </c>
      <c r="D109" s="278" t="s">
        <v>17</v>
      </c>
      <c r="E109" s="279"/>
      <c r="F109" s="279">
        <v>0</v>
      </c>
      <c r="G109" s="280">
        <f t="shared" si="32"/>
        <v>0</v>
      </c>
      <c r="H109" s="281">
        <v>0</v>
      </c>
      <c r="I109" s="282">
        <f t="shared" si="33"/>
        <v>0</v>
      </c>
      <c r="J109" s="281">
        <v>0</v>
      </c>
      <c r="K109" s="282">
        <f t="shared" si="34"/>
        <v>0</v>
      </c>
      <c r="O109" s="274">
        <v>2</v>
      </c>
      <c r="AA109" s="244">
        <v>1</v>
      </c>
      <c r="AB109" s="244">
        <v>7</v>
      </c>
      <c r="AC109" s="244">
        <v>7</v>
      </c>
      <c r="AZ109" s="244">
        <v>2</v>
      </c>
      <c r="BA109" s="244">
        <f t="shared" si="35"/>
        <v>0</v>
      </c>
      <c r="BB109" s="244">
        <f t="shared" si="36"/>
        <v>0</v>
      </c>
      <c r="BC109" s="244">
        <f t="shared" si="37"/>
        <v>0</v>
      </c>
      <c r="BD109" s="244">
        <f t="shared" si="38"/>
        <v>0</v>
      </c>
      <c r="BE109" s="244">
        <f t="shared" si="39"/>
        <v>0</v>
      </c>
      <c r="CA109" s="274">
        <v>1</v>
      </c>
      <c r="CB109" s="274">
        <v>7</v>
      </c>
    </row>
    <row r="110" spans="1:57" ht="12.75">
      <c r="A110" s="293"/>
      <c r="B110" s="294" t="s">
        <v>177</v>
      </c>
      <c r="C110" s="295" t="s">
        <v>668</v>
      </c>
      <c r="D110" s="296"/>
      <c r="E110" s="297"/>
      <c r="F110" s="298"/>
      <c r="G110" s="299">
        <f>SUM(G81:G109)</f>
        <v>0</v>
      </c>
      <c r="H110" s="300"/>
      <c r="I110" s="301">
        <f>SUM(I81:I109)</f>
        <v>0</v>
      </c>
      <c r="J110" s="300"/>
      <c r="K110" s="301">
        <f>SUM(K81:K109)</f>
        <v>0</v>
      </c>
      <c r="O110" s="274">
        <v>4</v>
      </c>
      <c r="BA110" s="302">
        <f>SUM(BA81:BA109)</f>
        <v>0</v>
      </c>
      <c r="BB110" s="302">
        <f>SUM(BB81:BB109)</f>
        <v>0</v>
      </c>
      <c r="BC110" s="302">
        <f>SUM(BC81:BC109)</f>
        <v>0</v>
      </c>
      <c r="BD110" s="302">
        <f>SUM(BD81:BD109)</f>
        <v>0</v>
      </c>
      <c r="BE110" s="302">
        <f>SUM(BE81:BE109)</f>
        <v>0</v>
      </c>
    </row>
    <row r="111" spans="1:15" ht="12.75">
      <c r="A111" s="264" t="s">
        <v>167</v>
      </c>
      <c r="B111" s="265" t="s">
        <v>57</v>
      </c>
      <c r="C111" s="266" t="s">
        <v>58</v>
      </c>
      <c r="D111" s="267"/>
      <c r="E111" s="268"/>
      <c r="F111" s="268"/>
      <c r="G111" s="269"/>
      <c r="H111" s="270"/>
      <c r="I111" s="271"/>
      <c r="J111" s="272"/>
      <c r="K111" s="273"/>
      <c r="O111" s="274">
        <v>1</v>
      </c>
    </row>
    <row r="112" spans="1:80" ht="12.75">
      <c r="A112" s="275">
        <v>96</v>
      </c>
      <c r="B112" s="276" t="s">
        <v>669</v>
      </c>
      <c r="C112" s="277" t="s">
        <v>670</v>
      </c>
      <c r="D112" s="278" t="s">
        <v>626</v>
      </c>
      <c r="E112" s="279">
        <v>9</v>
      </c>
      <c r="F112" s="279">
        <v>0</v>
      </c>
      <c r="G112" s="280">
        <f aca="true" t="shared" si="40" ref="G112:G139">E112*F112</f>
        <v>0</v>
      </c>
      <c r="H112" s="281">
        <v>0</v>
      </c>
      <c r="I112" s="282">
        <f aca="true" t="shared" si="41" ref="I112:I139">E112*H112</f>
        <v>0</v>
      </c>
      <c r="J112" s="281">
        <v>0</v>
      </c>
      <c r="K112" s="282">
        <f aca="true" t="shared" si="42" ref="K112:K139">E112*J112</f>
        <v>0</v>
      </c>
      <c r="O112" s="274">
        <v>2</v>
      </c>
      <c r="AA112" s="244">
        <v>1</v>
      </c>
      <c r="AB112" s="244">
        <v>7</v>
      </c>
      <c r="AC112" s="244">
        <v>7</v>
      </c>
      <c r="AZ112" s="244">
        <v>2</v>
      </c>
      <c r="BA112" s="244">
        <f aca="true" t="shared" si="43" ref="BA112:BA139">IF(AZ112=1,G112,0)</f>
        <v>0</v>
      </c>
      <c r="BB112" s="244">
        <f aca="true" t="shared" si="44" ref="BB112:BB139">IF(AZ112=2,G112,0)</f>
        <v>0</v>
      </c>
      <c r="BC112" s="244">
        <f aca="true" t="shared" si="45" ref="BC112:BC139">IF(AZ112=3,G112,0)</f>
        <v>0</v>
      </c>
      <c r="BD112" s="244">
        <f aca="true" t="shared" si="46" ref="BD112:BD139">IF(AZ112=4,G112,0)</f>
        <v>0</v>
      </c>
      <c r="BE112" s="244">
        <f aca="true" t="shared" si="47" ref="BE112:BE139">IF(AZ112=5,G112,0)</f>
        <v>0</v>
      </c>
      <c r="CA112" s="274">
        <v>1</v>
      </c>
      <c r="CB112" s="274">
        <v>7</v>
      </c>
    </row>
    <row r="113" spans="1:80" ht="12.75">
      <c r="A113" s="275">
        <v>97</v>
      </c>
      <c r="B113" s="276" t="s">
        <v>671</v>
      </c>
      <c r="C113" s="277" t="s">
        <v>672</v>
      </c>
      <c r="D113" s="278" t="s">
        <v>181</v>
      </c>
      <c r="E113" s="279">
        <v>6</v>
      </c>
      <c r="F113" s="279">
        <v>0</v>
      </c>
      <c r="G113" s="280">
        <f t="shared" si="40"/>
        <v>0</v>
      </c>
      <c r="H113" s="281">
        <v>0</v>
      </c>
      <c r="I113" s="282">
        <f t="shared" si="41"/>
        <v>0</v>
      </c>
      <c r="J113" s="281">
        <v>0</v>
      </c>
      <c r="K113" s="282">
        <f t="shared" si="42"/>
        <v>0</v>
      </c>
      <c r="O113" s="274">
        <v>2</v>
      </c>
      <c r="AA113" s="244">
        <v>1</v>
      </c>
      <c r="AB113" s="244">
        <v>7</v>
      </c>
      <c r="AC113" s="244">
        <v>7</v>
      </c>
      <c r="AZ113" s="244">
        <v>2</v>
      </c>
      <c r="BA113" s="244">
        <f t="shared" si="43"/>
        <v>0</v>
      </c>
      <c r="BB113" s="244">
        <f t="shared" si="44"/>
        <v>0</v>
      </c>
      <c r="BC113" s="244">
        <f t="shared" si="45"/>
        <v>0</v>
      </c>
      <c r="BD113" s="244">
        <f t="shared" si="46"/>
        <v>0</v>
      </c>
      <c r="BE113" s="244">
        <f t="shared" si="47"/>
        <v>0</v>
      </c>
      <c r="CA113" s="274">
        <v>1</v>
      </c>
      <c r="CB113" s="274">
        <v>7</v>
      </c>
    </row>
    <row r="114" spans="1:80" ht="12.75">
      <c r="A114" s="275">
        <v>98</v>
      </c>
      <c r="B114" s="276" t="s">
        <v>673</v>
      </c>
      <c r="C114" s="277" t="s">
        <v>674</v>
      </c>
      <c r="D114" s="278" t="s">
        <v>181</v>
      </c>
      <c r="E114" s="279">
        <v>6</v>
      </c>
      <c r="F114" s="279">
        <v>0</v>
      </c>
      <c r="G114" s="280">
        <f t="shared" si="40"/>
        <v>0</v>
      </c>
      <c r="H114" s="281">
        <v>0</v>
      </c>
      <c r="I114" s="282">
        <f t="shared" si="41"/>
        <v>0</v>
      </c>
      <c r="J114" s="281">
        <v>0</v>
      </c>
      <c r="K114" s="282">
        <f t="shared" si="42"/>
        <v>0</v>
      </c>
      <c r="O114" s="274">
        <v>2</v>
      </c>
      <c r="AA114" s="244">
        <v>1</v>
      </c>
      <c r="AB114" s="244">
        <v>7</v>
      </c>
      <c r="AC114" s="244">
        <v>7</v>
      </c>
      <c r="AZ114" s="244">
        <v>2</v>
      </c>
      <c r="BA114" s="244">
        <f t="shared" si="43"/>
        <v>0</v>
      </c>
      <c r="BB114" s="244">
        <f t="shared" si="44"/>
        <v>0</v>
      </c>
      <c r="BC114" s="244">
        <f t="shared" si="45"/>
        <v>0</v>
      </c>
      <c r="BD114" s="244">
        <f t="shared" si="46"/>
        <v>0</v>
      </c>
      <c r="BE114" s="244">
        <f t="shared" si="47"/>
        <v>0</v>
      </c>
      <c r="CA114" s="274">
        <v>1</v>
      </c>
      <c r="CB114" s="274">
        <v>7</v>
      </c>
    </row>
    <row r="115" spans="1:80" ht="12.75">
      <c r="A115" s="275">
        <v>99</v>
      </c>
      <c r="B115" s="276" t="s">
        <v>675</v>
      </c>
      <c r="C115" s="277" t="s">
        <v>676</v>
      </c>
      <c r="D115" s="278" t="s">
        <v>181</v>
      </c>
      <c r="E115" s="279">
        <v>6</v>
      </c>
      <c r="F115" s="279">
        <v>0</v>
      </c>
      <c r="G115" s="280">
        <f t="shared" si="40"/>
        <v>0</v>
      </c>
      <c r="H115" s="281">
        <v>0</v>
      </c>
      <c r="I115" s="282">
        <f t="shared" si="41"/>
        <v>0</v>
      </c>
      <c r="J115" s="281">
        <v>0</v>
      </c>
      <c r="K115" s="282">
        <f t="shared" si="42"/>
        <v>0</v>
      </c>
      <c r="O115" s="274">
        <v>2</v>
      </c>
      <c r="AA115" s="244">
        <v>1</v>
      </c>
      <c r="AB115" s="244">
        <v>7</v>
      </c>
      <c r="AC115" s="244">
        <v>7</v>
      </c>
      <c r="AZ115" s="244">
        <v>2</v>
      </c>
      <c r="BA115" s="244">
        <f t="shared" si="43"/>
        <v>0</v>
      </c>
      <c r="BB115" s="244">
        <f t="shared" si="44"/>
        <v>0</v>
      </c>
      <c r="BC115" s="244">
        <f t="shared" si="45"/>
        <v>0</v>
      </c>
      <c r="BD115" s="244">
        <f t="shared" si="46"/>
        <v>0</v>
      </c>
      <c r="BE115" s="244">
        <f t="shared" si="47"/>
        <v>0</v>
      </c>
      <c r="CA115" s="274">
        <v>1</v>
      </c>
      <c r="CB115" s="274">
        <v>7</v>
      </c>
    </row>
    <row r="116" spans="1:80" ht="12.75">
      <c r="A116" s="275">
        <v>100</v>
      </c>
      <c r="B116" s="276" t="s">
        <v>677</v>
      </c>
      <c r="C116" s="277" t="s">
        <v>678</v>
      </c>
      <c r="D116" s="278" t="s">
        <v>181</v>
      </c>
      <c r="E116" s="279">
        <v>19</v>
      </c>
      <c r="F116" s="279">
        <v>0</v>
      </c>
      <c r="G116" s="280">
        <f t="shared" si="40"/>
        <v>0</v>
      </c>
      <c r="H116" s="281">
        <v>0</v>
      </c>
      <c r="I116" s="282">
        <f t="shared" si="41"/>
        <v>0</v>
      </c>
      <c r="J116" s="281">
        <v>0</v>
      </c>
      <c r="K116" s="282">
        <f t="shared" si="42"/>
        <v>0</v>
      </c>
      <c r="O116" s="274">
        <v>2</v>
      </c>
      <c r="AA116" s="244">
        <v>1</v>
      </c>
      <c r="AB116" s="244">
        <v>7</v>
      </c>
      <c r="AC116" s="244">
        <v>7</v>
      </c>
      <c r="AZ116" s="244">
        <v>2</v>
      </c>
      <c r="BA116" s="244">
        <f t="shared" si="43"/>
        <v>0</v>
      </c>
      <c r="BB116" s="244">
        <f t="shared" si="44"/>
        <v>0</v>
      </c>
      <c r="BC116" s="244">
        <f t="shared" si="45"/>
        <v>0</v>
      </c>
      <c r="BD116" s="244">
        <f t="shared" si="46"/>
        <v>0</v>
      </c>
      <c r="BE116" s="244">
        <f t="shared" si="47"/>
        <v>0</v>
      </c>
      <c r="CA116" s="274">
        <v>1</v>
      </c>
      <c r="CB116" s="274">
        <v>7</v>
      </c>
    </row>
    <row r="117" spans="1:80" ht="12.75">
      <c r="A117" s="275">
        <v>101</v>
      </c>
      <c r="B117" s="276" t="s">
        <v>679</v>
      </c>
      <c r="C117" s="277" t="s">
        <v>680</v>
      </c>
      <c r="D117" s="278" t="s">
        <v>181</v>
      </c>
      <c r="E117" s="279">
        <v>10</v>
      </c>
      <c r="F117" s="279">
        <v>0</v>
      </c>
      <c r="G117" s="280">
        <f t="shared" si="40"/>
        <v>0</v>
      </c>
      <c r="H117" s="281">
        <v>0</v>
      </c>
      <c r="I117" s="282">
        <f t="shared" si="41"/>
        <v>0</v>
      </c>
      <c r="J117" s="281">
        <v>0</v>
      </c>
      <c r="K117" s="282">
        <f t="shared" si="42"/>
        <v>0</v>
      </c>
      <c r="O117" s="274">
        <v>2</v>
      </c>
      <c r="AA117" s="244">
        <v>1</v>
      </c>
      <c r="AB117" s="244">
        <v>7</v>
      </c>
      <c r="AC117" s="244">
        <v>7</v>
      </c>
      <c r="AZ117" s="244">
        <v>2</v>
      </c>
      <c r="BA117" s="244">
        <f t="shared" si="43"/>
        <v>0</v>
      </c>
      <c r="BB117" s="244">
        <f t="shared" si="44"/>
        <v>0</v>
      </c>
      <c r="BC117" s="244">
        <f t="shared" si="45"/>
        <v>0</v>
      </c>
      <c r="BD117" s="244">
        <f t="shared" si="46"/>
        <v>0</v>
      </c>
      <c r="BE117" s="244">
        <f t="shared" si="47"/>
        <v>0</v>
      </c>
      <c r="CA117" s="274">
        <v>1</v>
      </c>
      <c r="CB117" s="274">
        <v>7</v>
      </c>
    </row>
    <row r="118" spans="1:80" ht="12.75">
      <c r="A118" s="275">
        <v>102</v>
      </c>
      <c r="B118" s="276" t="s">
        <v>681</v>
      </c>
      <c r="C118" s="277" t="s">
        <v>682</v>
      </c>
      <c r="D118" s="278" t="s">
        <v>181</v>
      </c>
      <c r="E118" s="279">
        <v>9</v>
      </c>
      <c r="F118" s="279">
        <v>0</v>
      </c>
      <c r="G118" s="280">
        <f t="shared" si="40"/>
        <v>0</v>
      </c>
      <c r="H118" s="281">
        <v>0</v>
      </c>
      <c r="I118" s="282">
        <f t="shared" si="41"/>
        <v>0</v>
      </c>
      <c r="J118" s="281">
        <v>0</v>
      </c>
      <c r="K118" s="282">
        <f t="shared" si="42"/>
        <v>0</v>
      </c>
      <c r="O118" s="274">
        <v>2</v>
      </c>
      <c r="AA118" s="244">
        <v>1</v>
      </c>
      <c r="AB118" s="244">
        <v>7</v>
      </c>
      <c r="AC118" s="244">
        <v>7</v>
      </c>
      <c r="AZ118" s="244">
        <v>2</v>
      </c>
      <c r="BA118" s="244">
        <f t="shared" si="43"/>
        <v>0</v>
      </c>
      <c r="BB118" s="244">
        <f t="shared" si="44"/>
        <v>0</v>
      </c>
      <c r="BC118" s="244">
        <f t="shared" si="45"/>
        <v>0</v>
      </c>
      <c r="BD118" s="244">
        <f t="shared" si="46"/>
        <v>0</v>
      </c>
      <c r="BE118" s="244">
        <f t="shared" si="47"/>
        <v>0</v>
      </c>
      <c r="CA118" s="274">
        <v>1</v>
      </c>
      <c r="CB118" s="274">
        <v>7</v>
      </c>
    </row>
    <row r="119" spans="1:80" ht="12.75">
      <c r="A119" s="275">
        <v>103</v>
      </c>
      <c r="B119" s="276" t="s">
        <v>683</v>
      </c>
      <c r="C119" s="277" t="s">
        <v>684</v>
      </c>
      <c r="D119" s="278" t="s">
        <v>626</v>
      </c>
      <c r="E119" s="279">
        <v>9</v>
      </c>
      <c r="F119" s="279">
        <v>0</v>
      </c>
      <c r="G119" s="280">
        <f t="shared" si="40"/>
        <v>0</v>
      </c>
      <c r="H119" s="281">
        <v>0</v>
      </c>
      <c r="I119" s="282">
        <f t="shared" si="41"/>
        <v>0</v>
      </c>
      <c r="J119" s="281">
        <v>0</v>
      </c>
      <c r="K119" s="282">
        <f t="shared" si="42"/>
        <v>0</v>
      </c>
      <c r="O119" s="274">
        <v>2</v>
      </c>
      <c r="AA119" s="244">
        <v>1</v>
      </c>
      <c r="AB119" s="244">
        <v>7</v>
      </c>
      <c r="AC119" s="244">
        <v>7</v>
      </c>
      <c r="AZ119" s="244">
        <v>2</v>
      </c>
      <c r="BA119" s="244">
        <f t="shared" si="43"/>
        <v>0</v>
      </c>
      <c r="BB119" s="244">
        <f t="shared" si="44"/>
        <v>0</v>
      </c>
      <c r="BC119" s="244">
        <f t="shared" si="45"/>
        <v>0</v>
      </c>
      <c r="BD119" s="244">
        <f t="shared" si="46"/>
        <v>0</v>
      </c>
      <c r="BE119" s="244">
        <f t="shared" si="47"/>
        <v>0</v>
      </c>
      <c r="CA119" s="274">
        <v>1</v>
      </c>
      <c r="CB119" s="274">
        <v>7</v>
      </c>
    </row>
    <row r="120" spans="1:80" ht="12.75">
      <c r="A120" s="275">
        <v>104</v>
      </c>
      <c r="B120" s="276" t="s">
        <v>685</v>
      </c>
      <c r="C120" s="277" t="s">
        <v>686</v>
      </c>
      <c r="D120" s="278" t="s">
        <v>181</v>
      </c>
      <c r="E120" s="279">
        <v>3</v>
      </c>
      <c r="F120" s="279">
        <v>0</v>
      </c>
      <c r="G120" s="280">
        <f t="shared" si="40"/>
        <v>0</v>
      </c>
      <c r="H120" s="281">
        <v>0</v>
      </c>
      <c r="I120" s="282">
        <f t="shared" si="41"/>
        <v>0</v>
      </c>
      <c r="J120" s="281">
        <v>0</v>
      </c>
      <c r="K120" s="282">
        <f t="shared" si="42"/>
        <v>0</v>
      </c>
      <c r="O120" s="274">
        <v>2</v>
      </c>
      <c r="AA120" s="244">
        <v>1</v>
      </c>
      <c r="AB120" s="244">
        <v>7</v>
      </c>
      <c r="AC120" s="244">
        <v>7</v>
      </c>
      <c r="AZ120" s="244">
        <v>2</v>
      </c>
      <c r="BA120" s="244">
        <f t="shared" si="43"/>
        <v>0</v>
      </c>
      <c r="BB120" s="244">
        <f t="shared" si="44"/>
        <v>0</v>
      </c>
      <c r="BC120" s="244">
        <f t="shared" si="45"/>
        <v>0</v>
      </c>
      <c r="BD120" s="244">
        <f t="shared" si="46"/>
        <v>0</v>
      </c>
      <c r="BE120" s="244">
        <f t="shared" si="47"/>
        <v>0</v>
      </c>
      <c r="CA120" s="274">
        <v>1</v>
      </c>
      <c r="CB120" s="274">
        <v>7</v>
      </c>
    </row>
    <row r="121" spans="1:80" ht="12.75">
      <c r="A121" s="275">
        <v>105</v>
      </c>
      <c r="B121" s="276" t="s">
        <v>687</v>
      </c>
      <c r="C121" s="277" t="s">
        <v>688</v>
      </c>
      <c r="D121" s="278" t="s">
        <v>181</v>
      </c>
      <c r="E121" s="279">
        <v>3</v>
      </c>
      <c r="F121" s="279">
        <v>0</v>
      </c>
      <c r="G121" s="280">
        <f t="shared" si="40"/>
        <v>0</v>
      </c>
      <c r="H121" s="281">
        <v>0</v>
      </c>
      <c r="I121" s="282">
        <f t="shared" si="41"/>
        <v>0</v>
      </c>
      <c r="J121" s="281">
        <v>0</v>
      </c>
      <c r="K121" s="282">
        <f t="shared" si="42"/>
        <v>0</v>
      </c>
      <c r="O121" s="274">
        <v>2</v>
      </c>
      <c r="AA121" s="244">
        <v>1</v>
      </c>
      <c r="AB121" s="244">
        <v>7</v>
      </c>
      <c r="AC121" s="244">
        <v>7</v>
      </c>
      <c r="AZ121" s="244">
        <v>2</v>
      </c>
      <c r="BA121" s="244">
        <f t="shared" si="43"/>
        <v>0</v>
      </c>
      <c r="BB121" s="244">
        <f t="shared" si="44"/>
        <v>0</v>
      </c>
      <c r="BC121" s="244">
        <f t="shared" si="45"/>
        <v>0</v>
      </c>
      <c r="BD121" s="244">
        <f t="shared" si="46"/>
        <v>0</v>
      </c>
      <c r="BE121" s="244">
        <f t="shared" si="47"/>
        <v>0</v>
      </c>
      <c r="CA121" s="274">
        <v>1</v>
      </c>
      <c r="CB121" s="274">
        <v>7</v>
      </c>
    </row>
    <row r="122" spans="1:80" ht="12.75">
      <c r="A122" s="275">
        <v>106</v>
      </c>
      <c r="B122" s="276" t="s">
        <v>689</v>
      </c>
      <c r="C122" s="277" t="s">
        <v>690</v>
      </c>
      <c r="D122" s="278" t="s">
        <v>181</v>
      </c>
      <c r="E122" s="279">
        <v>3</v>
      </c>
      <c r="F122" s="279">
        <v>0</v>
      </c>
      <c r="G122" s="280">
        <f t="shared" si="40"/>
        <v>0</v>
      </c>
      <c r="H122" s="281">
        <v>0</v>
      </c>
      <c r="I122" s="282">
        <f t="shared" si="41"/>
        <v>0</v>
      </c>
      <c r="J122" s="281">
        <v>0</v>
      </c>
      <c r="K122" s="282">
        <f t="shared" si="42"/>
        <v>0</v>
      </c>
      <c r="O122" s="274">
        <v>2</v>
      </c>
      <c r="AA122" s="244">
        <v>1</v>
      </c>
      <c r="AB122" s="244">
        <v>7</v>
      </c>
      <c r="AC122" s="244">
        <v>7</v>
      </c>
      <c r="AZ122" s="244">
        <v>2</v>
      </c>
      <c r="BA122" s="244">
        <f t="shared" si="43"/>
        <v>0</v>
      </c>
      <c r="BB122" s="244">
        <f t="shared" si="44"/>
        <v>0</v>
      </c>
      <c r="BC122" s="244">
        <f t="shared" si="45"/>
        <v>0</v>
      </c>
      <c r="BD122" s="244">
        <f t="shared" si="46"/>
        <v>0</v>
      </c>
      <c r="BE122" s="244">
        <f t="shared" si="47"/>
        <v>0</v>
      </c>
      <c r="CA122" s="274">
        <v>1</v>
      </c>
      <c r="CB122" s="274">
        <v>7</v>
      </c>
    </row>
    <row r="123" spans="1:80" ht="12.75">
      <c r="A123" s="275">
        <v>107</v>
      </c>
      <c r="B123" s="276" t="s">
        <v>691</v>
      </c>
      <c r="C123" s="277" t="s">
        <v>692</v>
      </c>
      <c r="D123" s="278" t="s">
        <v>181</v>
      </c>
      <c r="E123" s="279">
        <v>3</v>
      </c>
      <c r="F123" s="279">
        <v>0</v>
      </c>
      <c r="G123" s="280">
        <f t="shared" si="40"/>
        <v>0</v>
      </c>
      <c r="H123" s="281">
        <v>0</v>
      </c>
      <c r="I123" s="282">
        <f t="shared" si="41"/>
        <v>0</v>
      </c>
      <c r="J123" s="281">
        <v>0</v>
      </c>
      <c r="K123" s="282">
        <f t="shared" si="42"/>
        <v>0</v>
      </c>
      <c r="O123" s="274">
        <v>2</v>
      </c>
      <c r="AA123" s="244">
        <v>1</v>
      </c>
      <c r="AB123" s="244">
        <v>7</v>
      </c>
      <c r="AC123" s="244">
        <v>7</v>
      </c>
      <c r="AZ123" s="244">
        <v>2</v>
      </c>
      <c r="BA123" s="244">
        <f t="shared" si="43"/>
        <v>0</v>
      </c>
      <c r="BB123" s="244">
        <f t="shared" si="44"/>
        <v>0</v>
      </c>
      <c r="BC123" s="244">
        <f t="shared" si="45"/>
        <v>0</v>
      </c>
      <c r="BD123" s="244">
        <f t="shared" si="46"/>
        <v>0</v>
      </c>
      <c r="BE123" s="244">
        <f t="shared" si="47"/>
        <v>0</v>
      </c>
      <c r="CA123" s="274">
        <v>1</v>
      </c>
      <c r="CB123" s="274">
        <v>7</v>
      </c>
    </row>
    <row r="124" spans="1:80" ht="12.75">
      <c r="A124" s="275">
        <v>108</v>
      </c>
      <c r="B124" s="276" t="s">
        <v>693</v>
      </c>
      <c r="C124" s="277" t="s">
        <v>694</v>
      </c>
      <c r="D124" s="278" t="s">
        <v>181</v>
      </c>
      <c r="E124" s="279">
        <v>6</v>
      </c>
      <c r="F124" s="279">
        <v>0</v>
      </c>
      <c r="G124" s="280">
        <f t="shared" si="40"/>
        <v>0</v>
      </c>
      <c r="H124" s="281">
        <v>0</v>
      </c>
      <c r="I124" s="282">
        <f t="shared" si="41"/>
        <v>0</v>
      </c>
      <c r="J124" s="281">
        <v>0</v>
      </c>
      <c r="K124" s="282">
        <f t="shared" si="42"/>
        <v>0</v>
      </c>
      <c r="O124" s="274">
        <v>2</v>
      </c>
      <c r="AA124" s="244">
        <v>1</v>
      </c>
      <c r="AB124" s="244">
        <v>7</v>
      </c>
      <c r="AC124" s="244">
        <v>7</v>
      </c>
      <c r="AZ124" s="244">
        <v>2</v>
      </c>
      <c r="BA124" s="244">
        <f t="shared" si="43"/>
        <v>0</v>
      </c>
      <c r="BB124" s="244">
        <f t="shared" si="44"/>
        <v>0</v>
      </c>
      <c r="BC124" s="244">
        <f t="shared" si="45"/>
        <v>0</v>
      </c>
      <c r="BD124" s="244">
        <f t="shared" si="46"/>
        <v>0</v>
      </c>
      <c r="BE124" s="244">
        <f t="shared" si="47"/>
        <v>0</v>
      </c>
      <c r="CA124" s="274">
        <v>1</v>
      </c>
      <c r="CB124" s="274">
        <v>7</v>
      </c>
    </row>
    <row r="125" spans="1:80" ht="12.75">
      <c r="A125" s="275">
        <v>109</v>
      </c>
      <c r="B125" s="276" t="s">
        <v>695</v>
      </c>
      <c r="C125" s="277" t="s">
        <v>696</v>
      </c>
      <c r="D125" s="278" t="s">
        <v>181</v>
      </c>
      <c r="E125" s="279">
        <v>6</v>
      </c>
      <c r="F125" s="279">
        <v>0</v>
      </c>
      <c r="G125" s="280">
        <f t="shared" si="40"/>
        <v>0</v>
      </c>
      <c r="H125" s="281">
        <v>0</v>
      </c>
      <c r="I125" s="282">
        <f t="shared" si="41"/>
        <v>0</v>
      </c>
      <c r="J125" s="281">
        <v>0</v>
      </c>
      <c r="K125" s="282">
        <f t="shared" si="42"/>
        <v>0</v>
      </c>
      <c r="O125" s="274">
        <v>2</v>
      </c>
      <c r="AA125" s="244">
        <v>1</v>
      </c>
      <c r="AB125" s="244">
        <v>7</v>
      </c>
      <c r="AC125" s="244">
        <v>7</v>
      </c>
      <c r="AZ125" s="244">
        <v>2</v>
      </c>
      <c r="BA125" s="244">
        <f t="shared" si="43"/>
        <v>0</v>
      </c>
      <c r="BB125" s="244">
        <f t="shared" si="44"/>
        <v>0</v>
      </c>
      <c r="BC125" s="244">
        <f t="shared" si="45"/>
        <v>0</v>
      </c>
      <c r="BD125" s="244">
        <f t="shared" si="46"/>
        <v>0</v>
      </c>
      <c r="BE125" s="244">
        <f t="shared" si="47"/>
        <v>0</v>
      </c>
      <c r="CA125" s="274">
        <v>1</v>
      </c>
      <c r="CB125" s="274">
        <v>7</v>
      </c>
    </row>
    <row r="126" spans="1:80" ht="12.75">
      <c r="A126" s="275">
        <v>110</v>
      </c>
      <c r="B126" s="276" t="s">
        <v>697</v>
      </c>
      <c r="C126" s="277" t="s">
        <v>698</v>
      </c>
      <c r="D126" s="278" t="s">
        <v>299</v>
      </c>
      <c r="E126" s="279">
        <v>0.334</v>
      </c>
      <c r="F126" s="279">
        <v>0</v>
      </c>
      <c r="G126" s="280">
        <f t="shared" si="40"/>
        <v>0</v>
      </c>
      <c r="H126" s="281">
        <v>0</v>
      </c>
      <c r="I126" s="282">
        <f t="shared" si="41"/>
        <v>0</v>
      </c>
      <c r="J126" s="281">
        <v>0</v>
      </c>
      <c r="K126" s="282">
        <f t="shared" si="42"/>
        <v>0</v>
      </c>
      <c r="O126" s="274">
        <v>2</v>
      </c>
      <c r="AA126" s="244">
        <v>1</v>
      </c>
      <c r="AB126" s="244">
        <v>7</v>
      </c>
      <c r="AC126" s="244">
        <v>7</v>
      </c>
      <c r="AZ126" s="244">
        <v>2</v>
      </c>
      <c r="BA126" s="244">
        <f t="shared" si="43"/>
        <v>0</v>
      </c>
      <c r="BB126" s="244">
        <f t="shared" si="44"/>
        <v>0</v>
      </c>
      <c r="BC126" s="244">
        <f t="shared" si="45"/>
        <v>0</v>
      </c>
      <c r="BD126" s="244">
        <f t="shared" si="46"/>
        <v>0</v>
      </c>
      <c r="BE126" s="244">
        <f t="shared" si="47"/>
        <v>0</v>
      </c>
      <c r="CA126" s="274">
        <v>1</v>
      </c>
      <c r="CB126" s="274">
        <v>7</v>
      </c>
    </row>
    <row r="127" spans="1:80" ht="12.75">
      <c r="A127" s="275">
        <v>111</v>
      </c>
      <c r="B127" s="276" t="s">
        <v>699</v>
      </c>
      <c r="C127" s="277" t="s">
        <v>700</v>
      </c>
      <c r="D127" s="278" t="s">
        <v>181</v>
      </c>
      <c r="E127" s="279">
        <v>9</v>
      </c>
      <c r="F127" s="279">
        <v>0</v>
      </c>
      <c r="G127" s="280">
        <f t="shared" si="40"/>
        <v>0</v>
      </c>
      <c r="H127" s="281">
        <v>0</v>
      </c>
      <c r="I127" s="282">
        <f t="shared" si="41"/>
        <v>0</v>
      </c>
      <c r="J127" s="281">
        <v>0</v>
      </c>
      <c r="K127" s="282">
        <f t="shared" si="42"/>
        <v>0</v>
      </c>
      <c r="O127" s="274">
        <v>2</v>
      </c>
      <c r="AA127" s="244">
        <v>1</v>
      </c>
      <c r="AB127" s="244">
        <v>7</v>
      </c>
      <c r="AC127" s="244">
        <v>7</v>
      </c>
      <c r="AZ127" s="244">
        <v>2</v>
      </c>
      <c r="BA127" s="244">
        <f t="shared" si="43"/>
        <v>0</v>
      </c>
      <c r="BB127" s="244">
        <f t="shared" si="44"/>
        <v>0</v>
      </c>
      <c r="BC127" s="244">
        <f t="shared" si="45"/>
        <v>0</v>
      </c>
      <c r="BD127" s="244">
        <f t="shared" si="46"/>
        <v>0</v>
      </c>
      <c r="BE127" s="244">
        <f t="shared" si="47"/>
        <v>0</v>
      </c>
      <c r="CA127" s="274">
        <v>1</v>
      </c>
      <c r="CB127" s="274">
        <v>7</v>
      </c>
    </row>
    <row r="128" spans="1:80" ht="12.75">
      <c r="A128" s="275">
        <v>112</v>
      </c>
      <c r="B128" s="276" t="s">
        <v>701</v>
      </c>
      <c r="C128" s="277" t="s">
        <v>702</v>
      </c>
      <c r="D128" s="278" t="s">
        <v>181</v>
      </c>
      <c r="E128" s="279">
        <v>25</v>
      </c>
      <c r="F128" s="279">
        <v>0</v>
      </c>
      <c r="G128" s="280">
        <f t="shared" si="40"/>
        <v>0</v>
      </c>
      <c r="H128" s="281">
        <v>0</v>
      </c>
      <c r="I128" s="282">
        <f t="shared" si="41"/>
        <v>0</v>
      </c>
      <c r="J128" s="281">
        <v>0</v>
      </c>
      <c r="K128" s="282">
        <f t="shared" si="42"/>
        <v>0</v>
      </c>
      <c r="O128" s="274">
        <v>2</v>
      </c>
      <c r="AA128" s="244">
        <v>1</v>
      </c>
      <c r="AB128" s="244">
        <v>7</v>
      </c>
      <c r="AC128" s="244">
        <v>7</v>
      </c>
      <c r="AZ128" s="244">
        <v>2</v>
      </c>
      <c r="BA128" s="244">
        <f t="shared" si="43"/>
        <v>0</v>
      </c>
      <c r="BB128" s="244">
        <f t="shared" si="44"/>
        <v>0</v>
      </c>
      <c r="BC128" s="244">
        <f t="shared" si="45"/>
        <v>0</v>
      </c>
      <c r="BD128" s="244">
        <f t="shared" si="46"/>
        <v>0</v>
      </c>
      <c r="BE128" s="244">
        <f t="shared" si="47"/>
        <v>0</v>
      </c>
      <c r="CA128" s="274">
        <v>1</v>
      </c>
      <c r="CB128" s="274">
        <v>7</v>
      </c>
    </row>
    <row r="129" spans="1:80" ht="12.75">
      <c r="A129" s="275">
        <v>113</v>
      </c>
      <c r="B129" s="276" t="s">
        <v>703</v>
      </c>
      <c r="C129" s="277" t="s">
        <v>704</v>
      </c>
      <c r="D129" s="278" t="s">
        <v>626</v>
      </c>
      <c r="E129" s="279">
        <v>25</v>
      </c>
      <c r="F129" s="279">
        <v>0</v>
      </c>
      <c r="G129" s="280">
        <f t="shared" si="40"/>
        <v>0</v>
      </c>
      <c r="H129" s="281">
        <v>0</v>
      </c>
      <c r="I129" s="282">
        <f t="shared" si="41"/>
        <v>0</v>
      </c>
      <c r="J129" s="281">
        <v>0</v>
      </c>
      <c r="K129" s="282">
        <f t="shared" si="42"/>
        <v>0</v>
      </c>
      <c r="O129" s="274">
        <v>2</v>
      </c>
      <c r="AA129" s="244">
        <v>1</v>
      </c>
      <c r="AB129" s="244">
        <v>7</v>
      </c>
      <c r="AC129" s="244">
        <v>7</v>
      </c>
      <c r="AZ129" s="244">
        <v>2</v>
      </c>
      <c r="BA129" s="244">
        <f t="shared" si="43"/>
        <v>0</v>
      </c>
      <c r="BB129" s="244">
        <f t="shared" si="44"/>
        <v>0</v>
      </c>
      <c r="BC129" s="244">
        <f t="shared" si="45"/>
        <v>0</v>
      </c>
      <c r="BD129" s="244">
        <f t="shared" si="46"/>
        <v>0</v>
      </c>
      <c r="BE129" s="244">
        <f t="shared" si="47"/>
        <v>0</v>
      </c>
      <c r="CA129" s="274">
        <v>1</v>
      </c>
      <c r="CB129" s="274">
        <v>7</v>
      </c>
    </row>
    <row r="130" spans="1:80" ht="12.75">
      <c r="A130" s="275">
        <v>114</v>
      </c>
      <c r="B130" s="276" t="s">
        <v>705</v>
      </c>
      <c r="C130" s="277" t="s">
        <v>706</v>
      </c>
      <c r="D130" s="278" t="s">
        <v>626</v>
      </c>
      <c r="E130" s="279">
        <v>9</v>
      </c>
      <c r="F130" s="279">
        <v>0</v>
      </c>
      <c r="G130" s="280">
        <f t="shared" si="40"/>
        <v>0</v>
      </c>
      <c r="H130" s="281">
        <v>0</v>
      </c>
      <c r="I130" s="282">
        <f t="shared" si="41"/>
        <v>0</v>
      </c>
      <c r="J130" s="281">
        <v>0</v>
      </c>
      <c r="K130" s="282">
        <f t="shared" si="42"/>
        <v>0</v>
      </c>
      <c r="O130" s="274">
        <v>2</v>
      </c>
      <c r="AA130" s="244">
        <v>1</v>
      </c>
      <c r="AB130" s="244">
        <v>7</v>
      </c>
      <c r="AC130" s="244">
        <v>7</v>
      </c>
      <c r="AZ130" s="244">
        <v>2</v>
      </c>
      <c r="BA130" s="244">
        <f t="shared" si="43"/>
        <v>0</v>
      </c>
      <c r="BB130" s="244">
        <f t="shared" si="44"/>
        <v>0</v>
      </c>
      <c r="BC130" s="244">
        <f t="shared" si="45"/>
        <v>0</v>
      </c>
      <c r="BD130" s="244">
        <f t="shared" si="46"/>
        <v>0</v>
      </c>
      <c r="BE130" s="244">
        <f t="shared" si="47"/>
        <v>0</v>
      </c>
      <c r="CA130" s="274">
        <v>1</v>
      </c>
      <c r="CB130" s="274">
        <v>7</v>
      </c>
    </row>
    <row r="131" spans="1:80" ht="12.75">
      <c r="A131" s="275">
        <v>115</v>
      </c>
      <c r="B131" s="276" t="s">
        <v>707</v>
      </c>
      <c r="C131" s="277" t="s">
        <v>708</v>
      </c>
      <c r="D131" s="278" t="s">
        <v>181</v>
      </c>
      <c r="E131" s="279">
        <v>56</v>
      </c>
      <c r="F131" s="279">
        <v>0</v>
      </c>
      <c r="G131" s="280">
        <f t="shared" si="40"/>
        <v>0</v>
      </c>
      <c r="H131" s="281">
        <v>0</v>
      </c>
      <c r="I131" s="282">
        <f t="shared" si="41"/>
        <v>0</v>
      </c>
      <c r="J131" s="281">
        <v>0</v>
      </c>
      <c r="K131" s="282">
        <f t="shared" si="42"/>
        <v>0</v>
      </c>
      <c r="O131" s="274">
        <v>2</v>
      </c>
      <c r="AA131" s="244">
        <v>1</v>
      </c>
      <c r="AB131" s="244">
        <v>7</v>
      </c>
      <c r="AC131" s="244">
        <v>7</v>
      </c>
      <c r="AZ131" s="244">
        <v>2</v>
      </c>
      <c r="BA131" s="244">
        <f t="shared" si="43"/>
        <v>0</v>
      </c>
      <c r="BB131" s="244">
        <f t="shared" si="44"/>
        <v>0</v>
      </c>
      <c r="BC131" s="244">
        <f t="shared" si="45"/>
        <v>0</v>
      </c>
      <c r="BD131" s="244">
        <f t="shared" si="46"/>
        <v>0</v>
      </c>
      <c r="BE131" s="244">
        <f t="shared" si="47"/>
        <v>0</v>
      </c>
      <c r="CA131" s="274">
        <v>1</v>
      </c>
      <c r="CB131" s="274">
        <v>7</v>
      </c>
    </row>
    <row r="132" spans="1:80" ht="12.75">
      <c r="A132" s="275">
        <v>116</v>
      </c>
      <c r="B132" s="276" t="s">
        <v>709</v>
      </c>
      <c r="C132" s="277" t="s">
        <v>710</v>
      </c>
      <c r="D132" s="278" t="s">
        <v>181</v>
      </c>
      <c r="E132" s="279">
        <v>25</v>
      </c>
      <c r="F132" s="279">
        <v>0</v>
      </c>
      <c r="G132" s="280">
        <f t="shared" si="40"/>
        <v>0</v>
      </c>
      <c r="H132" s="281">
        <v>0</v>
      </c>
      <c r="I132" s="282">
        <f t="shared" si="41"/>
        <v>0</v>
      </c>
      <c r="J132" s="281"/>
      <c r="K132" s="282">
        <f t="shared" si="42"/>
        <v>0</v>
      </c>
      <c r="O132" s="274">
        <v>2</v>
      </c>
      <c r="AA132" s="244">
        <v>3</v>
      </c>
      <c r="AB132" s="244">
        <v>7</v>
      </c>
      <c r="AC132" s="244">
        <v>55144191</v>
      </c>
      <c r="AZ132" s="244">
        <v>2</v>
      </c>
      <c r="BA132" s="244">
        <f t="shared" si="43"/>
        <v>0</v>
      </c>
      <c r="BB132" s="244">
        <f t="shared" si="44"/>
        <v>0</v>
      </c>
      <c r="BC132" s="244">
        <f t="shared" si="45"/>
        <v>0</v>
      </c>
      <c r="BD132" s="244">
        <f t="shared" si="46"/>
        <v>0</v>
      </c>
      <c r="BE132" s="244">
        <f t="shared" si="47"/>
        <v>0</v>
      </c>
      <c r="CA132" s="274">
        <v>3</v>
      </c>
      <c r="CB132" s="274">
        <v>7</v>
      </c>
    </row>
    <row r="133" spans="1:80" ht="12.75">
      <c r="A133" s="275">
        <v>117</v>
      </c>
      <c r="B133" s="276" t="s">
        <v>711</v>
      </c>
      <c r="C133" s="277" t="s">
        <v>712</v>
      </c>
      <c r="D133" s="278" t="s">
        <v>181</v>
      </c>
      <c r="E133" s="279">
        <v>25</v>
      </c>
      <c r="F133" s="279">
        <v>0</v>
      </c>
      <c r="G133" s="280">
        <f t="shared" si="40"/>
        <v>0</v>
      </c>
      <c r="H133" s="281">
        <v>0</v>
      </c>
      <c r="I133" s="282">
        <f t="shared" si="41"/>
        <v>0</v>
      </c>
      <c r="J133" s="281"/>
      <c r="K133" s="282">
        <f t="shared" si="42"/>
        <v>0</v>
      </c>
      <c r="O133" s="274">
        <v>2</v>
      </c>
      <c r="AA133" s="244">
        <v>3</v>
      </c>
      <c r="AB133" s="244">
        <v>7</v>
      </c>
      <c r="AC133" s="244">
        <v>55144196</v>
      </c>
      <c r="AZ133" s="244">
        <v>2</v>
      </c>
      <c r="BA133" s="244">
        <f t="shared" si="43"/>
        <v>0</v>
      </c>
      <c r="BB133" s="244">
        <f t="shared" si="44"/>
        <v>0</v>
      </c>
      <c r="BC133" s="244">
        <f t="shared" si="45"/>
        <v>0</v>
      </c>
      <c r="BD133" s="244">
        <f t="shared" si="46"/>
        <v>0</v>
      </c>
      <c r="BE133" s="244">
        <f t="shared" si="47"/>
        <v>0</v>
      </c>
      <c r="CA133" s="274">
        <v>3</v>
      </c>
      <c r="CB133" s="274">
        <v>7</v>
      </c>
    </row>
    <row r="134" spans="1:80" ht="12.75">
      <c r="A134" s="275">
        <v>118</v>
      </c>
      <c r="B134" s="276" t="s">
        <v>713</v>
      </c>
      <c r="C134" s="277" t="s">
        <v>714</v>
      </c>
      <c r="D134" s="278" t="s">
        <v>626</v>
      </c>
      <c r="E134" s="279">
        <v>19</v>
      </c>
      <c r="F134" s="279">
        <v>0</v>
      </c>
      <c r="G134" s="280">
        <f t="shared" si="40"/>
        <v>0</v>
      </c>
      <c r="H134" s="281">
        <v>0</v>
      </c>
      <c r="I134" s="282">
        <f t="shared" si="41"/>
        <v>0</v>
      </c>
      <c r="J134" s="281"/>
      <c r="K134" s="282">
        <f t="shared" si="42"/>
        <v>0</v>
      </c>
      <c r="O134" s="274">
        <v>2</v>
      </c>
      <c r="AA134" s="244">
        <v>3</v>
      </c>
      <c r="AB134" s="244">
        <v>7</v>
      </c>
      <c r="AC134" s="244">
        <v>55210001</v>
      </c>
      <c r="AZ134" s="244">
        <v>2</v>
      </c>
      <c r="BA134" s="244">
        <f t="shared" si="43"/>
        <v>0</v>
      </c>
      <c r="BB134" s="244">
        <f t="shared" si="44"/>
        <v>0</v>
      </c>
      <c r="BC134" s="244">
        <f t="shared" si="45"/>
        <v>0</v>
      </c>
      <c r="BD134" s="244">
        <f t="shared" si="46"/>
        <v>0</v>
      </c>
      <c r="BE134" s="244">
        <f t="shared" si="47"/>
        <v>0</v>
      </c>
      <c r="CA134" s="274">
        <v>3</v>
      </c>
      <c r="CB134" s="274">
        <v>7</v>
      </c>
    </row>
    <row r="135" spans="1:80" ht="22.5">
      <c r="A135" s="275">
        <v>119</v>
      </c>
      <c r="B135" s="276" t="s">
        <v>715</v>
      </c>
      <c r="C135" s="277" t="s">
        <v>716</v>
      </c>
      <c r="D135" s="278" t="s">
        <v>181</v>
      </c>
      <c r="E135" s="279">
        <v>35</v>
      </c>
      <c r="F135" s="279">
        <v>0</v>
      </c>
      <c r="G135" s="280">
        <f t="shared" si="40"/>
        <v>0</v>
      </c>
      <c r="H135" s="281">
        <v>0</v>
      </c>
      <c r="I135" s="282">
        <f t="shared" si="41"/>
        <v>0</v>
      </c>
      <c r="J135" s="281"/>
      <c r="K135" s="282">
        <f t="shared" si="42"/>
        <v>0</v>
      </c>
      <c r="O135" s="274">
        <v>2</v>
      </c>
      <c r="AA135" s="244">
        <v>3</v>
      </c>
      <c r="AB135" s="244">
        <v>7</v>
      </c>
      <c r="AC135" s="244">
        <v>55210101</v>
      </c>
      <c r="AZ135" s="244">
        <v>2</v>
      </c>
      <c r="BA135" s="244">
        <f t="shared" si="43"/>
        <v>0</v>
      </c>
      <c r="BB135" s="244">
        <f t="shared" si="44"/>
        <v>0</v>
      </c>
      <c r="BC135" s="244">
        <f t="shared" si="45"/>
        <v>0</v>
      </c>
      <c r="BD135" s="244">
        <f t="shared" si="46"/>
        <v>0</v>
      </c>
      <c r="BE135" s="244">
        <f t="shared" si="47"/>
        <v>0</v>
      </c>
      <c r="CA135" s="274">
        <v>3</v>
      </c>
      <c r="CB135" s="274">
        <v>7</v>
      </c>
    </row>
    <row r="136" spans="1:80" ht="12.75">
      <c r="A136" s="275">
        <v>120</v>
      </c>
      <c r="B136" s="276" t="s">
        <v>717</v>
      </c>
      <c r="C136" s="277" t="s">
        <v>718</v>
      </c>
      <c r="D136" s="278" t="s">
        <v>181</v>
      </c>
      <c r="E136" s="279">
        <v>21</v>
      </c>
      <c r="F136" s="279">
        <v>0</v>
      </c>
      <c r="G136" s="280">
        <f t="shared" si="40"/>
        <v>0</v>
      </c>
      <c r="H136" s="281">
        <v>0</v>
      </c>
      <c r="I136" s="282">
        <f t="shared" si="41"/>
        <v>0</v>
      </c>
      <c r="J136" s="281"/>
      <c r="K136" s="282">
        <f t="shared" si="42"/>
        <v>0</v>
      </c>
      <c r="O136" s="274">
        <v>2</v>
      </c>
      <c r="AA136" s="244">
        <v>3</v>
      </c>
      <c r="AB136" s="244">
        <v>7</v>
      </c>
      <c r="AC136" s="244">
        <v>55210102</v>
      </c>
      <c r="AZ136" s="244">
        <v>2</v>
      </c>
      <c r="BA136" s="244">
        <f t="shared" si="43"/>
        <v>0</v>
      </c>
      <c r="BB136" s="244">
        <f t="shared" si="44"/>
        <v>0</v>
      </c>
      <c r="BC136" s="244">
        <f t="shared" si="45"/>
        <v>0</v>
      </c>
      <c r="BD136" s="244">
        <f t="shared" si="46"/>
        <v>0</v>
      </c>
      <c r="BE136" s="244">
        <f t="shared" si="47"/>
        <v>0</v>
      </c>
      <c r="CA136" s="274">
        <v>3</v>
      </c>
      <c r="CB136" s="274">
        <v>7</v>
      </c>
    </row>
    <row r="137" spans="1:80" ht="22.5">
      <c r="A137" s="275">
        <v>121</v>
      </c>
      <c r="B137" s="276" t="s">
        <v>719</v>
      </c>
      <c r="C137" s="277" t="s">
        <v>720</v>
      </c>
      <c r="D137" s="278" t="s">
        <v>181</v>
      </c>
      <c r="E137" s="279">
        <v>9</v>
      </c>
      <c r="F137" s="279">
        <v>0</v>
      </c>
      <c r="G137" s="280">
        <f t="shared" si="40"/>
        <v>0</v>
      </c>
      <c r="H137" s="281">
        <v>0</v>
      </c>
      <c r="I137" s="282">
        <f t="shared" si="41"/>
        <v>0</v>
      </c>
      <c r="J137" s="281"/>
      <c r="K137" s="282">
        <f t="shared" si="42"/>
        <v>0</v>
      </c>
      <c r="O137" s="274">
        <v>2</v>
      </c>
      <c r="AA137" s="244">
        <v>3</v>
      </c>
      <c r="AB137" s="244">
        <v>7</v>
      </c>
      <c r="AC137" s="244">
        <v>64238721</v>
      </c>
      <c r="AZ137" s="244">
        <v>2</v>
      </c>
      <c r="BA137" s="244">
        <f t="shared" si="43"/>
        <v>0</v>
      </c>
      <c r="BB137" s="244">
        <f t="shared" si="44"/>
        <v>0</v>
      </c>
      <c r="BC137" s="244">
        <f t="shared" si="45"/>
        <v>0</v>
      </c>
      <c r="BD137" s="244">
        <f t="shared" si="46"/>
        <v>0</v>
      </c>
      <c r="BE137" s="244">
        <f t="shared" si="47"/>
        <v>0</v>
      </c>
      <c r="CA137" s="274">
        <v>3</v>
      </c>
      <c r="CB137" s="274">
        <v>7</v>
      </c>
    </row>
    <row r="138" spans="1:80" ht="12.75">
      <c r="A138" s="275">
        <v>122</v>
      </c>
      <c r="B138" s="276" t="s">
        <v>721</v>
      </c>
      <c r="C138" s="277" t="s">
        <v>722</v>
      </c>
      <c r="D138" s="278" t="s">
        <v>181</v>
      </c>
      <c r="E138" s="279">
        <v>25</v>
      </c>
      <c r="F138" s="279">
        <v>0</v>
      </c>
      <c r="G138" s="280">
        <f t="shared" si="40"/>
        <v>0</v>
      </c>
      <c r="H138" s="281">
        <v>0</v>
      </c>
      <c r="I138" s="282">
        <f t="shared" si="41"/>
        <v>0</v>
      </c>
      <c r="J138" s="281"/>
      <c r="K138" s="282">
        <f t="shared" si="42"/>
        <v>0</v>
      </c>
      <c r="O138" s="274">
        <v>2</v>
      </c>
      <c r="AA138" s="244">
        <v>3</v>
      </c>
      <c r="AB138" s="244">
        <v>7</v>
      </c>
      <c r="AC138" s="244">
        <v>64238722</v>
      </c>
      <c r="AZ138" s="244">
        <v>2</v>
      </c>
      <c r="BA138" s="244">
        <f t="shared" si="43"/>
        <v>0</v>
      </c>
      <c r="BB138" s="244">
        <f t="shared" si="44"/>
        <v>0</v>
      </c>
      <c r="BC138" s="244">
        <f t="shared" si="45"/>
        <v>0</v>
      </c>
      <c r="BD138" s="244">
        <f t="shared" si="46"/>
        <v>0</v>
      </c>
      <c r="BE138" s="244">
        <f t="shared" si="47"/>
        <v>0</v>
      </c>
      <c r="CA138" s="274">
        <v>3</v>
      </c>
      <c r="CB138" s="274">
        <v>7</v>
      </c>
    </row>
    <row r="139" spans="1:80" ht="12.75">
      <c r="A139" s="275">
        <v>123</v>
      </c>
      <c r="B139" s="276" t="s">
        <v>723</v>
      </c>
      <c r="C139" s="277" t="s">
        <v>724</v>
      </c>
      <c r="D139" s="278" t="s">
        <v>17</v>
      </c>
      <c r="E139" s="279"/>
      <c r="F139" s="279">
        <v>0</v>
      </c>
      <c r="G139" s="280">
        <f t="shared" si="40"/>
        <v>0</v>
      </c>
      <c r="H139" s="281">
        <v>0</v>
      </c>
      <c r="I139" s="282">
        <f t="shared" si="41"/>
        <v>0</v>
      </c>
      <c r="J139" s="281">
        <v>0</v>
      </c>
      <c r="K139" s="282">
        <f t="shared" si="42"/>
        <v>0</v>
      </c>
      <c r="O139" s="274">
        <v>2</v>
      </c>
      <c r="AA139" s="244">
        <v>1</v>
      </c>
      <c r="AB139" s="244">
        <v>7</v>
      </c>
      <c r="AC139" s="244">
        <v>7</v>
      </c>
      <c r="AZ139" s="244">
        <v>2</v>
      </c>
      <c r="BA139" s="244">
        <f t="shared" si="43"/>
        <v>0</v>
      </c>
      <c r="BB139" s="244">
        <f t="shared" si="44"/>
        <v>0</v>
      </c>
      <c r="BC139" s="244">
        <f t="shared" si="45"/>
        <v>0</v>
      </c>
      <c r="BD139" s="244">
        <f t="shared" si="46"/>
        <v>0</v>
      </c>
      <c r="BE139" s="244">
        <f t="shared" si="47"/>
        <v>0</v>
      </c>
      <c r="CA139" s="274">
        <v>1</v>
      </c>
      <c r="CB139" s="274">
        <v>7</v>
      </c>
    </row>
    <row r="140" spans="1:57" ht="12.75">
      <c r="A140" s="293"/>
      <c r="B140" s="294" t="s">
        <v>177</v>
      </c>
      <c r="C140" s="295" t="s">
        <v>725</v>
      </c>
      <c r="D140" s="296"/>
      <c r="E140" s="297"/>
      <c r="F140" s="298"/>
      <c r="G140" s="299">
        <f>SUM(G111:G139)</f>
        <v>0</v>
      </c>
      <c r="H140" s="300"/>
      <c r="I140" s="301">
        <f>SUM(I111:I139)</f>
        <v>0</v>
      </c>
      <c r="J140" s="300"/>
      <c r="K140" s="301">
        <f>SUM(K111:K139)</f>
        <v>0</v>
      </c>
      <c r="O140" s="274">
        <v>4</v>
      </c>
      <c r="BA140" s="302">
        <f>SUM(BA111:BA139)</f>
        <v>0</v>
      </c>
      <c r="BB140" s="302">
        <f>SUM(BB111:BB139)</f>
        <v>0</v>
      </c>
      <c r="BC140" s="302">
        <f>SUM(BC111:BC139)</f>
        <v>0</v>
      </c>
      <c r="BD140" s="302">
        <f>SUM(BD111:BD139)</f>
        <v>0</v>
      </c>
      <c r="BE140" s="302">
        <f>SUM(BE111:BE139)</f>
        <v>0</v>
      </c>
    </row>
    <row r="141" spans="1:15" ht="12.75">
      <c r="A141" s="264" t="s">
        <v>167</v>
      </c>
      <c r="B141" s="265" t="s">
        <v>59</v>
      </c>
      <c r="C141" s="266" t="s">
        <v>60</v>
      </c>
      <c r="D141" s="267"/>
      <c r="E141" s="268"/>
      <c r="F141" s="268"/>
      <c r="G141" s="269"/>
      <c r="H141" s="270"/>
      <c r="I141" s="271"/>
      <c r="J141" s="272"/>
      <c r="K141" s="273"/>
      <c r="O141" s="274">
        <v>1</v>
      </c>
    </row>
    <row r="142" spans="1:80" ht="22.5">
      <c r="A142" s="275">
        <v>124</v>
      </c>
      <c r="B142" s="276" t="s">
        <v>726</v>
      </c>
      <c r="C142" s="277" t="s">
        <v>727</v>
      </c>
      <c r="D142" s="278" t="s">
        <v>181</v>
      </c>
      <c r="E142" s="279">
        <v>47</v>
      </c>
      <c r="F142" s="279">
        <v>0</v>
      </c>
      <c r="G142" s="280">
        <f aca="true" t="shared" si="48" ref="G142:G146">E142*F142</f>
        <v>0</v>
      </c>
      <c r="H142" s="281">
        <v>0</v>
      </c>
      <c r="I142" s="282">
        <f aca="true" t="shared" si="49" ref="I142:I146">E142*H142</f>
        <v>0</v>
      </c>
      <c r="J142" s="281">
        <v>0</v>
      </c>
      <c r="K142" s="282">
        <f aca="true" t="shared" si="50" ref="K142:K146">E142*J142</f>
        <v>0</v>
      </c>
      <c r="O142" s="274">
        <v>2</v>
      </c>
      <c r="AA142" s="244">
        <v>1</v>
      </c>
      <c r="AB142" s="244">
        <v>7</v>
      </c>
      <c r="AC142" s="244">
        <v>7</v>
      </c>
      <c r="AZ142" s="244">
        <v>2</v>
      </c>
      <c r="BA142" s="244">
        <f aca="true" t="shared" si="51" ref="BA142:BA146">IF(AZ142=1,G142,0)</f>
        <v>0</v>
      </c>
      <c r="BB142" s="244">
        <f aca="true" t="shared" si="52" ref="BB142:BB146">IF(AZ142=2,G142,0)</f>
        <v>0</v>
      </c>
      <c r="BC142" s="244">
        <f aca="true" t="shared" si="53" ref="BC142:BC146">IF(AZ142=3,G142,0)</f>
        <v>0</v>
      </c>
      <c r="BD142" s="244">
        <f aca="true" t="shared" si="54" ref="BD142:BD146">IF(AZ142=4,G142,0)</f>
        <v>0</v>
      </c>
      <c r="BE142" s="244">
        <f aca="true" t="shared" si="55" ref="BE142:BE146">IF(AZ142=5,G142,0)</f>
        <v>0</v>
      </c>
      <c r="CA142" s="274">
        <v>1</v>
      </c>
      <c r="CB142" s="274">
        <v>7</v>
      </c>
    </row>
    <row r="143" spans="1:80" ht="22.5">
      <c r="A143" s="275">
        <v>125</v>
      </c>
      <c r="B143" s="276" t="s">
        <v>728</v>
      </c>
      <c r="C143" s="277" t="s">
        <v>729</v>
      </c>
      <c r="D143" s="278" t="s">
        <v>181</v>
      </c>
      <c r="E143" s="279">
        <v>10</v>
      </c>
      <c r="F143" s="279">
        <v>0</v>
      </c>
      <c r="G143" s="280">
        <f t="shared" si="48"/>
        <v>0</v>
      </c>
      <c r="H143" s="281">
        <v>0</v>
      </c>
      <c r="I143" s="282">
        <f t="shared" si="49"/>
        <v>0</v>
      </c>
      <c r="J143" s="281">
        <v>0</v>
      </c>
      <c r="K143" s="282">
        <f t="shared" si="50"/>
        <v>0</v>
      </c>
      <c r="O143" s="274">
        <v>2</v>
      </c>
      <c r="AA143" s="244">
        <v>1</v>
      </c>
      <c r="AB143" s="244">
        <v>7</v>
      </c>
      <c r="AC143" s="244">
        <v>7</v>
      </c>
      <c r="AZ143" s="244">
        <v>2</v>
      </c>
      <c r="BA143" s="244">
        <f t="shared" si="51"/>
        <v>0</v>
      </c>
      <c r="BB143" s="244">
        <f t="shared" si="52"/>
        <v>0</v>
      </c>
      <c r="BC143" s="244">
        <f t="shared" si="53"/>
        <v>0</v>
      </c>
      <c r="BD143" s="244">
        <f t="shared" si="54"/>
        <v>0</v>
      </c>
      <c r="BE143" s="244">
        <f t="shared" si="55"/>
        <v>0</v>
      </c>
      <c r="CA143" s="274">
        <v>1</v>
      </c>
      <c r="CB143" s="274">
        <v>7</v>
      </c>
    </row>
    <row r="144" spans="1:80" ht="22.5">
      <c r="A144" s="275">
        <v>126</v>
      </c>
      <c r="B144" s="276" t="s">
        <v>730</v>
      </c>
      <c r="C144" s="277" t="s">
        <v>731</v>
      </c>
      <c r="D144" s="278" t="s">
        <v>181</v>
      </c>
      <c r="E144" s="279">
        <v>11</v>
      </c>
      <c r="F144" s="279">
        <v>0</v>
      </c>
      <c r="G144" s="280">
        <f t="shared" si="48"/>
        <v>0</v>
      </c>
      <c r="H144" s="281">
        <v>0</v>
      </c>
      <c r="I144" s="282">
        <f t="shared" si="49"/>
        <v>0</v>
      </c>
      <c r="J144" s="281">
        <v>0</v>
      </c>
      <c r="K144" s="282">
        <f t="shared" si="50"/>
        <v>0</v>
      </c>
      <c r="O144" s="274">
        <v>2</v>
      </c>
      <c r="AA144" s="244">
        <v>1</v>
      </c>
      <c r="AB144" s="244">
        <v>7</v>
      </c>
      <c r="AC144" s="244">
        <v>7</v>
      </c>
      <c r="AZ144" s="244">
        <v>2</v>
      </c>
      <c r="BA144" s="244">
        <f t="shared" si="51"/>
        <v>0</v>
      </c>
      <c r="BB144" s="244">
        <f t="shared" si="52"/>
        <v>0</v>
      </c>
      <c r="BC144" s="244">
        <f t="shared" si="53"/>
        <v>0</v>
      </c>
      <c r="BD144" s="244">
        <f t="shared" si="54"/>
        <v>0</v>
      </c>
      <c r="BE144" s="244">
        <f t="shared" si="55"/>
        <v>0</v>
      </c>
      <c r="CA144" s="274">
        <v>1</v>
      </c>
      <c r="CB144" s="274">
        <v>7</v>
      </c>
    </row>
    <row r="145" spans="1:80" ht="22.5">
      <c r="A145" s="275">
        <v>127</v>
      </c>
      <c r="B145" s="276" t="s">
        <v>732</v>
      </c>
      <c r="C145" s="277" t="s">
        <v>733</v>
      </c>
      <c r="D145" s="278" t="s">
        <v>181</v>
      </c>
      <c r="E145" s="279">
        <v>2</v>
      </c>
      <c r="F145" s="279">
        <v>0</v>
      </c>
      <c r="G145" s="280">
        <f t="shared" si="48"/>
        <v>0</v>
      </c>
      <c r="H145" s="281">
        <v>0</v>
      </c>
      <c r="I145" s="282">
        <f t="shared" si="49"/>
        <v>0</v>
      </c>
      <c r="J145" s="281">
        <v>0</v>
      </c>
      <c r="K145" s="282">
        <f t="shared" si="50"/>
        <v>0</v>
      </c>
      <c r="O145" s="274">
        <v>2</v>
      </c>
      <c r="AA145" s="244">
        <v>1</v>
      </c>
      <c r="AB145" s="244">
        <v>7</v>
      </c>
      <c r="AC145" s="244">
        <v>7</v>
      </c>
      <c r="AZ145" s="244">
        <v>2</v>
      </c>
      <c r="BA145" s="244">
        <f t="shared" si="51"/>
        <v>0</v>
      </c>
      <c r="BB145" s="244">
        <f t="shared" si="52"/>
        <v>0</v>
      </c>
      <c r="BC145" s="244">
        <f t="shared" si="53"/>
        <v>0</v>
      </c>
      <c r="BD145" s="244">
        <f t="shared" si="54"/>
        <v>0</v>
      </c>
      <c r="BE145" s="244">
        <f t="shared" si="55"/>
        <v>0</v>
      </c>
      <c r="CA145" s="274">
        <v>1</v>
      </c>
      <c r="CB145" s="274">
        <v>7</v>
      </c>
    </row>
    <row r="146" spans="1:80" ht="12.75">
      <c r="A146" s="275">
        <v>128</v>
      </c>
      <c r="B146" s="276" t="s">
        <v>734</v>
      </c>
      <c r="C146" s="277" t="s">
        <v>735</v>
      </c>
      <c r="D146" s="278" t="s">
        <v>181</v>
      </c>
      <c r="E146" s="279">
        <v>25</v>
      </c>
      <c r="F146" s="279">
        <v>0</v>
      </c>
      <c r="G146" s="280">
        <f t="shared" si="48"/>
        <v>0</v>
      </c>
      <c r="H146" s="281">
        <v>0</v>
      </c>
      <c r="I146" s="282">
        <f t="shared" si="49"/>
        <v>0</v>
      </c>
      <c r="J146" s="281">
        <v>0</v>
      </c>
      <c r="K146" s="282">
        <f t="shared" si="50"/>
        <v>0</v>
      </c>
      <c r="O146" s="274">
        <v>2</v>
      </c>
      <c r="AA146" s="244">
        <v>1</v>
      </c>
      <c r="AB146" s="244">
        <v>7</v>
      </c>
      <c r="AC146" s="244">
        <v>7</v>
      </c>
      <c r="AZ146" s="244">
        <v>2</v>
      </c>
      <c r="BA146" s="244">
        <f t="shared" si="51"/>
        <v>0</v>
      </c>
      <c r="BB146" s="244">
        <f t="shared" si="52"/>
        <v>0</v>
      </c>
      <c r="BC146" s="244">
        <f t="shared" si="53"/>
        <v>0</v>
      </c>
      <c r="BD146" s="244">
        <f t="shared" si="54"/>
        <v>0</v>
      </c>
      <c r="BE146" s="244">
        <f t="shared" si="55"/>
        <v>0</v>
      </c>
      <c r="CA146" s="274">
        <v>1</v>
      </c>
      <c r="CB146" s="274">
        <v>7</v>
      </c>
    </row>
    <row r="147" spans="1:57" ht="12.75">
      <c r="A147" s="293"/>
      <c r="B147" s="294" t="s">
        <v>177</v>
      </c>
      <c r="C147" s="295" t="s">
        <v>736</v>
      </c>
      <c r="D147" s="296"/>
      <c r="E147" s="297"/>
      <c r="F147" s="298"/>
      <c r="G147" s="299">
        <f>SUM(G141:G146)</f>
        <v>0</v>
      </c>
      <c r="H147" s="300"/>
      <c r="I147" s="301">
        <f>SUM(I141:I146)</f>
        <v>0</v>
      </c>
      <c r="J147" s="300"/>
      <c r="K147" s="301">
        <f>SUM(K141:K146)</f>
        <v>0</v>
      </c>
      <c r="O147" s="274">
        <v>4</v>
      </c>
      <c r="BA147" s="302">
        <f>SUM(BA141:BA146)</f>
        <v>0</v>
      </c>
      <c r="BB147" s="302">
        <f>SUM(BB141:BB146)</f>
        <v>0</v>
      </c>
      <c r="BC147" s="302">
        <f>SUM(BC141:BC146)</f>
        <v>0</v>
      </c>
      <c r="BD147" s="302">
        <f>SUM(BD141:BD146)</f>
        <v>0</v>
      </c>
      <c r="BE147" s="302">
        <f>SUM(BE141:BE146)</f>
        <v>0</v>
      </c>
    </row>
    <row r="148" spans="1:15" ht="12.75">
      <c r="A148" s="264" t="s">
        <v>167</v>
      </c>
      <c r="B148" s="265" t="s">
        <v>83</v>
      </c>
      <c r="C148" s="266" t="s">
        <v>84</v>
      </c>
      <c r="D148" s="267"/>
      <c r="E148" s="268"/>
      <c r="F148" s="268"/>
      <c r="G148" s="269"/>
      <c r="H148" s="270"/>
      <c r="I148" s="271"/>
      <c r="J148" s="272"/>
      <c r="K148" s="273"/>
      <c r="O148" s="274">
        <v>1</v>
      </c>
    </row>
    <row r="149" spans="1:80" ht="12.75">
      <c r="A149" s="275">
        <v>129</v>
      </c>
      <c r="B149" s="276" t="s">
        <v>377</v>
      </c>
      <c r="C149" s="277" t="s">
        <v>378</v>
      </c>
      <c r="D149" s="278" t="s">
        <v>299</v>
      </c>
      <c r="E149" s="279">
        <v>0.7762</v>
      </c>
      <c r="F149" s="279">
        <v>0</v>
      </c>
      <c r="G149" s="280">
        <f aca="true" t="shared" si="56" ref="G149:G154">E149*F149</f>
        <v>0</v>
      </c>
      <c r="H149" s="281">
        <v>0</v>
      </c>
      <c r="I149" s="282">
        <f aca="true" t="shared" si="57" ref="I149:I154">E149*H149</f>
        <v>0</v>
      </c>
      <c r="J149" s="281">
        <v>0</v>
      </c>
      <c r="K149" s="282">
        <f aca="true" t="shared" si="58" ref="K149:K154">E149*J149</f>
        <v>0</v>
      </c>
      <c r="O149" s="274">
        <v>2</v>
      </c>
      <c r="AA149" s="244">
        <v>1</v>
      </c>
      <c r="AB149" s="244">
        <v>10</v>
      </c>
      <c r="AC149" s="244">
        <v>10</v>
      </c>
      <c r="AZ149" s="244">
        <v>1</v>
      </c>
      <c r="BA149" s="244">
        <f aca="true" t="shared" si="59" ref="BA149:BA154">IF(AZ149=1,G149,0)</f>
        <v>0</v>
      </c>
      <c r="BB149" s="244">
        <f aca="true" t="shared" si="60" ref="BB149:BB154">IF(AZ149=2,G149,0)</f>
        <v>0</v>
      </c>
      <c r="BC149" s="244">
        <f aca="true" t="shared" si="61" ref="BC149:BC154">IF(AZ149=3,G149,0)</f>
        <v>0</v>
      </c>
      <c r="BD149" s="244">
        <f aca="true" t="shared" si="62" ref="BD149:BD154">IF(AZ149=4,G149,0)</f>
        <v>0</v>
      </c>
      <c r="BE149" s="244">
        <f aca="true" t="shared" si="63" ref="BE149:BE154">IF(AZ149=5,G149,0)</f>
        <v>0</v>
      </c>
      <c r="CA149" s="274">
        <v>1</v>
      </c>
      <c r="CB149" s="274">
        <v>10</v>
      </c>
    </row>
    <row r="150" spans="1:80" ht="12.75">
      <c r="A150" s="275">
        <v>130</v>
      </c>
      <c r="B150" s="276" t="s">
        <v>379</v>
      </c>
      <c r="C150" s="277" t="s">
        <v>737</v>
      </c>
      <c r="D150" s="278" t="s">
        <v>299</v>
      </c>
      <c r="E150" s="279">
        <v>14.7486</v>
      </c>
      <c r="F150" s="279">
        <v>0</v>
      </c>
      <c r="G150" s="280">
        <f t="shared" si="56"/>
        <v>0</v>
      </c>
      <c r="H150" s="281">
        <v>0</v>
      </c>
      <c r="I150" s="282">
        <f t="shared" si="57"/>
        <v>0</v>
      </c>
      <c r="J150" s="281">
        <v>0</v>
      </c>
      <c r="K150" s="282">
        <f t="shared" si="58"/>
        <v>0</v>
      </c>
      <c r="O150" s="274">
        <v>2</v>
      </c>
      <c r="AA150" s="244">
        <v>1</v>
      </c>
      <c r="AB150" s="244">
        <v>10</v>
      </c>
      <c r="AC150" s="244">
        <v>10</v>
      </c>
      <c r="AZ150" s="244">
        <v>1</v>
      </c>
      <c r="BA150" s="244">
        <f t="shared" si="59"/>
        <v>0</v>
      </c>
      <c r="BB150" s="244">
        <f t="shared" si="60"/>
        <v>0</v>
      </c>
      <c r="BC150" s="244">
        <f t="shared" si="61"/>
        <v>0</v>
      </c>
      <c r="BD150" s="244">
        <f t="shared" si="62"/>
        <v>0</v>
      </c>
      <c r="BE150" s="244">
        <f t="shared" si="63"/>
        <v>0</v>
      </c>
      <c r="CA150" s="274">
        <v>1</v>
      </c>
      <c r="CB150" s="274">
        <v>10</v>
      </c>
    </row>
    <row r="151" spans="1:80" ht="12.75">
      <c r="A151" s="275">
        <v>131</v>
      </c>
      <c r="B151" s="276" t="s">
        <v>381</v>
      </c>
      <c r="C151" s="277" t="s">
        <v>382</v>
      </c>
      <c r="D151" s="278" t="s">
        <v>299</v>
      </c>
      <c r="E151" s="279">
        <v>0.7762</v>
      </c>
      <c r="F151" s="279">
        <v>0</v>
      </c>
      <c r="G151" s="280">
        <f t="shared" si="56"/>
        <v>0</v>
      </c>
      <c r="H151" s="281">
        <v>0</v>
      </c>
      <c r="I151" s="282">
        <f t="shared" si="57"/>
        <v>0</v>
      </c>
      <c r="J151" s="281">
        <v>0</v>
      </c>
      <c r="K151" s="282">
        <f t="shared" si="58"/>
        <v>0</v>
      </c>
      <c r="O151" s="274">
        <v>2</v>
      </c>
      <c r="AA151" s="244">
        <v>1</v>
      </c>
      <c r="AB151" s="244">
        <v>10</v>
      </c>
      <c r="AC151" s="244">
        <v>10</v>
      </c>
      <c r="AZ151" s="244">
        <v>1</v>
      </c>
      <c r="BA151" s="244">
        <f t="shared" si="59"/>
        <v>0</v>
      </c>
      <c r="BB151" s="244">
        <f t="shared" si="60"/>
        <v>0</v>
      </c>
      <c r="BC151" s="244">
        <f t="shared" si="61"/>
        <v>0</v>
      </c>
      <c r="BD151" s="244">
        <f t="shared" si="62"/>
        <v>0</v>
      </c>
      <c r="BE151" s="244">
        <f t="shared" si="63"/>
        <v>0</v>
      </c>
      <c r="CA151" s="274">
        <v>1</v>
      </c>
      <c r="CB151" s="274">
        <v>10</v>
      </c>
    </row>
    <row r="152" spans="1:80" ht="12.75">
      <c r="A152" s="275">
        <v>132</v>
      </c>
      <c r="B152" s="276" t="s">
        <v>383</v>
      </c>
      <c r="C152" s="277" t="s">
        <v>384</v>
      </c>
      <c r="D152" s="278" t="s">
        <v>299</v>
      </c>
      <c r="E152" s="279">
        <v>6.2099</v>
      </c>
      <c r="F152" s="279">
        <v>0</v>
      </c>
      <c r="G152" s="280">
        <f t="shared" si="56"/>
        <v>0</v>
      </c>
      <c r="H152" s="281">
        <v>0</v>
      </c>
      <c r="I152" s="282">
        <f t="shared" si="57"/>
        <v>0</v>
      </c>
      <c r="J152" s="281">
        <v>0</v>
      </c>
      <c r="K152" s="282">
        <f t="shared" si="58"/>
        <v>0</v>
      </c>
      <c r="O152" s="274">
        <v>2</v>
      </c>
      <c r="AA152" s="244">
        <v>1</v>
      </c>
      <c r="AB152" s="244">
        <v>10</v>
      </c>
      <c r="AC152" s="244">
        <v>10</v>
      </c>
      <c r="AZ152" s="244">
        <v>1</v>
      </c>
      <c r="BA152" s="244">
        <f t="shared" si="59"/>
        <v>0</v>
      </c>
      <c r="BB152" s="244">
        <f t="shared" si="60"/>
        <v>0</v>
      </c>
      <c r="BC152" s="244">
        <f t="shared" si="61"/>
        <v>0</v>
      </c>
      <c r="BD152" s="244">
        <f t="shared" si="62"/>
        <v>0</v>
      </c>
      <c r="BE152" s="244">
        <f t="shared" si="63"/>
        <v>0</v>
      </c>
      <c r="CA152" s="274">
        <v>1</v>
      </c>
      <c r="CB152" s="274">
        <v>10</v>
      </c>
    </row>
    <row r="153" spans="1:80" ht="12.75">
      <c r="A153" s="275">
        <v>133</v>
      </c>
      <c r="B153" s="276" t="s">
        <v>385</v>
      </c>
      <c r="C153" s="277" t="s">
        <v>386</v>
      </c>
      <c r="D153" s="278" t="s">
        <v>299</v>
      </c>
      <c r="E153" s="279">
        <v>0.7762</v>
      </c>
      <c r="F153" s="279">
        <v>0</v>
      </c>
      <c r="G153" s="280">
        <f t="shared" si="56"/>
        <v>0</v>
      </c>
      <c r="H153" s="281">
        <v>0</v>
      </c>
      <c r="I153" s="282">
        <f t="shared" si="57"/>
        <v>0</v>
      </c>
      <c r="J153" s="281">
        <v>0</v>
      </c>
      <c r="K153" s="282">
        <f t="shared" si="58"/>
        <v>0</v>
      </c>
      <c r="O153" s="274">
        <v>2</v>
      </c>
      <c r="AA153" s="244">
        <v>1</v>
      </c>
      <c r="AB153" s="244">
        <v>10</v>
      </c>
      <c r="AC153" s="244">
        <v>10</v>
      </c>
      <c r="AZ153" s="244">
        <v>1</v>
      </c>
      <c r="BA153" s="244">
        <f t="shared" si="59"/>
        <v>0</v>
      </c>
      <c r="BB153" s="244">
        <f t="shared" si="60"/>
        <v>0</v>
      </c>
      <c r="BC153" s="244">
        <f t="shared" si="61"/>
        <v>0</v>
      </c>
      <c r="BD153" s="244">
        <f t="shared" si="62"/>
        <v>0</v>
      </c>
      <c r="BE153" s="244">
        <f t="shared" si="63"/>
        <v>0</v>
      </c>
      <c r="CA153" s="274">
        <v>1</v>
      </c>
      <c r="CB153" s="274">
        <v>10</v>
      </c>
    </row>
    <row r="154" spans="1:80" ht="12.75">
      <c r="A154" s="275">
        <v>134</v>
      </c>
      <c r="B154" s="276" t="s">
        <v>387</v>
      </c>
      <c r="C154" s="277" t="s">
        <v>388</v>
      </c>
      <c r="D154" s="278" t="s">
        <v>299</v>
      </c>
      <c r="E154" s="279">
        <v>0.7762</v>
      </c>
      <c r="F154" s="279">
        <v>0</v>
      </c>
      <c r="G154" s="280">
        <f t="shared" si="56"/>
        <v>0</v>
      </c>
      <c r="H154" s="281">
        <v>0</v>
      </c>
      <c r="I154" s="282">
        <f t="shared" si="57"/>
        <v>0</v>
      </c>
      <c r="J154" s="281">
        <v>0</v>
      </c>
      <c r="K154" s="282">
        <f t="shared" si="58"/>
        <v>0</v>
      </c>
      <c r="O154" s="274">
        <v>2</v>
      </c>
      <c r="AA154" s="244">
        <v>1</v>
      </c>
      <c r="AB154" s="244">
        <v>10</v>
      </c>
      <c r="AC154" s="244">
        <v>10</v>
      </c>
      <c r="AZ154" s="244">
        <v>1</v>
      </c>
      <c r="BA154" s="244">
        <f t="shared" si="59"/>
        <v>0</v>
      </c>
      <c r="BB154" s="244">
        <f t="shared" si="60"/>
        <v>0</v>
      </c>
      <c r="BC154" s="244">
        <f t="shared" si="61"/>
        <v>0</v>
      </c>
      <c r="BD154" s="244">
        <f t="shared" si="62"/>
        <v>0</v>
      </c>
      <c r="BE154" s="244">
        <f t="shared" si="63"/>
        <v>0</v>
      </c>
      <c r="CA154" s="274">
        <v>1</v>
      </c>
      <c r="CB154" s="274">
        <v>10</v>
      </c>
    </row>
    <row r="155" spans="1:57" ht="12.75">
      <c r="A155" s="293"/>
      <c r="B155" s="294" t="s">
        <v>177</v>
      </c>
      <c r="C155" s="295" t="s">
        <v>389</v>
      </c>
      <c r="D155" s="296"/>
      <c r="E155" s="297"/>
      <c r="F155" s="298"/>
      <c r="G155" s="299">
        <f>SUM(G148:G154)</f>
        <v>0</v>
      </c>
      <c r="H155" s="300"/>
      <c r="I155" s="301">
        <f>SUM(I148:I154)</f>
        <v>0</v>
      </c>
      <c r="J155" s="300"/>
      <c r="K155" s="301">
        <f>SUM(K148:K154)</f>
        <v>0</v>
      </c>
      <c r="O155" s="274">
        <v>4</v>
      </c>
      <c r="BA155" s="302">
        <f>SUM(BA148:BA154)</f>
        <v>0</v>
      </c>
      <c r="BB155" s="302">
        <f>SUM(BB148:BB154)</f>
        <v>0</v>
      </c>
      <c r="BC155" s="302">
        <f>SUM(BC148:BC154)</f>
        <v>0</v>
      </c>
      <c r="BD155" s="302">
        <f>SUM(BD148:BD154)</f>
        <v>0</v>
      </c>
      <c r="BE155" s="302">
        <f>SUM(BE148:BE154)</f>
        <v>0</v>
      </c>
    </row>
    <row r="156" s="244" customFormat="1" ht="12.75"/>
    <row r="157" s="244" customFormat="1" ht="12.75"/>
    <row r="158" s="244" customFormat="1" ht="12.75"/>
    <row r="159" s="244" customFormat="1" ht="12.75"/>
    <row r="160" s="244" customFormat="1" ht="12.75"/>
    <row r="161" s="244" customFormat="1" ht="12.75"/>
    <row r="162" s="244" customFormat="1" ht="12.75"/>
    <row r="163" s="244" customFormat="1" ht="12.75"/>
    <row r="164" s="244" customFormat="1" ht="12.75"/>
    <row r="165" s="244" customFormat="1" ht="12.75"/>
    <row r="166" s="244" customFormat="1" ht="12.75"/>
    <row r="167" s="244" customFormat="1" ht="12.75"/>
    <row r="168" s="244" customFormat="1" ht="12.75"/>
    <row r="169" s="244" customFormat="1" ht="12.75"/>
    <row r="170" s="244" customFormat="1" ht="12.75"/>
    <row r="171" s="244" customFormat="1" ht="12.75"/>
    <row r="172" s="244" customFormat="1" ht="12.75"/>
    <row r="173" s="244" customFormat="1" ht="12.75"/>
    <row r="174" s="244" customFormat="1" ht="12.75"/>
    <row r="175" s="244" customFormat="1" ht="12.75"/>
    <row r="176" s="244" customFormat="1" ht="12.75"/>
    <row r="177" s="244" customFormat="1" ht="12.75"/>
    <row r="178" s="244" customFormat="1" ht="12.75"/>
    <row r="179" spans="1:7" ht="12.75">
      <c r="A179" s="291"/>
      <c r="B179" s="291"/>
      <c r="C179" s="291"/>
      <c r="D179" s="291"/>
      <c r="E179" s="291"/>
      <c r="F179" s="291"/>
      <c r="G179" s="291"/>
    </row>
    <row r="180" spans="1:7" ht="12.75">
      <c r="A180" s="291"/>
      <c r="B180" s="291"/>
      <c r="C180" s="291"/>
      <c r="D180" s="291"/>
      <c r="E180" s="291"/>
      <c r="F180" s="291"/>
      <c r="G180" s="291"/>
    </row>
    <row r="181" spans="1:7" ht="12.75">
      <c r="A181" s="291"/>
      <c r="B181" s="291"/>
      <c r="C181" s="291"/>
      <c r="D181" s="291"/>
      <c r="E181" s="291"/>
      <c r="F181" s="291"/>
      <c r="G181" s="291"/>
    </row>
    <row r="182" spans="1:7" ht="12.75">
      <c r="A182" s="291"/>
      <c r="B182" s="291"/>
      <c r="C182" s="291"/>
      <c r="D182" s="291"/>
      <c r="E182" s="291"/>
      <c r="F182" s="291"/>
      <c r="G182" s="291"/>
    </row>
    <row r="183" s="244" customFormat="1" ht="12.75"/>
    <row r="184" s="244" customFormat="1" ht="12.75"/>
    <row r="185" s="244" customFormat="1" ht="12.75"/>
    <row r="186" s="244" customFormat="1" ht="12.75"/>
    <row r="187" s="244" customFormat="1" ht="12.75"/>
    <row r="188" s="244" customFormat="1" ht="12.75"/>
    <row r="189" s="244" customFormat="1" ht="12.75"/>
    <row r="190" s="244" customFormat="1" ht="12.75"/>
    <row r="191" s="244" customFormat="1" ht="12.75"/>
    <row r="192" s="244" customFormat="1" ht="12.75"/>
    <row r="193" s="244" customFormat="1" ht="12.75"/>
    <row r="194" s="244" customFormat="1" ht="12.75"/>
    <row r="195" s="244" customFormat="1" ht="12.75"/>
    <row r="196" s="244" customFormat="1" ht="12.75"/>
    <row r="197" s="244" customFormat="1" ht="12.75"/>
    <row r="198" s="244" customFormat="1" ht="12.75"/>
    <row r="199" s="244" customFormat="1" ht="12.75"/>
    <row r="200" s="244" customFormat="1" ht="12.75"/>
    <row r="201" s="244" customFormat="1" ht="12.75"/>
    <row r="202" s="244" customFormat="1" ht="12.75"/>
    <row r="203" s="244" customFormat="1" ht="12.75"/>
    <row r="204" s="244" customFormat="1" ht="12.75"/>
    <row r="205" s="244" customFormat="1" ht="12.75"/>
    <row r="206" s="244" customFormat="1" ht="12.75"/>
    <row r="207" s="244" customFormat="1" ht="12.75"/>
    <row r="208" s="244" customFormat="1" ht="12.75"/>
    <row r="209" s="244" customFormat="1" ht="12.75"/>
    <row r="210" s="244" customFormat="1" ht="12.75"/>
    <row r="211" s="244" customFormat="1" ht="12.75"/>
    <row r="212" s="244" customFormat="1" ht="12.75"/>
    <row r="213" s="244" customFormat="1" ht="12.75"/>
    <row r="214" spans="1:2" ht="12.75">
      <c r="A214" s="305"/>
      <c r="B214" s="305"/>
    </row>
    <row r="215" spans="1:7" ht="12.75">
      <c r="A215" s="291"/>
      <c r="B215" s="291"/>
      <c r="C215" s="306"/>
      <c r="D215" s="306"/>
      <c r="E215" s="307"/>
      <c r="F215" s="306"/>
      <c r="G215" s="308"/>
    </row>
    <row r="216" spans="1:7" ht="12.75">
      <c r="A216" s="309"/>
      <c r="B216" s="309"/>
      <c r="C216" s="291"/>
      <c r="D216" s="291"/>
      <c r="E216" s="310"/>
      <c r="F216" s="291"/>
      <c r="G216" s="291"/>
    </row>
    <row r="217" spans="1:7" ht="12.75">
      <c r="A217" s="291"/>
      <c r="B217" s="291"/>
      <c r="C217" s="291"/>
      <c r="D217" s="291"/>
      <c r="E217" s="310"/>
      <c r="F217" s="291"/>
      <c r="G217" s="291"/>
    </row>
    <row r="218" spans="1:7" ht="12.75">
      <c r="A218" s="291"/>
      <c r="B218" s="291"/>
      <c r="C218" s="291"/>
      <c r="D218" s="291"/>
      <c r="E218" s="310"/>
      <c r="F218" s="291"/>
      <c r="G218" s="291"/>
    </row>
    <row r="219" spans="1:7" ht="12.75">
      <c r="A219" s="291"/>
      <c r="B219" s="291"/>
      <c r="C219" s="291"/>
      <c r="D219" s="291"/>
      <c r="E219" s="310"/>
      <c r="F219" s="291"/>
      <c r="G219" s="291"/>
    </row>
    <row r="220" spans="1:7" ht="12.75">
      <c r="A220" s="291"/>
      <c r="B220" s="291"/>
      <c r="C220" s="291"/>
      <c r="D220" s="291"/>
      <c r="E220" s="310"/>
      <c r="F220" s="291"/>
      <c r="G220" s="291"/>
    </row>
    <row r="221" spans="1:7" ht="12.75">
      <c r="A221" s="291"/>
      <c r="B221" s="291"/>
      <c r="C221" s="291"/>
      <c r="D221" s="291"/>
      <c r="E221" s="310"/>
      <c r="F221" s="291"/>
      <c r="G221" s="291"/>
    </row>
    <row r="222" spans="1:7" ht="12.75">
      <c r="A222" s="291"/>
      <c r="B222" s="291"/>
      <c r="C222" s="291"/>
      <c r="D222" s="291"/>
      <c r="E222" s="310"/>
      <c r="F222" s="291"/>
      <c r="G222" s="291"/>
    </row>
    <row r="223" spans="1:7" ht="12.75">
      <c r="A223" s="291"/>
      <c r="B223" s="291"/>
      <c r="C223" s="291"/>
      <c r="D223" s="291"/>
      <c r="E223" s="310"/>
      <c r="F223" s="291"/>
      <c r="G223" s="291"/>
    </row>
    <row r="224" spans="1:7" ht="12.75">
      <c r="A224" s="291"/>
      <c r="B224" s="291"/>
      <c r="C224" s="291"/>
      <c r="D224" s="291"/>
      <c r="E224" s="310"/>
      <c r="F224" s="291"/>
      <c r="G224" s="291"/>
    </row>
    <row r="225" spans="1:7" ht="12.75">
      <c r="A225" s="291"/>
      <c r="B225" s="291"/>
      <c r="C225" s="291"/>
      <c r="D225" s="291"/>
      <c r="E225" s="310"/>
      <c r="F225" s="291"/>
      <c r="G225" s="291"/>
    </row>
    <row r="226" spans="1:7" ht="12.75">
      <c r="A226" s="291"/>
      <c r="B226" s="291"/>
      <c r="C226" s="291"/>
      <c r="D226" s="291"/>
      <c r="E226" s="310"/>
      <c r="F226" s="291"/>
      <c r="G226" s="291"/>
    </row>
    <row r="227" spans="1:7" ht="12.75">
      <c r="A227" s="291"/>
      <c r="B227" s="291"/>
      <c r="C227" s="291"/>
      <c r="D227" s="291"/>
      <c r="E227" s="310"/>
      <c r="F227" s="291"/>
      <c r="G227" s="291"/>
    </row>
    <row r="228" spans="1:7" ht="12.75">
      <c r="A228" s="291"/>
      <c r="B228" s="291"/>
      <c r="C228" s="291"/>
      <c r="D228" s="291"/>
      <c r="E228" s="310"/>
      <c r="F228" s="291"/>
      <c r="G228" s="291"/>
    </row>
  </sheetData>
  <sheetProtection selectLockedCells="1" selectUnlockedCells="1"/>
  <mergeCells count="5">
    <mergeCell ref="A1:G1"/>
    <mergeCell ref="A3:B3"/>
    <mergeCell ref="A4:B4"/>
    <mergeCell ref="E4:G4"/>
    <mergeCell ref="C107:D107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tabSelected="1" workbookViewId="0" topLeftCell="A22">
      <selection activeCell="C31" sqref="C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97</v>
      </c>
      <c r="B1" s="97"/>
      <c r="C1" s="97"/>
      <c r="D1" s="97"/>
      <c r="E1" s="97"/>
      <c r="F1" s="97"/>
      <c r="G1" s="97"/>
    </row>
    <row r="2" spans="1:7" ht="12.75" customHeight="1">
      <c r="A2" s="98" t="s">
        <v>98</v>
      </c>
      <c r="B2" s="99"/>
      <c r="C2" s="100"/>
      <c r="D2" s="100" t="s">
        <v>738</v>
      </c>
      <c r="E2" s="101"/>
      <c r="F2" s="102" t="s">
        <v>100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101</v>
      </c>
      <c r="B4" s="105"/>
      <c r="C4" s="106"/>
      <c r="D4" s="106"/>
      <c r="E4" s="107"/>
      <c r="F4" s="108" t="s">
        <v>102</v>
      </c>
      <c r="G4" s="111"/>
    </row>
    <row r="5" spans="1:7" ht="12.75" customHeight="1">
      <c r="A5" s="112" t="s">
        <v>26</v>
      </c>
      <c r="B5" s="113"/>
      <c r="C5" s="114" t="s">
        <v>27</v>
      </c>
      <c r="D5" s="115"/>
      <c r="E5" s="113"/>
      <c r="F5" s="108" t="s">
        <v>103</v>
      </c>
      <c r="G5" s="109"/>
    </row>
    <row r="6" spans="1:15" ht="12.75" customHeight="1">
      <c r="A6" s="110" t="s">
        <v>104</v>
      </c>
      <c r="B6" s="105"/>
      <c r="C6" s="106"/>
      <c r="D6" s="106"/>
      <c r="E6" s="107"/>
      <c r="F6" s="116" t="s">
        <v>105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106</v>
      </c>
      <c r="G7" s="117">
        <f>IF(G6=0,0,ROUND((F30+F32)/G6,1))</f>
        <v>0</v>
      </c>
    </row>
    <row r="8" spans="1:9" ht="12.75">
      <c r="A8" s="124" t="s">
        <v>107</v>
      </c>
      <c r="B8" s="108"/>
      <c r="C8" s="125"/>
      <c r="D8" s="125"/>
      <c r="E8" s="125"/>
      <c r="F8" s="126" t="s">
        <v>108</v>
      </c>
      <c r="G8" s="127"/>
      <c r="H8" s="128"/>
      <c r="I8" s="129"/>
    </row>
    <row r="9" spans="1:8" ht="12.75">
      <c r="A9" s="124" t="s">
        <v>109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110</v>
      </c>
      <c r="B10" s="108"/>
      <c r="C10" s="132" t="s">
        <v>7</v>
      </c>
      <c r="D10" s="132"/>
      <c r="E10" s="132"/>
      <c r="F10" s="133"/>
      <c r="G10" s="134"/>
      <c r="H10" s="135"/>
    </row>
    <row r="11" spans="1:57" ht="13.5" customHeight="1">
      <c r="A11" s="124" t="s">
        <v>111</v>
      </c>
      <c r="B11" s="108"/>
      <c r="C11" s="132"/>
      <c r="D11" s="132"/>
      <c r="E11" s="132"/>
      <c r="F11" s="136" t="s">
        <v>112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113</v>
      </c>
      <c r="B12" s="105"/>
      <c r="C12" s="140"/>
      <c r="D12" s="140"/>
      <c r="E12" s="140"/>
      <c r="F12" s="141" t="s">
        <v>114</v>
      </c>
      <c r="G12" s="142"/>
      <c r="H12" s="131"/>
    </row>
    <row r="13" spans="1:8" ht="28.5" customHeight="1">
      <c r="A13" s="143" t="s">
        <v>115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116</v>
      </c>
      <c r="B14" s="145"/>
      <c r="C14" s="146"/>
      <c r="D14" s="147" t="s">
        <v>117</v>
      </c>
      <c r="E14" s="147"/>
      <c r="F14" s="147"/>
      <c r="G14" s="147"/>
    </row>
    <row r="15" spans="1:7" ht="15.75" customHeight="1">
      <c r="A15" s="148"/>
      <c r="B15" s="149" t="s">
        <v>118</v>
      </c>
      <c r="C15" s="150">
        <f>'02  Rek-1'!E13</f>
        <v>0</v>
      </c>
      <c r="D15" s="151">
        <f>'02  Rek-1'!A18</f>
        <v>0</v>
      </c>
      <c r="E15" s="152"/>
      <c r="F15" s="153"/>
      <c r="G15" s="150">
        <f>'02  Rek-1'!I18</f>
        <v>0</v>
      </c>
    </row>
    <row r="16" spans="1:7" ht="15.75" customHeight="1">
      <c r="A16" s="148" t="s">
        <v>119</v>
      </c>
      <c r="B16" s="149" t="s">
        <v>120</v>
      </c>
      <c r="C16" s="150">
        <f>'02  Rek-1'!F13</f>
        <v>0</v>
      </c>
      <c r="D16" s="104">
        <f>'02  Rek-1'!A19</f>
        <v>0</v>
      </c>
      <c r="E16" s="154"/>
      <c r="F16" s="155"/>
      <c r="G16" s="150">
        <f>'02  Rek-1'!I19</f>
        <v>0</v>
      </c>
    </row>
    <row r="17" spans="1:7" ht="15.75" customHeight="1">
      <c r="A17" s="148" t="s">
        <v>121</v>
      </c>
      <c r="B17" s="149" t="s">
        <v>122</v>
      </c>
      <c r="C17" s="150">
        <f>'02  Rek-1'!H13</f>
        <v>0</v>
      </c>
      <c r="D17" s="104">
        <f>'02  Rek-1'!A20</f>
        <v>0</v>
      </c>
      <c r="E17" s="154"/>
      <c r="F17" s="155"/>
      <c r="G17" s="150">
        <f>'02  Rek-1'!I20</f>
        <v>0</v>
      </c>
    </row>
    <row r="18" spans="1:7" ht="15.75" customHeight="1">
      <c r="A18" s="156" t="s">
        <v>123</v>
      </c>
      <c r="B18" s="157" t="s">
        <v>124</v>
      </c>
      <c r="C18" s="150">
        <f>'02  Rek-1'!G13</f>
        <v>0</v>
      </c>
      <c r="D18" s="104">
        <f>'02  Rek-1'!A21</f>
        <v>0</v>
      </c>
      <c r="E18" s="154"/>
      <c r="F18" s="155"/>
      <c r="G18" s="150">
        <f>'02  Rek-1'!I21</f>
        <v>0</v>
      </c>
    </row>
    <row r="19" spans="1:7" ht="15.75" customHeight="1">
      <c r="A19" s="158" t="s">
        <v>125</v>
      </c>
      <c r="B19" s="149"/>
      <c r="C19" s="150">
        <f>SUM(C15:C18)</f>
        <v>0</v>
      </c>
      <c r="D19" s="104">
        <f>'02  Rek-1'!A22</f>
        <v>0</v>
      </c>
      <c r="E19" s="154"/>
      <c r="F19" s="155"/>
      <c r="G19" s="150">
        <f>'02  Rek-1'!I22</f>
        <v>0</v>
      </c>
    </row>
    <row r="20" spans="1:7" ht="15.75" customHeight="1">
      <c r="A20" s="158"/>
      <c r="B20" s="149"/>
      <c r="C20" s="150"/>
      <c r="D20" s="104">
        <f>'02  Rek-1'!A23</f>
        <v>0</v>
      </c>
      <c r="E20" s="154"/>
      <c r="F20" s="155"/>
      <c r="G20" s="150">
        <f>'02  Rek-1'!I23</f>
        <v>0</v>
      </c>
    </row>
    <row r="21" spans="1:7" ht="15.75" customHeight="1">
      <c r="A21" s="158" t="s">
        <v>42</v>
      </c>
      <c r="B21" s="149"/>
      <c r="C21" s="150">
        <f>'02  Rek-1'!I13</f>
        <v>0</v>
      </c>
      <c r="D21" s="104">
        <f>'02  Rek-1'!A24</f>
        <v>0</v>
      </c>
      <c r="E21" s="154"/>
      <c r="F21" s="155"/>
      <c r="G21" s="150">
        <f>'02  Rek-1'!I24</f>
        <v>0</v>
      </c>
    </row>
    <row r="22" spans="1:7" ht="15.75" customHeight="1">
      <c r="A22" s="159" t="s">
        <v>126</v>
      </c>
      <c r="B22" s="131"/>
      <c r="C22" s="150">
        <f>C19+C21</f>
        <v>0</v>
      </c>
      <c r="D22" s="104" t="s">
        <v>127</v>
      </c>
      <c r="E22" s="154"/>
      <c r="F22" s="155"/>
      <c r="G22" s="150">
        <f>G23-SUM(G15:G21)</f>
        <v>0</v>
      </c>
    </row>
    <row r="23" spans="1:7" ht="15.75" customHeight="1">
      <c r="A23" s="160" t="s">
        <v>128</v>
      </c>
      <c r="B23" s="160"/>
      <c r="C23" s="161">
        <f>C22+G23</f>
        <v>0</v>
      </c>
      <c r="D23" s="162" t="s">
        <v>129</v>
      </c>
      <c r="E23" s="163"/>
      <c r="F23" s="164"/>
      <c r="G23" s="150">
        <f>'02  Rek-1'!H26</f>
        <v>0</v>
      </c>
    </row>
    <row r="24" spans="1:7" ht="12.75">
      <c r="A24" s="165" t="s">
        <v>130</v>
      </c>
      <c r="B24" s="166"/>
      <c r="C24" s="167"/>
      <c r="D24" s="166" t="s">
        <v>131</v>
      </c>
      <c r="E24" s="166"/>
      <c r="F24" s="168" t="s">
        <v>132</v>
      </c>
      <c r="G24" s="169"/>
    </row>
    <row r="25" spans="1:7" ht="12.75">
      <c r="A25" s="159" t="s">
        <v>133</v>
      </c>
      <c r="B25" s="131"/>
      <c r="C25" s="170"/>
      <c r="D25" s="131" t="s">
        <v>133</v>
      </c>
      <c r="F25" s="171" t="s">
        <v>133</v>
      </c>
      <c r="G25" s="172"/>
    </row>
    <row r="26" spans="1:7" ht="37.5" customHeight="1">
      <c r="A26" s="159" t="s">
        <v>134</v>
      </c>
      <c r="B26" s="173"/>
      <c r="C26" s="170"/>
      <c r="D26" s="131" t="s">
        <v>134</v>
      </c>
      <c r="F26" s="171" t="s">
        <v>134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135</v>
      </c>
      <c r="B28" s="131"/>
      <c r="C28" s="170"/>
      <c r="D28" s="171" t="s">
        <v>136</v>
      </c>
      <c r="E28" s="170"/>
      <c r="F28" s="175" t="s">
        <v>136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16</v>
      </c>
      <c r="B30" s="179"/>
      <c r="C30" s="180">
        <v>15</v>
      </c>
      <c r="D30" s="179" t="s">
        <v>137</v>
      </c>
      <c r="E30" s="181"/>
      <c r="F30" s="182">
        <f>C23-F32</f>
        <v>0</v>
      </c>
      <c r="G30" s="182"/>
    </row>
    <row r="31" spans="1:7" ht="12.75">
      <c r="A31" s="178" t="s">
        <v>138</v>
      </c>
      <c r="B31" s="179"/>
      <c r="C31" s="180">
        <f>C30</f>
        <v>15</v>
      </c>
      <c r="D31" s="179" t="s">
        <v>139</v>
      </c>
      <c r="E31" s="181"/>
      <c r="F31" s="182">
        <f>ROUND(PRODUCT(F30,C31/100),0)</f>
        <v>0</v>
      </c>
      <c r="G31" s="182"/>
    </row>
    <row r="32" spans="1:7" ht="12.75">
      <c r="A32" s="178" t="s">
        <v>16</v>
      </c>
      <c r="B32" s="179"/>
      <c r="C32" s="180">
        <v>0</v>
      </c>
      <c r="D32" s="179" t="s">
        <v>139</v>
      </c>
      <c r="E32" s="181"/>
      <c r="F32" s="182">
        <v>0</v>
      </c>
      <c r="G32" s="182"/>
    </row>
    <row r="33" spans="1:7" ht="12.75" customHeight="1">
      <c r="A33" s="178" t="s">
        <v>138</v>
      </c>
      <c r="B33" s="183"/>
      <c r="C33" s="184">
        <f>C32</f>
        <v>0</v>
      </c>
      <c r="D33" s="179" t="s">
        <v>139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140</v>
      </c>
      <c r="B34" s="186"/>
      <c r="C34" s="186"/>
      <c r="D34" s="186"/>
      <c r="E34" s="187"/>
      <c r="F34" s="188">
        <f>ROUND(SUM(F30:F33),0)</f>
        <v>0</v>
      </c>
      <c r="G34" s="188"/>
    </row>
    <row r="36" spans="1:8" ht="12.75">
      <c r="A36" s="2" t="s">
        <v>141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7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>
      <c r="A1" s="193" t="s">
        <v>3</v>
      </c>
      <c r="B1" s="193"/>
      <c r="C1" s="194" t="s">
        <v>142</v>
      </c>
      <c r="D1" s="195"/>
      <c r="E1" s="196"/>
      <c r="F1" s="195"/>
      <c r="G1" s="197" t="s">
        <v>143</v>
      </c>
      <c r="H1" s="198"/>
      <c r="I1" s="199"/>
    </row>
    <row r="2" spans="1:9" ht="13.5">
      <c r="A2" s="200" t="s">
        <v>144</v>
      </c>
      <c r="B2" s="200"/>
      <c r="C2" s="201" t="s">
        <v>477</v>
      </c>
      <c r="D2" s="202"/>
      <c r="E2" s="203"/>
      <c r="F2" s="202"/>
      <c r="G2" s="204" t="s">
        <v>738</v>
      </c>
      <c r="H2" s="204"/>
      <c r="I2" s="204"/>
    </row>
    <row r="3" ht="13.5">
      <c r="F3" s="131"/>
    </row>
    <row r="4" spans="1:9" ht="19.5" customHeight="1">
      <c r="A4" s="205" t="s">
        <v>146</v>
      </c>
      <c r="B4" s="205"/>
      <c r="C4" s="205"/>
      <c r="D4" s="205"/>
      <c r="E4" s="205"/>
      <c r="F4" s="205"/>
      <c r="G4" s="205"/>
      <c r="H4" s="205"/>
      <c r="I4" s="205"/>
    </row>
    <row r="5" ht="13.5"/>
    <row r="6" spans="1:9" s="131" customFormat="1" ht="13.5">
      <c r="A6" s="206"/>
      <c r="B6" s="207" t="s">
        <v>147</v>
      </c>
      <c r="C6" s="207"/>
      <c r="D6" s="147"/>
      <c r="E6" s="208" t="s">
        <v>38</v>
      </c>
      <c r="F6" s="209" t="s">
        <v>39</v>
      </c>
      <c r="G6" s="209" t="s">
        <v>40</v>
      </c>
      <c r="H6" s="209" t="s">
        <v>41</v>
      </c>
      <c r="I6" s="210" t="s">
        <v>42</v>
      </c>
    </row>
    <row r="7" spans="1:9" s="131" customFormat="1" ht="12.75">
      <c r="A7" s="211">
        <f>'02  Pol-1'!B7</f>
        <v>0</v>
      </c>
      <c r="B7" s="66">
        <f>'02  Pol-1'!C7</f>
        <v>0</v>
      </c>
      <c r="D7" s="212"/>
      <c r="E7" s="213">
        <f>'02  Pol-1'!BA15</f>
        <v>0</v>
      </c>
      <c r="F7" s="214">
        <f>'02  Pol-1'!BB15</f>
        <v>0</v>
      </c>
      <c r="G7" s="214">
        <f>'02  Pol-1'!BC15</f>
        <v>0</v>
      </c>
      <c r="H7" s="214">
        <f>'02  Pol-1'!BD15</f>
        <v>0</v>
      </c>
      <c r="I7" s="215">
        <f>'02  Pol-1'!BE15</f>
        <v>0</v>
      </c>
    </row>
    <row r="8" spans="1:9" s="131" customFormat="1" ht="12.75">
      <c r="A8" s="211">
        <f>'02  Pol-1'!B16</f>
        <v>0</v>
      </c>
      <c r="B8" s="66">
        <f>'02  Pol-1'!C16</f>
        <v>0</v>
      </c>
      <c r="D8" s="212"/>
      <c r="E8" s="213">
        <f>'02  Pol-1'!BA23</f>
        <v>0</v>
      </c>
      <c r="F8" s="214">
        <f>'02  Pol-1'!BB23</f>
        <v>0</v>
      </c>
      <c r="G8" s="214">
        <f>'02  Pol-1'!BC23</f>
        <v>0</v>
      </c>
      <c r="H8" s="214">
        <f>'02  Pol-1'!BD23</f>
        <v>0</v>
      </c>
      <c r="I8" s="215">
        <f>'02  Pol-1'!BE23</f>
        <v>0</v>
      </c>
    </row>
    <row r="9" spans="1:9" s="131" customFormat="1" ht="12.75">
      <c r="A9" s="211">
        <f>'02  Pol-1'!B24</f>
        <v>0</v>
      </c>
      <c r="B9" s="66">
        <f>'02  Pol-1'!C24</f>
        <v>0</v>
      </c>
      <c r="D9" s="212"/>
      <c r="E9" s="213">
        <f>'02  Pol-1'!BA80</f>
        <v>0</v>
      </c>
      <c r="F9" s="214">
        <f>'02  Pol-1'!BB80</f>
        <v>0</v>
      </c>
      <c r="G9" s="214">
        <f>'02  Pol-1'!BC80</f>
        <v>0</v>
      </c>
      <c r="H9" s="214">
        <f>'02  Pol-1'!BD80</f>
        <v>0</v>
      </c>
      <c r="I9" s="215">
        <f>'02  Pol-1'!BE80</f>
        <v>0</v>
      </c>
    </row>
    <row r="10" spans="1:9" s="131" customFormat="1" ht="12.75">
      <c r="A10" s="211">
        <f>'02  Pol-1'!B81</f>
        <v>0</v>
      </c>
      <c r="B10" s="66">
        <f>'02  Pol-1'!C81</f>
        <v>0</v>
      </c>
      <c r="D10" s="212"/>
      <c r="E10" s="213">
        <f>'02  Pol-1'!BA100</f>
        <v>0</v>
      </c>
      <c r="F10" s="214">
        <f>'02  Pol-1'!BB100</f>
        <v>0</v>
      </c>
      <c r="G10" s="214">
        <f>'02  Pol-1'!BC100</f>
        <v>0</v>
      </c>
      <c r="H10" s="214">
        <f>'02  Pol-1'!BD100</f>
        <v>0</v>
      </c>
      <c r="I10" s="215">
        <f>'02  Pol-1'!BE100</f>
        <v>0</v>
      </c>
    </row>
    <row r="11" spans="1:9" s="131" customFormat="1" ht="12.75">
      <c r="A11" s="211">
        <f>'02  Pol-1'!B101</f>
        <v>0</v>
      </c>
      <c r="B11" s="66">
        <f>'02  Pol-1'!C101</f>
        <v>0</v>
      </c>
      <c r="D11" s="212"/>
      <c r="E11" s="213">
        <f>'02  Pol-1'!BA108</f>
        <v>0</v>
      </c>
      <c r="F11" s="214">
        <f>'02  Pol-1'!BB108</f>
        <v>0</v>
      </c>
      <c r="G11" s="214">
        <f>'02  Pol-1'!BC108</f>
        <v>0</v>
      </c>
      <c r="H11" s="214">
        <f>'02  Pol-1'!BD108</f>
        <v>0</v>
      </c>
      <c r="I11" s="215">
        <f>'02  Pol-1'!BE108</f>
        <v>0</v>
      </c>
    </row>
    <row r="12" spans="1:9" s="131" customFormat="1" ht="13.5">
      <c r="A12" s="211">
        <f>'02  Pol-1'!B109</f>
        <v>0</v>
      </c>
      <c r="B12" s="66">
        <f>'02  Pol-1'!C109</f>
        <v>0</v>
      </c>
      <c r="D12" s="212"/>
      <c r="E12" s="213">
        <f>'02  Pol-1'!BA116</f>
        <v>0</v>
      </c>
      <c r="F12" s="214">
        <f>'02  Pol-1'!BB116</f>
        <v>0</v>
      </c>
      <c r="G12" s="214">
        <f>'02  Pol-1'!BC116</f>
        <v>0</v>
      </c>
      <c r="H12" s="214">
        <f>'02  Pol-1'!BD116</f>
        <v>0</v>
      </c>
      <c r="I12" s="215">
        <f>'02  Pol-1'!BE116</f>
        <v>0</v>
      </c>
    </row>
    <row r="13" spans="1:9" s="14" customFormat="1" ht="13.5">
      <c r="A13" s="216"/>
      <c r="B13" s="217" t="s">
        <v>148</v>
      </c>
      <c r="C13" s="217"/>
      <c r="D13" s="218"/>
      <c r="E13" s="219">
        <f>SUM(E7:E12)</f>
        <v>0</v>
      </c>
      <c r="F13" s="220">
        <f>SUM(F7:F12)</f>
        <v>0</v>
      </c>
      <c r="G13" s="220">
        <f>SUM(G7:G12)</f>
        <v>0</v>
      </c>
      <c r="H13" s="220">
        <f>SUM(H7:H12)</f>
        <v>0</v>
      </c>
      <c r="I13" s="221">
        <f>SUM(I7:I12)</f>
        <v>0</v>
      </c>
    </row>
    <row r="14" spans="1:9" ht="12.7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57" ht="19.5" customHeight="1">
      <c r="A15" s="222" t="s">
        <v>149</v>
      </c>
      <c r="B15" s="222"/>
      <c r="C15" s="222"/>
      <c r="D15" s="222"/>
      <c r="E15" s="222"/>
      <c r="F15" s="222"/>
      <c r="G15" s="222"/>
      <c r="H15" s="222"/>
      <c r="I15" s="222"/>
      <c r="BA15" s="138"/>
      <c r="BB15" s="138"/>
      <c r="BC15" s="138"/>
      <c r="BD15" s="138"/>
      <c r="BE15" s="138"/>
    </row>
    <row r="16" ht="13.5"/>
    <row r="17" spans="1:9" ht="12.75">
      <c r="A17" s="165" t="s">
        <v>150</v>
      </c>
      <c r="B17" s="166"/>
      <c r="C17" s="166"/>
      <c r="D17" s="223"/>
      <c r="E17" s="224" t="s">
        <v>151</v>
      </c>
      <c r="F17" s="225" t="s">
        <v>17</v>
      </c>
      <c r="G17" s="226" t="s">
        <v>152</v>
      </c>
      <c r="H17" s="227"/>
      <c r="I17" s="228" t="s">
        <v>151</v>
      </c>
    </row>
    <row r="18" spans="1:53" ht="12.75">
      <c r="A18" s="158" t="s">
        <v>89</v>
      </c>
      <c r="B18" s="149"/>
      <c r="C18" s="149"/>
      <c r="D18" s="229"/>
      <c r="E18" s="230"/>
      <c r="F18" s="231"/>
      <c r="G18" s="232">
        <v>0</v>
      </c>
      <c r="H18" s="233"/>
      <c r="I18" s="234">
        <f aca="true" t="shared" si="0" ref="I18:I25">E18+F18*G18/100</f>
        <v>0</v>
      </c>
      <c r="BA18" s="1">
        <v>0</v>
      </c>
    </row>
    <row r="19" spans="1:53" ht="12.75">
      <c r="A19" s="158" t="s">
        <v>90</v>
      </c>
      <c r="B19" s="149"/>
      <c r="C19" s="149"/>
      <c r="D19" s="229"/>
      <c r="E19" s="230"/>
      <c r="F19" s="231"/>
      <c r="G19" s="232">
        <v>0</v>
      </c>
      <c r="H19" s="233"/>
      <c r="I19" s="234">
        <f t="shared" si="0"/>
        <v>0</v>
      </c>
      <c r="BA19" s="1">
        <v>0</v>
      </c>
    </row>
    <row r="20" spans="1:53" ht="12.75">
      <c r="A20" s="158" t="s">
        <v>91</v>
      </c>
      <c r="B20" s="149"/>
      <c r="C20" s="149"/>
      <c r="D20" s="229"/>
      <c r="E20" s="230"/>
      <c r="F20" s="231"/>
      <c r="G20" s="232">
        <v>0</v>
      </c>
      <c r="H20" s="233"/>
      <c r="I20" s="234">
        <f t="shared" si="0"/>
        <v>0</v>
      </c>
      <c r="BA20" s="1">
        <v>0</v>
      </c>
    </row>
    <row r="21" spans="1:53" ht="12.75">
      <c r="A21" s="158" t="s">
        <v>92</v>
      </c>
      <c r="B21" s="149"/>
      <c r="C21" s="149"/>
      <c r="D21" s="229"/>
      <c r="E21" s="230"/>
      <c r="F21" s="231"/>
      <c r="G21" s="232">
        <v>0</v>
      </c>
      <c r="H21" s="233"/>
      <c r="I21" s="234">
        <f t="shared" si="0"/>
        <v>0</v>
      </c>
      <c r="BA21" s="1">
        <v>0</v>
      </c>
    </row>
    <row r="22" spans="1:53" ht="12.75">
      <c r="A22" s="158" t="s">
        <v>93</v>
      </c>
      <c r="B22" s="149"/>
      <c r="C22" s="149"/>
      <c r="D22" s="229"/>
      <c r="E22" s="230"/>
      <c r="F22" s="231"/>
      <c r="G22" s="232">
        <v>0</v>
      </c>
      <c r="H22" s="233"/>
      <c r="I22" s="234">
        <f t="shared" si="0"/>
        <v>0</v>
      </c>
      <c r="BA22" s="1">
        <v>1</v>
      </c>
    </row>
    <row r="23" spans="1:53" ht="12.75">
      <c r="A23" s="158" t="s">
        <v>94</v>
      </c>
      <c r="B23" s="149"/>
      <c r="C23" s="149"/>
      <c r="D23" s="229"/>
      <c r="E23" s="230"/>
      <c r="F23" s="231"/>
      <c r="G23" s="232">
        <v>0</v>
      </c>
      <c r="H23" s="233"/>
      <c r="I23" s="234">
        <f t="shared" si="0"/>
        <v>0</v>
      </c>
      <c r="BA23" s="1">
        <v>1</v>
      </c>
    </row>
    <row r="24" spans="1:53" ht="12.75">
      <c r="A24" s="158" t="s">
        <v>95</v>
      </c>
      <c r="B24" s="149"/>
      <c r="C24" s="149"/>
      <c r="D24" s="229"/>
      <c r="E24" s="230"/>
      <c r="F24" s="231"/>
      <c r="G24" s="232">
        <v>0</v>
      </c>
      <c r="H24" s="233"/>
      <c r="I24" s="234">
        <f t="shared" si="0"/>
        <v>0</v>
      </c>
      <c r="BA24" s="1">
        <v>2</v>
      </c>
    </row>
    <row r="25" spans="1:53" ht="12.75">
      <c r="A25" s="158" t="s">
        <v>96</v>
      </c>
      <c r="B25" s="149"/>
      <c r="C25" s="149"/>
      <c r="D25" s="229"/>
      <c r="E25" s="230"/>
      <c r="F25" s="231"/>
      <c r="G25" s="232">
        <v>0</v>
      </c>
      <c r="H25" s="233"/>
      <c r="I25" s="234">
        <f t="shared" si="0"/>
        <v>0</v>
      </c>
      <c r="BA25" s="1">
        <v>2</v>
      </c>
    </row>
    <row r="26" spans="1:9" ht="13.5">
      <c r="A26" s="235"/>
      <c r="B26" s="236" t="s">
        <v>153</v>
      </c>
      <c r="C26" s="237"/>
      <c r="D26" s="238"/>
      <c r="E26" s="239"/>
      <c r="F26" s="240"/>
      <c r="G26" s="240"/>
      <c r="H26" s="241">
        <f>SUM(I18:I25)</f>
        <v>0</v>
      </c>
      <c r="I26" s="241"/>
    </row>
    <row r="28" spans="2:9" ht="12.75">
      <c r="B28" s="14"/>
      <c r="F28" s="242"/>
      <c r="G28" s="243"/>
      <c r="H28" s="243"/>
      <c r="I28" s="50"/>
    </row>
    <row r="29" spans="6:9" ht="12.75">
      <c r="F29" s="242"/>
      <c r="G29" s="243"/>
      <c r="H29" s="243"/>
      <c r="I29" s="50"/>
    </row>
    <row r="30" spans="6:9" ht="12.75">
      <c r="F30" s="242"/>
      <c r="G30" s="243"/>
      <c r="H30" s="243"/>
      <c r="I30" s="50"/>
    </row>
    <row r="31" spans="6:9" ht="12.75">
      <c r="F31" s="242"/>
      <c r="G31" s="243"/>
      <c r="H31" s="243"/>
      <c r="I31" s="50"/>
    </row>
    <row r="32" spans="6:9" ht="12.75">
      <c r="F32" s="242"/>
      <c r="G32" s="243"/>
      <c r="H32" s="243"/>
      <c r="I32" s="50"/>
    </row>
    <row r="33" spans="6:9" ht="12.75">
      <c r="F33" s="242"/>
      <c r="G33" s="243"/>
      <c r="H33" s="243"/>
      <c r="I33" s="50"/>
    </row>
    <row r="34" spans="6:9" ht="12.75">
      <c r="F34" s="242"/>
      <c r="G34" s="243"/>
      <c r="H34" s="243"/>
      <c r="I34" s="50"/>
    </row>
    <row r="35" spans="6:9" ht="12.75">
      <c r="F35" s="242"/>
      <c r="G35" s="243"/>
      <c r="H35" s="243"/>
      <c r="I35" s="50"/>
    </row>
    <row r="36" spans="6:9" ht="12.75">
      <c r="F36" s="242"/>
      <c r="G36" s="243"/>
      <c r="H36" s="243"/>
      <c r="I36" s="50"/>
    </row>
    <row r="37" spans="6:9" ht="12.75">
      <c r="F37" s="242"/>
      <c r="G37" s="243"/>
      <c r="H37" s="243"/>
      <c r="I37" s="50"/>
    </row>
    <row r="38" spans="6:9" ht="12.75">
      <c r="F38" s="242"/>
      <c r="G38" s="243"/>
      <c r="H38" s="243"/>
      <c r="I38" s="50"/>
    </row>
    <row r="39" spans="6:9" ht="12.75">
      <c r="F39" s="242"/>
      <c r="G39" s="243"/>
      <c r="H39" s="243"/>
      <c r="I39" s="50"/>
    </row>
    <row r="40" spans="6:9" ht="12.75">
      <c r="F40" s="242"/>
      <c r="G40" s="243"/>
      <c r="H40" s="243"/>
      <c r="I40" s="50"/>
    </row>
    <row r="41" spans="6:9" ht="12.75">
      <c r="F41" s="242"/>
      <c r="G41" s="243"/>
      <c r="H41" s="243"/>
      <c r="I41" s="50"/>
    </row>
    <row r="42" spans="6:9" ht="12.75">
      <c r="F42" s="242"/>
      <c r="G42" s="243"/>
      <c r="H42" s="243"/>
      <c r="I42" s="50"/>
    </row>
    <row r="43" spans="6:9" ht="12.75">
      <c r="F43" s="242"/>
      <c r="G43" s="243"/>
      <c r="H43" s="243"/>
      <c r="I43" s="50"/>
    </row>
    <row r="44" spans="6:9" ht="12.75">
      <c r="F44" s="242"/>
      <c r="G44" s="243"/>
      <c r="H44" s="243"/>
      <c r="I44" s="50"/>
    </row>
    <row r="45" spans="6:9" ht="12.75">
      <c r="F45" s="242"/>
      <c r="G45" s="243"/>
      <c r="H45" s="243"/>
      <c r="I45" s="50"/>
    </row>
    <row r="46" spans="6:9" ht="12.75">
      <c r="F46" s="242"/>
      <c r="G46" s="243"/>
      <c r="H46" s="243"/>
      <c r="I46" s="50"/>
    </row>
    <row r="47" spans="6:9" ht="12.75">
      <c r="F47" s="242"/>
      <c r="G47" s="243"/>
      <c r="H47" s="243"/>
      <c r="I47" s="50"/>
    </row>
    <row r="48" spans="6:9" ht="12.75">
      <c r="F48" s="242"/>
      <c r="G48" s="243"/>
      <c r="H48" s="243"/>
      <c r="I48" s="50"/>
    </row>
    <row r="49" spans="6:9" ht="12.75">
      <c r="F49" s="242"/>
      <c r="G49" s="243"/>
      <c r="H49" s="243"/>
      <c r="I49" s="50"/>
    </row>
    <row r="50" spans="6:9" ht="12.75">
      <c r="F50" s="242"/>
      <c r="G50" s="243"/>
      <c r="H50" s="243"/>
      <c r="I50" s="50"/>
    </row>
    <row r="51" spans="6:9" ht="12.75">
      <c r="F51" s="242"/>
      <c r="G51" s="243"/>
      <c r="H51" s="243"/>
      <c r="I51" s="50"/>
    </row>
    <row r="52" spans="6:9" ht="12.75">
      <c r="F52" s="242"/>
      <c r="G52" s="243"/>
      <c r="H52" s="243"/>
      <c r="I52" s="50"/>
    </row>
    <row r="53" spans="6:9" ht="12.75">
      <c r="F53" s="242"/>
      <c r="G53" s="243"/>
      <c r="H53" s="243"/>
      <c r="I53" s="50"/>
    </row>
    <row r="54" spans="6:9" ht="12.75">
      <c r="F54" s="242"/>
      <c r="G54" s="243"/>
      <c r="H54" s="243"/>
      <c r="I54" s="50"/>
    </row>
    <row r="55" spans="6:9" ht="12.75">
      <c r="F55" s="242"/>
      <c r="G55" s="243"/>
      <c r="H55" s="243"/>
      <c r="I55" s="50"/>
    </row>
    <row r="56" spans="6:9" ht="12.75">
      <c r="F56" s="242"/>
      <c r="G56" s="243"/>
      <c r="H56" s="243"/>
      <c r="I56" s="50"/>
    </row>
    <row r="57" spans="6:9" ht="12.75">
      <c r="F57" s="242"/>
      <c r="G57" s="243"/>
      <c r="H57" s="243"/>
      <c r="I57" s="50"/>
    </row>
    <row r="58" spans="6:9" ht="12.75">
      <c r="F58" s="242"/>
      <c r="G58" s="243"/>
      <c r="H58" s="243"/>
      <c r="I58" s="50"/>
    </row>
    <row r="59" spans="6:9" ht="12.75">
      <c r="F59" s="242"/>
      <c r="G59" s="243"/>
      <c r="H59" s="243"/>
      <c r="I59" s="50"/>
    </row>
    <row r="60" spans="6:9" ht="12.75">
      <c r="F60" s="242"/>
      <c r="G60" s="243"/>
      <c r="H60" s="243"/>
      <c r="I60" s="50"/>
    </row>
    <row r="61" spans="6:9" ht="12.75">
      <c r="F61" s="242"/>
      <c r="G61" s="243"/>
      <c r="H61" s="243"/>
      <c r="I61" s="50"/>
    </row>
    <row r="62" spans="6:9" ht="12.75">
      <c r="F62" s="242"/>
      <c r="G62" s="243"/>
      <c r="H62" s="243"/>
      <c r="I62" s="50"/>
    </row>
    <row r="63" spans="6:9" ht="12.75">
      <c r="F63" s="242"/>
      <c r="G63" s="243"/>
      <c r="H63" s="243"/>
      <c r="I63" s="50"/>
    </row>
    <row r="64" spans="6:9" ht="12.75">
      <c r="F64" s="242"/>
      <c r="G64" s="243"/>
      <c r="H64" s="243"/>
      <c r="I64" s="50"/>
    </row>
    <row r="65" spans="6:9" ht="12.75">
      <c r="F65" s="242"/>
      <c r="G65" s="243"/>
      <c r="H65" s="243"/>
      <c r="I65" s="50"/>
    </row>
    <row r="66" spans="6:9" ht="12.75">
      <c r="F66" s="242"/>
      <c r="G66" s="243"/>
      <c r="H66" s="243"/>
      <c r="I66" s="50"/>
    </row>
    <row r="67" spans="6:9" ht="12.75">
      <c r="F67" s="242"/>
      <c r="G67" s="243"/>
      <c r="H67" s="243"/>
      <c r="I67" s="50"/>
    </row>
    <row r="68" spans="6:9" ht="12.75">
      <c r="F68" s="242"/>
      <c r="G68" s="243"/>
      <c r="H68" s="243"/>
      <c r="I68" s="50"/>
    </row>
    <row r="69" spans="6:9" ht="12.75">
      <c r="F69" s="242"/>
      <c r="G69" s="243"/>
      <c r="H69" s="243"/>
      <c r="I69" s="50"/>
    </row>
    <row r="70" spans="6:9" ht="12.75">
      <c r="F70" s="242"/>
      <c r="G70" s="243"/>
      <c r="H70" s="243"/>
      <c r="I70" s="50"/>
    </row>
    <row r="71" spans="6:9" ht="12.75">
      <c r="F71" s="242"/>
      <c r="G71" s="243"/>
      <c r="H71" s="243"/>
      <c r="I71" s="50"/>
    </row>
    <row r="72" spans="6:9" ht="12.75">
      <c r="F72" s="242"/>
      <c r="G72" s="243"/>
      <c r="H72" s="243"/>
      <c r="I72" s="50"/>
    </row>
    <row r="73" spans="6:9" ht="12.75">
      <c r="F73" s="242"/>
      <c r="G73" s="243"/>
      <c r="H73" s="243"/>
      <c r="I73" s="50"/>
    </row>
    <row r="74" spans="6:9" ht="12.75">
      <c r="F74" s="242"/>
      <c r="G74" s="243"/>
      <c r="H74" s="243"/>
      <c r="I74" s="50"/>
    </row>
    <row r="75" spans="6:9" ht="12.75">
      <c r="F75" s="242"/>
      <c r="G75" s="243"/>
      <c r="H75" s="243"/>
      <c r="I75" s="50"/>
    </row>
    <row r="76" spans="6:9" ht="12.75">
      <c r="F76" s="242"/>
      <c r="G76" s="243"/>
      <c r="H76" s="243"/>
      <c r="I76" s="50"/>
    </row>
    <row r="77" spans="6:9" ht="12.75">
      <c r="F77" s="242"/>
      <c r="G77" s="243"/>
      <c r="H77" s="243"/>
      <c r="I77" s="50"/>
    </row>
  </sheetData>
  <sheetProtection selectLockedCells="1" selectUnlockedCells="1"/>
  <mergeCells count="6">
    <mergeCell ref="A1:B1"/>
    <mergeCell ref="A2:B2"/>
    <mergeCell ref="G2:I2"/>
    <mergeCell ref="A4:I4"/>
    <mergeCell ref="A15:I15"/>
    <mergeCell ref="H26:I26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89"/>
  <sheetViews>
    <sheetView showGridLines="0" zoomScaleSheetLayoutView="100" workbookViewId="0" topLeftCell="A82">
      <selection activeCell="E99" sqref="E99"/>
    </sheetView>
  </sheetViews>
  <sheetFormatPr defaultColWidth="9.00390625" defaultRowHeight="12.75"/>
  <cols>
    <col min="1" max="1" width="4.375" style="244" customWidth="1"/>
    <col min="2" max="2" width="11.50390625" style="244" customWidth="1"/>
    <col min="3" max="3" width="40.375" style="244" customWidth="1"/>
    <col min="4" max="4" width="5.50390625" style="244" customWidth="1"/>
    <col min="5" max="5" width="8.50390625" style="245" customWidth="1"/>
    <col min="6" max="6" width="9.875" style="244" customWidth="1"/>
    <col min="7" max="7" width="13.875" style="244" customWidth="1"/>
    <col min="8" max="8" width="11.75390625" style="244" hidden="1" customWidth="1"/>
    <col min="9" max="9" width="11.50390625" style="244" hidden="1" customWidth="1"/>
    <col min="10" max="10" width="11.00390625" style="244" hidden="1" customWidth="1"/>
    <col min="11" max="11" width="10.375" style="244" hidden="1" customWidth="1"/>
    <col min="12" max="12" width="75.375" style="244" customWidth="1"/>
    <col min="13" max="13" width="45.25390625" style="244" customWidth="1"/>
    <col min="14" max="16384" width="9.125" style="244" customWidth="1"/>
  </cols>
  <sheetData>
    <row r="1" spans="1:7" ht="15.75">
      <c r="A1" s="246" t="s">
        <v>154</v>
      </c>
      <c r="B1" s="246"/>
      <c r="C1" s="246"/>
      <c r="D1" s="246"/>
      <c r="E1" s="246"/>
      <c r="F1" s="246"/>
      <c r="G1" s="246"/>
    </row>
    <row r="2" spans="2:7" ht="14.25" customHeight="1">
      <c r="B2" s="247"/>
      <c r="C2" s="248"/>
      <c r="D2" s="248"/>
      <c r="E2" s="249"/>
      <c r="F2" s="248"/>
      <c r="G2" s="248"/>
    </row>
    <row r="3" spans="1:7" ht="13.5">
      <c r="A3" s="193" t="s">
        <v>3</v>
      </c>
      <c r="B3" s="193"/>
      <c r="C3" s="194" t="s">
        <v>142</v>
      </c>
      <c r="D3" s="250"/>
      <c r="E3" s="251" t="s">
        <v>155</v>
      </c>
      <c r="F3" s="252">
        <f>'02  Rek-1'!H1</f>
        <v>0</v>
      </c>
      <c r="G3" s="253"/>
    </row>
    <row r="4" spans="1:7" ht="13.5">
      <c r="A4" s="254" t="s">
        <v>144</v>
      </c>
      <c r="B4" s="254"/>
      <c r="C4" s="201" t="s">
        <v>477</v>
      </c>
      <c r="D4" s="255"/>
      <c r="E4" s="256">
        <f>'02  Rek-1'!G2</f>
        <v>0</v>
      </c>
      <c r="F4" s="256"/>
      <c r="G4" s="256"/>
    </row>
    <row r="5" spans="1:7" ht="13.5">
      <c r="A5" s="257"/>
      <c r="G5" s="258"/>
    </row>
    <row r="6" spans="1:11" ht="27" customHeight="1">
      <c r="A6" s="259" t="s">
        <v>156</v>
      </c>
      <c r="B6" s="260" t="s">
        <v>157</v>
      </c>
      <c r="C6" s="260" t="s">
        <v>158</v>
      </c>
      <c r="D6" s="260" t="s">
        <v>159</v>
      </c>
      <c r="E6" s="261" t="s">
        <v>160</v>
      </c>
      <c r="F6" s="260" t="s">
        <v>161</v>
      </c>
      <c r="G6" s="262" t="s">
        <v>162</v>
      </c>
      <c r="H6" s="263" t="s">
        <v>163</v>
      </c>
      <c r="I6" s="263" t="s">
        <v>164</v>
      </c>
      <c r="J6" s="263" t="s">
        <v>165</v>
      </c>
      <c r="K6" s="263" t="s">
        <v>166</v>
      </c>
    </row>
    <row r="7" spans="1:15" ht="12.75">
      <c r="A7" s="264" t="s">
        <v>167</v>
      </c>
      <c r="B7" s="265" t="s">
        <v>49</v>
      </c>
      <c r="C7" s="266" t="s">
        <v>50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ht="12.75">
      <c r="A8" s="275">
        <v>1</v>
      </c>
      <c r="B8" s="276" t="s">
        <v>478</v>
      </c>
      <c r="C8" s="277" t="s">
        <v>479</v>
      </c>
      <c r="D8" s="278" t="s">
        <v>250</v>
      </c>
      <c r="E8" s="279">
        <v>317</v>
      </c>
      <c r="F8" s="279">
        <v>0</v>
      </c>
      <c r="G8" s="280">
        <f aca="true" t="shared" si="0" ref="G8:G14">E8*F8</f>
        <v>0</v>
      </c>
      <c r="H8" s="281">
        <v>0</v>
      </c>
      <c r="I8" s="282">
        <f aca="true" t="shared" si="1" ref="I8:I14">E8*H8</f>
        <v>0</v>
      </c>
      <c r="J8" s="281">
        <v>0</v>
      </c>
      <c r="K8" s="282">
        <f aca="true" t="shared" si="2" ref="K8:K14">E8*J8</f>
        <v>0</v>
      </c>
      <c r="O8" s="274">
        <v>2</v>
      </c>
      <c r="AA8" s="244">
        <v>1</v>
      </c>
      <c r="AB8" s="244">
        <v>7</v>
      </c>
      <c r="AC8" s="244">
        <v>7</v>
      </c>
      <c r="AZ8" s="244">
        <v>2</v>
      </c>
      <c r="BA8" s="244">
        <f aca="true" t="shared" si="3" ref="BA8:BA14">IF(AZ8=1,G8,0)</f>
        <v>0</v>
      </c>
      <c r="BB8" s="244">
        <f aca="true" t="shared" si="4" ref="BB8:BB14">IF(AZ8=2,G8,0)</f>
        <v>0</v>
      </c>
      <c r="BC8" s="244">
        <f aca="true" t="shared" si="5" ref="BC8:BC14">IF(AZ8=3,G8,0)</f>
        <v>0</v>
      </c>
      <c r="BD8" s="244">
        <f aca="true" t="shared" si="6" ref="BD8:BD14">IF(AZ8=4,G8,0)</f>
        <v>0</v>
      </c>
      <c r="BE8" s="244">
        <f aca="true" t="shared" si="7" ref="BE8:BE14">IF(AZ8=5,G8,0)</f>
        <v>0</v>
      </c>
      <c r="CA8" s="274">
        <v>1</v>
      </c>
      <c r="CB8" s="274">
        <v>7</v>
      </c>
    </row>
    <row r="9" spans="1:80" ht="22.5">
      <c r="A9" s="275">
        <v>2</v>
      </c>
      <c r="B9" s="276" t="s">
        <v>480</v>
      </c>
      <c r="C9" s="277" t="s">
        <v>481</v>
      </c>
      <c r="D9" s="278" t="s">
        <v>250</v>
      </c>
      <c r="E9" s="279">
        <v>59</v>
      </c>
      <c r="F9" s="279">
        <v>0</v>
      </c>
      <c r="G9" s="280">
        <f t="shared" si="0"/>
        <v>0</v>
      </c>
      <c r="H9" s="281">
        <v>0</v>
      </c>
      <c r="I9" s="282">
        <f t="shared" si="1"/>
        <v>0</v>
      </c>
      <c r="J9" s="281"/>
      <c r="K9" s="282">
        <f t="shared" si="2"/>
        <v>0</v>
      </c>
      <c r="O9" s="274">
        <v>2</v>
      </c>
      <c r="AA9" s="244">
        <v>3</v>
      </c>
      <c r="AB9" s="244">
        <v>7</v>
      </c>
      <c r="AC9" s="244">
        <v>61313212</v>
      </c>
      <c r="AZ9" s="244">
        <v>2</v>
      </c>
      <c r="BA9" s="244">
        <f t="shared" si="3"/>
        <v>0</v>
      </c>
      <c r="BB9" s="244">
        <f t="shared" si="4"/>
        <v>0</v>
      </c>
      <c r="BC9" s="244">
        <f t="shared" si="5"/>
        <v>0</v>
      </c>
      <c r="BD9" s="244">
        <f t="shared" si="6"/>
        <v>0</v>
      </c>
      <c r="BE9" s="244">
        <f t="shared" si="7"/>
        <v>0</v>
      </c>
      <c r="CA9" s="274">
        <v>3</v>
      </c>
      <c r="CB9" s="274">
        <v>7</v>
      </c>
    </row>
    <row r="10" spans="1:80" ht="22.5">
      <c r="A10" s="275">
        <v>3</v>
      </c>
      <c r="B10" s="276" t="s">
        <v>482</v>
      </c>
      <c r="C10" s="277" t="s">
        <v>739</v>
      </c>
      <c r="D10" s="278" t="s">
        <v>250</v>
      </c>
      <c r="E10" s="279">
        <v>54</v>
      </c>
      <c r="F10" s="279">
        <v>0</v>
      </c>
      <c r="G10" s="280">
        <f t="shared" si="0"/>
        <v>0</v>
      </c>
      <c r="H10" s="281">
        <v>0</v>
      </c>
      <c r="I10" s="282">
        <f t="shared" si="1"/>
        <v>0</v>
      </c>
      <c r="J10" s="281"/>
      <c r="K10" s="282">
        <f t="shared" si="2"/>
        <v>0</v>
      </c>
      <c r="O10" s="274">
        <v>2</v>
      </c>
      <c r="AA10" s="244">
        <v>3</v>
      </c>
      <c r="AB10" s="244">
        <v>7</v>
      </c>
      <c r="AC10" s="244">
        <v>61313213</v>
      </c>
      <c r="AZ10" s="244">
        <v>2</v>
      </c>
      <c r="BA10" s="244">
        <f t="shared" si="3"/>
        <v>0</v>
      </c>
      <c r="BB10" s="244">
        <f t="shared" si="4"/>
        <v>0</v>
      </c>
      <c r="BC10" s="244">
        <f t="shared" si="5"/>
        <v>0</v>
      </c>
      <c r="BD10" s="244">
        <f t="shared" si="6"/>
        <v>0</v>
      </c>
      <c r="BE10" s="244">
        <f t="shared" si="7"/>
        <v>0</v>
      </c>
      <c r="CA10" s="274">
        <v>3</v>
      </c>
      <c r="CB10" s="274">
        <v>7</v>
      </c>
    </row>
    <row r="11" spans="1:80" ht="22.5">
      <c r="A11" s="275">
        <v>4</v>
      </c>
      <c r="B11" s="276" t="s">
        <v>484</v>
      </c>
      <c r="C11" s="277" t="s">
        <v>485</v>
      </c>
      <c r="D11" s="278" t="s">
        <v>250</v>
      </c>
      <c r="E11" s="279">
        <v>113</v>
      </c>
      <c r="F11" s="279">
        <v>0</v>
      </c>
      <c r="G11" s="280">
        <f t="shared" si="0"/>
        <v>0</v>
      </c>
      <c r="H11" s="281">
        <v>0</v>
      </c>
      <c r="I11" s="282">
        <f t="shared" si="1"/>
        <v>0</v>
      </c>
      <c r="J11" s="281"/>
      <c r="K11" s="282">
        <f t="shared" si="2"/>
        <v>0</v>
      </c>
      <c r="O11" s="274">
        <v>2</v>
      </c>
      <c r="AA11" s="244">
        <v>3</v>
      </c>
      <c r="AB11" s="244">
        <v>7</v>
      </c>
      <c r="AC11" s="244">
        <v>61313214</v>
      </c>
      <c r="AZ11" s="244">
        <v>2</v>
      </c>
      <c r="BA11" s="244">
        <f t="shared" si="3"/>
        <v>0</v>
      </c>
      <c r="BB11" s="244">
        <f t="shared" si="4"/>
        <v>0</v>
      </c>
      <c r="BC11" s="244">
        <f t="shared" si="5"/>
        <v>0</v>
      </c>
      <c r="BD11" s="244">
        <f t="shared" si="6"/>
        <v>0</v>
      </c>
      <c r="BE11" s="244">
        <f t="shared" si="7"/>
        <v>0</v>
      </c>
      <c r="CA11" s="274">
        <v>3</v>
      </c>
      <c r="CB11" s="274">
        <v>7</v>
      </c>
    </row>
    <row r="12" spans="1:80" ht="22.5">
      <c r="A12" s="275">
        <v>5</v>
      </c>
      <c r="B12" s="276" t="s">
        <v>486</v>
      </c>
      <c r="C12" s="277" t="s">
        <v>487</v>
      </c>
      <c r="D12" s="278" t="s">
        <v>250</v>
      </c>
      <c r="E12" s="279">
        <v>12</v>
      </c>
      <c r="F12" s="279">
        <v>0</v>
      </c>
      <c r="G12" s="280">
        <f t="shared" si="0"/>
        <v>0</v>
      </c>
      <c r="H12" s="281">
        <v>0</v>
      </c>
      <c r="I12" s="282">
        <f t="shared" si="1"/>
        <v>0</v>
      </c>
      <c r="J12" s="281"/>
      <c r="K12" s="282">
        <f t="shared" si="2"/>
        <v>0</v>
      </c>
      <c r="O12" s="274">
        <v>2</v>
      </c>
      <c r="AA12" s="244">
        <v>3</v>
      </c>
      <c r="AB12" s="244">
        <v>7</v>
      </c>
      <c r="AC12" s="244">
        <v>61313215</v>
      </c>
      <c r="AZ12" s="244">
        <v>2</v>
      </c>
      <c r="BA12" s="244">
        <f t="shared" si="3"/>
        <v>0</v>
      </c>
      <c r="BB12" s="244">
        <f t="shared" si="4"/>
        <v>0</v>
      </c>
      <c r="BC12" s="244">
        <f t="shared" si="5"/>
        <v>0</v>
      </c>
      <c r="BD12" s="244">
        <f t="shared" si="6"/>
        <v>0</v>
      </c>
      <c r="BE12" s="244">
        <f t="shared" si="7"/>
        <v>0</v>
      </c>
      <c r="CA12" s="274">
        <v>3</v>
      </c>
      <c r="CB12" s="274">
        <v>7</v>
      </c>
    </row>
    <row r="13" spans="1:80" ht="22.5">
      <c r="A13" s="275">
        <v>6</v>
      </c>
      <c r="B13" s="276" t="s">
        <v>488</v>
      </c>
      <c r="C13" s="277" t="s">
        <v>489</v>
      </c>
      <c r="D13" s="278" t="s">
        <v>250</v>
      </c>
      <c r="E13" s="279">
        <v>79</v>
      </c>
      <c r="F13" s="279">
        <v>0</v>
      </c>
      <c r="G13" s="280">
        <f t="shared" si="0"/>
        <v>0</v>
      </c>
      <c r="H13" s="281">
        <v>0</v>
      </c>
      <c r="I13" s="282">
        <f t="shared" si="1"/>
        <v>0</v>
      </c>
      <c r="J13" s="281"/>
      <c r="K13" s="282">
        <f t="shared" si="2"/>
        <v>0</v>
      </c>
      <c r="O13" s="274">
        <v>2</v>
      </c>
      <c r="AA13" s="244">
        <v>3</v>
      </c>
      <c r="AB13" s="244">
        <v>7</v>
      </c>
      <c r="AC13" s="244">
        <v>61313216</v>
      </c>
      <c r="AZ13" s="244">
        <v>2</v>
      </c>
      <c r="BA13" s="244">
        <f t="shared" si="3"/>
        <v>0</v>
      </c>
      <c r="BB13" s="244">
        <f t="shared" si="4"/>
        <v>0</v>
      </c>
      <c r="BC13" s="244">
        <f t="shared" si="5"/>
        <v>0</v>
      </c>
      <c r="BD13" s="244">
        <f t="shared" si="6"/>
        <v>0</v>
      </c>
      <c r="BE13" s="244">
        <f t="shared" si="7"/>
        <v>0</v>
      </c>
      <c r="CA13" s="274">
        <v>3</v>
      </c>
      <c r="CB13" s="274">
        <v>7</v>
      </c>
    </row>
    <row r="14" spans="1:80" ht="12.75">
      <c r="A14" s="275">
        <v>7</v>
      </c>
      <c r="B14" s="276" t="s">
        <v>490</v>
      </c>
      <c r="C14" s="277" t="s">
        <v>491</v>
      </c>
      <c r="D14" s="278" t="s">
        <v>17</v>
      </c>
      <c r="E14" s="279"/>
      <c r="F14" s="279">
        <v>0</v>
      </c>
      <c r="G14" s="280">
        <f t="shared" si="0"/>
        <v>0</v>
      </c>
      <c r="H14" s="281">
        <v>0</v>
      </c>
      <c r="I14" s="282">
        <f t="shared" si="1"/>
        <v>0</v>
      </c>
      <c r="J14" s="281">
        <v>0</v>
      </c>
      <c r="K14" s="282">
        <f t="shared" si="2"/>
        <v>0</v>
      </c>
      <c r="O14" s="274">
        <v>2</v>
      </c>
      <c r="AA14" s="244">
        <v>1</v>
      </c>
      <c r="AB14" s="244">
        <v>7</v>
      </c>
      <c r="AC14" s="244">
        <v>7</v>
      </c>
      <c r="AZ14" s="244">
        <v>2</v>
      </c>
      <c r="BA14" s="244">
        <f t="shared" si="3"/>
        <v>0</v>
      </c>
      <c r="BB14" s="244">
        <f t="shared" si="4"/>
        <v>0</v>
      </c>
      <c r="BC14" s="244">
        <f t="shared" si="5"/>
        <v>0</v>
      </c>
      <c r="BD14" s="244">
        <f t="shared" si="6"/>
        <v>0</v>
      </c>
      <c r="BE14" s="244">
        <f t="shared" si="7"/>
        <v>0</v>
      </c>
      <c r="CA14" s="274">
        <v>1</v>
      </c>
      <c r="CB14" s="274">
        <v>7</v>
      </c>
    </row>
    <row r="15" spans="1:57" ht="12.75">
      <c r="A15" s="293"/>
      <c r="B15" s="294" t="s">
        <v>177</v>
      </c>
      <c r="C15" s="295" t="s">
        <v>492</v>
      </c>
      <c r="D15" s="296"/>
      <c r="E15" s="297"/>
      <c r="F15" s="298"/>
      <c r="G15" s="299">
        <f>SUM(G7:G14)</f>
        <v>0</v>
      </c>
      <c r="H15" s="300"/>
      <c r="I15" s="301">
        <f>SUM(I7:I14)</f>
        <v>0</v>
      </c>
      <c r="J15" s="300"/>
      <c r="K15" s="301">
        <f>SUM(K7:K14)</f>
        <v>0</v>
      </c>
      <c r="O15" s="274">
        <v>4</v>
      </c>
      <c r="BA15" s="302">
        <f>SUM(BA7:BA14)</f>
        <v>0</v>
      </c>
      <c r="BB15" s="302">
        <f>SUM(BB7:BB14)</f>
        <v>0</v>
      </c>
      <c r="BC15" s="302">
        <f>SUM(BC7:BC14)</f>
        <v>0</v>
      </c>
      <c r="BD15" s="302">
        <f>SUM(BD7:BD14)</f>
        <v>0</v>
      </c>
      <c r="BE15" s="302">
        <f>SUM(BE7:BE14)</f>
        <v>0</v>
      </c>
    </row>
    <row r="16" spans="1:15" ht="12.75">
      <c r="A16" s="264" t="s">
        <v>167</v>
      </c>
      <c r="B16" s="265" t="s">
        <v>51</v>
      </c>
      <c r="C16" s="266" t="s">
        <v>52</v>
      </c>
      <c r="D16" s="267"/>
      <c r="E16" s="268"/>
      <c r="F16" s="268"/>
      <c r="G16" s="269"/>
      <c r="H16" s="270"/>
      <c r="I16" s="271"/>
      <c r="J16" s="272"/>
      <c r="K16" s="273"/>
      <c r="O16" s="274">
        <v>1</v>
      </c>
    </row>
    <row r="17" spans="1:80" ht="12.75">
      <c r="A17" s="275">
        <v>8</v>
      </c>
      <c r="B17" s="276" t="s">
        <v>493</v>
      </c>
      <c r="C17" s="277" t="s">
        <v>494</v>
      </c>
      <c r="D17" s="278" t="s">
        <v>181</v>
      </c>
      <c r="E17" s="279">
        <v>3</v>
      </c>
      <c r="F17" s="279">
        <v>0</v>
      </c>
      <c r="G17" s="280">
        <f aca="true" t="shared" si="8" ref="G17:G22">E17*F17</f>
        <v>0</v>
      </c>
      <c r="H17" s="281">
        <v>0</v>
      </c>
      <c r="I17" s="282">
        <f aca="true" t="shared" si="9" ref="I17:I22">E17*H17</f>
        <v>0</v>
      </c>
      <c r="J17" s="281">
        <v>0</v>
      </c>
      <c r="K17" s="282">
        <f aca="true" t="shared" si="10" ref="K17:K22">E17*J17</f>
        <v>0</v>
      </c>
      <c r="O17" s="274">
        <v>2</v>
      </c>
      <c r="AA17" s="244">
        <v>1</v>
      </c>
      <c r="AB17" s="244">
        <v>7</v>
      </c>
      <c r="AC17" s="244">
        <v>7</v>
      </c>
      <c r="AZ17" s="244">
        <v>2</v>
      </c>
      <c r="BA17" s="244">
        <f aca="true" t="shared" si="11" ref="BA17:BA22">IF(AZ17=1,G17,0)</f>
        <v>0</v>
      </c>
      <c r="BB17" s="244">
        <f aca="true" t="shared" si="12" ref="BB17:BB22">IF(AZ17=2,G17,0)</f>
        <v>0</v>
      </c>
      <c r="BC17" s="244">
        <f aca="true" t="shared" si="13" ref="BC17:BC22">IF(AZ17=3,G17,0)</f>
        <v>0</v>
      </c>
      <c r="BD17" s="244">
        <f aca="true" t="shared" si="14" ref="BD17:BD22">IF(AZ17=4,G17,0)</f>
        <v>0</v>
      </c>
      <c r="BE17" s="244">
        <f aca="true" t="shared" si="15" ref="BE17:BE22">IF(AZ17=5,G17,0)</f>
        <v>0</v>
      </c>
      <c r="CA17" s="274">
        <v>1</v>
      </c>
      <c r="CB17" s="274">
        <v>7</v>
      </c>
    </row>
    <row r="18" spans="1:80" ht="12.75">
      <c r="A18" s="275">
        <v>9</v>
      </c>
      <c r="B18" s="276" t="s">
        <v>495</v>
      </c>
      <c r="C18" s="277" t="s">
        <v>496</v>
      </c>
      <c r="D18" s="278" t="s">
        <v>181</v>
      </c>
      <c r="E18" s="279">
        <v>26</v>
      </c>
      <c r="F18" s="279">
        <v>0</v>
      </c>
      <c r="G18" s="280">
        <f t="shared" si="8"/>
        <v>0</v>
      </c>
      <c r="H18" s="281">
        <v>0</v>
      </c>
      <c r="I18" s="282">
        <f t="shared" si="9"/>
        <v>0</v>
      </c>
      <c r="J18" s="281">
        <v>0</v>
      </c>
      <c r="K18" s="282">
        <f t="shared" si="10"/>
        <v>0</v>
      </c>
      <c r="O18" s="274">
        <v>2</v>
      </c>
      <c r="AA18" s="244">
        <v>1</v>
      </c>
      <c r="AB18" s="244">
        <v>7</v>
      </c>
      <c r="AC18" s="244">
        <v>7</v>
      </c>
      <c r="AZ18" s="244">
        <v>2</v>
      </c>
      <c r="BA18" s="244">
        <f t="shared" si="11"/>
        <v>0</v>
      </c>
      <c r="BB18" s="244">
        <f t="shared" si="12"/>
        <v>0</v>
      </c>
      <c r="BC18" s="244">
        <f t="shared" si="13"/>
        <v>0</v>
      </c>
      <c r="BD18" s="244">
        <f t="shared" si="14"/>
        <v>0</v>
      </c>
      <c r="BE18" s="244">
        <f t="shared" si="15"/>
        <v>0</v>
      </c>
      <c r="CA18" s="274">
        <v>1</v>
      </c>
      <c r="CB18" s="274">
        <v>7</v>
      </c>
    </row>
    <row r="19" spans="1:80" ht="12.75">
      <c r="A19" s="275">
        <v>10</v>
      </c>
      <c r="B19" s="276" t="s">
        <v>497</v>
      </c>
      <c r="C19" s="277" t="s">
        <v>740</v>
      </c>
      <c r="D19" s="278" t="s">
        <v>181</v>
      </c>
      <c r="E19" s="279">
        <v>26</v>
      </c>
      <c r="F19" s="279">
        <v>0</v>
      </c>
      <c r="G19" s="280">
        <f t="shared" si="8"/>
        <v>0</v>
      </c>
      <c r="H19" s="281">
        <v>0</v>
      </c>
      <c r="I19" s="282">
        <f t="shared" si="9"/>
        <v>0</v>
      </c>
      <c r="J19" s="281">
        <v>0</v>
      </c>
      <c r="K19" s="282">
        <f t="shared" si="10"/>
        <v>0</v>
      </c>
      <c r="O19" s="274">
        <v>2</v>
      </c>
      <c r="AA19" s="244">
        <v>1</v>
      </c>
      <c r="AB19" s="244">
        <v>7</v>
      </c>
      <c r="AC19" s="244">
        <v>7</v>
      </c>
      <c r="AZ19" s="244">
        <v>2</v>
      </c>
      <c r="BA19" s="244">
        <f t="shared" si="11"/>
        <v>0</v>
      </c>
      <c r="BB19" s="244">
        <f t="shared" si="12"/>
        <v>0</v>
      </c>
      <c r="BC19" s="244">
        <f t="shared" si="13"/>
        <v>0</v>
      </c>
      <c r="BD19" s="244">
        <f t="shared" si="14"/>
        <v>0</v>
      </c>
      <c r="BE19" s="244">
        <f t="shared" si="15"/>
        <v>0</v>
      </c>
      <c r="CA19" s="274">
        <v>1</v>
      </c>
      <c r="CB19" s="274">
        <v>7</v>
      </c>
    </row>
    <row r="20" spans="1:80" ht="12.75">
      <c r="A20" s="275">
        <v>11</v>
      </c>
      <c r="B20" s="276" t="s">
        <v>499</v>
      </c>
      <c r="C20" s="277" t="s">
        <v>500</v>
      </c>
      <c r="D20" s="278" t="s">
        <v>250</v>
      </c>
      <c r="E20" s="279">
        <v>13</v>
      </c>
      <c r="F20" s="279">
        <v>0</v>
      </c>
      <c r="G20" s="280">
        <f t="shared" si="8"/>
        <v>0</v>
      </c>
      <c r="H20" s="281">
        <v>0</v>
      </c>
      <c r="I20" s="282">
        <f t="shared" si="9"/>
        <v>0</v>
      </c>
      <c r="J20" s="281">
        <v>0</v>
      </c>
      <c r="K20" s="282">
        <f t="shared" si="10"/>
        <v>0</v>
      </c>
      <c r="O20" s="274">
        <v>2</v>
      </c>
      <c r="AA20" s="244">
        <v>1</v>
      </c>
      <c r="AB20" s="244">
        <v>7</v>
      </c>
      <c r="AC20" s="244">
        <v>7</v>
      </c>
      <c r="AZ20" s="244">
        <v>2</v>
      </c>
      <c r="BA20" s="244">
        <f t="shared" si="11"/>
        <v>0</v>
      </c>
      <c r="BB20" s="244">
        <f t="shared" si="12"/>
        <v>0</v>
      </c>
      <c r="BC20" s="244">
        <f t="shared" si="13"/>
        <v>0</v>
      </c>
      <c r="BD20" s="244">
        <f t="shared" si="14"/>
        <v>0</v>
      </c>
      <c r="BE20" s="244">
        <f t="shared" si="15"/>
        <v>0</v>
      </c>
      <c r="CA20" s="274">
        <v>1</v>
      </c>
      <c r="CB20" s="274">
        <v>7</v>
      </c>
    </row>
    <row r="21" spans="1:80" ht="12.75">
      <c r="A21" s="275">
        <v>12</v>
      </c>
      <c r="B21" s="276" t="s">
        <v>501</v>
      </c>
      <c r="C21" s="277" t="s">
        <v>502</v>
      </c>
      <c r="D21" s="278" t="s">
        <v>299</v>
      </c>
      <c r="E21" s="279">
        <v>0.0257</v>
      </c>
      <c r="F21" s="279">
        <v>0</v>
      </c>
      <c r="G21" s="280">
        <f t="shared" si="8"/>
        <v>0</v>
      </c>
      <c r="H21" s="281">
        <v>0</v>
      </c>
      <c r="I21" s="282">
        <f t="shared" si="9"/>
        <v>0</v>
      </c>
      <c r="J21" s="281">
        <v>0</v>
      </c>
      <c r="K21" s="282">
        <f t="shared" si="10"/>
        <v>0</v>
      </c>
      <c r="O21" s="274">
        <v>2</v>
      </c>
      <c r="AA21" s="244">
        <v>1</v>
      </c>
      <c r="AB21" s="244">
        <v>7</v>
      </c>
      <c r="AC21" s="244">
        <v>7</v>
      </c>
      <c r="AZ21" s="244">
        <v>2</v>
      </c>
      <c r="BA21" s="244">
        <f t="shared" si="11"/>
        <v>0</v>
      </c>
      <c r="BB21" s="244">
        <f t="shared" si="12"/>
        <v>0</v>
      </c>
      <c r="BC21" s="244">
        <f t="shared" si="13"/>
        <v>0</v>
      </c>
      <c r="BD21" s="244">
        <f t="shared" si="14"/>
        <v>0</v>
      </c>
      <c r="BE21" s="244">
        <f t="shared" si="15"/>
        <v>0</v>
      </c>
      <c r="CA21" s="274">
        <v>1</v>
      </c>
      <c r="CB21" s="274">
        <v>7</v>
      </c>
    </row>
    <row r="22" spans="1:80" ht="12.75">
      <c r="A22" s="275">
        <v>13</v>
      </c>
      <c r="B22" s="276" t="s">
        <v>503</v>
      </c>
      <c r="C22" s="277" t="s">
        <v>504</v>
      </c>
      <c r="D22" s="278" t="s">
        <v>17</v>
      </c>
      <c r="E22" s="279"/>
      <c r="F22" s="279">
        <v>0</v>
      </c>
      <c r="G22" s="280">
        <f t="shared" si="8"/>
        <v>0</v>
      </c>
      <c r="H22" s="281">
        <v>0</v>
      </c>
      <c r="I22" s="282">
        <f t="shared" si="9"/>
        <v>0</v>
      </c>
      <c r="J22" s="281">
        <v>0</v>
      </c>
      <c r="K22" s="282">
        <f t="shared" si="10"/>
        <v>0</v>
      </c>
      <c r="O22" s="274">
        <v>2</v>
      </c>
      <c r="AA22" s="244">
        <v>1</v>
      </c>
      <c r="AB22" s="244">
        <v>7</v>
      </c>
      <c r="AC22" s="244">
        <v>7</v>
      </c>
      <c r="AZ22" s="244">
        <v>2</v>
      </c>
      <c r="BA22" s="244">
        <f t="shared" si="11"/>
        <v>0</v>
      </c>
      <c r="BB22" s="244">
        <f t="shared" si="12"/>
        <v>0</v>
      </c>
      <c r="BC22" s="244">
        <f t="shared" si="13"/>
        <v>0</v>
      </c>
      <c r="BD22" s="244">
        <f t="shared" si="14"/>
        <v>0</v>
      </c>
      <c r="BE22" s="244">
        <f t="shared" si="15"/>
        <v>0</v>
      </c>
      <c r="CA22" s="274">
        <v>1</v>
      </c>
      <c r="CB22" s="274">
        <v>7</v>
      </c>
    </row>
    <row r="23" spans="1:57" ht="12.75">
      <c r="A23" s="293"/>
      <c r="B23" s="294" t="s">
        <v>177</v>
      </c>
      <c r="C23" s="295" t="s">
        <v>505</v>
      </c>
      <c r="D23" s="296"/>
      <c r="E23" s="297"/>
      <c r="F23" s="298"/>
      <c r="G23" s="299">
        <f>SUM(G16:G22)</f>
        <v>0</v>
      </c>
      <c r="H23" s="300"/>
      <c r="I23" s="301">
        <f>SUM(I16:I22)</f>
        <v>0</v>
      </c>
      <c r="J23" s="300"/>
      <c r="K23" s="301">
        <f>SUM(K16:K22)</f>
        <v>0</v>
      </c>
      <c r="O23" s="274">
        <v>4</v>
      </c>
      <c r="BA23" s="302">
        <f>SUM(BA16:BA22)</f>
        <v>0</v>
      </c>
      <c r="BB23" s="302">
        <f>SUM(BB16:BB22)</f>
        <v>0</v>
      </c>
      <c r="BC23" s="302">
        <f>SUM(BC16:BC22)</f>
        <v>0</v>
      </c>
      <c r="BD23" s="302">
        <f>SUM(BD16:BD22)</f>
        <v>0</v>
      </c>
      <c r="BE23" s="302">
        <f>SUM(BE16:BE22)</f>
        <v>0</v>
      </c>
    </row>
    <row r="24" spans="1:15" ht="12.75">
      <c r="A24" s="264" t="s">
        <v>167</v>
      </c>
      <c r="B24" s="265" t="s">
        <v>53</v>
      </c>
      <c r="C24" s="266" t="s">
        <v>54</v>
      </c>
      <c r="D24" s="267"/>
      <c r="E24" s="268"/>
      <c r="F24" s="268"/>
      <c r="G24" s="269"/>
      <c r="H24" s="270"/>
      <c r="I24" s="271"/>
      <c r="J24" s="272"/>
      <c r="K24" s="273"/>
      <c r="O24" s="274">
        <v>1</v>
      </c>
    </row>
    <row r="25" spans="1:80" ht="12.75">
      <c r="A25" s="275">
        <v>14</v>
      </c>
      <c r="B25" s="276" t="s">
        <v>510</v>
      </c>
      <c r="C25" s="277" t="s">
        <v>741</v>
      </c>
      <c r="D25" s="278" t="s">
        <v>250</v>
      </c>
      <c r="E25" s="279">
        <v>23</v>
      </c>
      <c r="F25" s="279">
        <v>0</v>
      </c>
      <c r="G25" s="280">
        <f aca="true" t="shared" si="16" ref="G25:G79">E25*F25</f>
        <v>0</v>
      </c>
      <c r="H25" s="281">
        <v>0</v>
      </c>
      <c r="I25" s="282">
        <f aca="true" t="shared" si="17" ref="I25:I79">E25*H25</f>
        <v>0</v>
      </c>
      <c r="J25" s="281">
        <v>0</v>
      </c>
      <c r="K25" s="282">
        <f aca="true" t="shared" si="18" ref="K25:K79">E25*J25</f>
        <v>0</v>
      </c>
      <c r="O25" s="274">
        <v>2</v>
      </c>
      <c r="AA25" s="244">
        <v>1</v>
      </c>
      <c r="AB25" s="244">
        <v>7</v>
      </c>
      <c r="AC25" s="244">
        <v>7</v>
      </c>
      <c r="AZ25" s="244">
        <v>2</v>
      </c>
      <c r="BA25" s="244">
        <f aca="true" t="shared" si="19" ref="BA25:BA79">IF(AZ25=1,G25,0)</f>
        <v>0</v>
      </c>
      <c r="BB25" s="244">
        <f aca="true" t="shared" si="20" ref="BB25:BB79">IF(AZ25=2,G25,0)</f>
        <v>0</v>
      </c>
      <c r="BC25" s="244">
        <f aca="true" t="shared" si="21" ref="BC25:BC79">IF(AZ25=3,G25,0)</f>
        <v>0</v>
      </c>
      <c r="BD25" s="244">
        <f aca="true" t="shared" si="22" ref="BD25:BD79">IF(AZ25=4,G25,0)</f>
        <v>0</v>
      </c>
      <c r="BE25" s="244">
        <f aca="true" t="shared" si="23" ref="BE25:BE79">IF(AZ25=5,G25,0)</f>
        <v>0</v>
      </c>
      <c r="CA25" s="274">
        <v>1</v>
      </c>
      <c r="CB25" s="274">
        <v>7</v>
      </c>
    </row>
    <row r="26" spans="1:80" ht="12.75">
      <c r="A26" s="275">
        <v>15</v>
      </c>
      <c r="B26" s="276" t="s">
        <v>512</v>
      </c>
      <c r="C26" s="277" t="s">
        <v>513</v>
      </c>
      <c r="D26" s="278" t="s">
        <v>250</v>
      </c>
      <c r="E26" s="279">
        <v>23</v>
      </c>
      <c r="F26" s="279">
        <v>0</v>
      </c>
      <c r="G26" s="280">
        <f t="shared" si="16"/>
        <v>0</v>
      </c>
      <c r="H26" s="281">
        <v>0</v>
      </c>
      <c r="I26" s="282">
        <f t="shared" si="17"/>
        <v>0</v>
      </c>
      <c r="J26" s="281">
        <v>0</v>
      </c>
      <c r="K26" s="282">
        <f t="shared" si="18"/>
        <v>0</v>
      </c>
      <c r="O26" s="274">
        <v>2</v>
      </c>
      <c r="AA26" s="244">
        <v>1</v>
      </c>
      <c r="AB26" s="244">
        <v>7</v>
      </c>
      <c r="AC26" s="244">
        <v>7</v>
      </c>
      <c r="AZ26" s="244">
        <v>2</v>
      </c>
      <c r="BA26" s="244">
        <f t="shared" si="19"/>
        <v>0</v>
      </c>
      <c r="BB26" s="244">
        <f t="shared" si="20"/>
        <v>0</v>
      </c>
      <c r="BC26" s="244">
        <f t="shared" si="21"/>
        <v>0</v>
      </c>
      <c r="BD26" s="244">
        <f t="shared" si="22"/>
        <v>0</v>
      </c>
      <c r="BE26" s="244">
        <f t="shared" si="23"/>
        <v>0</v>
      </c>
      <c r="CA26" s="274">
        <v>1</v>
      </c>
      <c r="CB26" s="274">
        <v>7</v>
      </c>
    </row>
    <row r="27" spans="1:80" ht="12.75">
      <c r="A27" s="275">
        <v>16</v>
      </c>
      <c r="B27" s="276" t="s">
        <v>514</v>
      </c>
      <c r="C27" s="277" t="s">
        <v>515</v>
      </c>
      <c r="D27" s="278" t="s">
        <v>250</v>
      </c>
      <c r="E27" s="279">
        <v>334</v>
      </c>
      <c r="F27" s="279">
        <v>0</v>
      </c>
      <c r="G27" s="280">
        <f t="shared" si="16"/>
        <v>0</v>
      </c>
      <c r="H27" s="281">
        <v>0</v>
      </c>
      <c r="I27" s="282">
        <f t="shared" si="17"/>
        <v>0</v>
      </c>
      <c r="J27" s="281">
        <v>0</v>
      </c>
      <c r="K27" s="282">
        <f t="shared" si="18"/>
        <v>0</v>
      </c>
      <c r="O27" s="274">
        <v>2</v>
      </c>
      <c r="AA27" s="244">
        <v>1</v>
      </c>
      <c r="AB27" s="244">
        <v>7</v>
      </c>
      <c r="AC27" s="244">
        <v>7</v>
      </c>
      <c r="AZ27" s="244">
        <v>2</v>
      </c>
      <c r="BA27" s="244">
        <f t="shared" si="19"/>
        <v>0</v>
      </c>
      <c r="BB27" s="244">
        <f t="shared" si="20"/>
        <v>0</v>
      </c>
      <c r="BC27" s="244">
        <f t="shared" si="21"/>
        <v>0</v>
      </c>
      <c r="BD27" s="244">
        <f t="shared" si="22"/>
        <v>0</v>
      </c>
      <c r="BE27" s="244">
        <f t="shared" si="23"/>
        <v>0</v>
      </c>
      <c r="CA27" s="274">
        <v>1</v>
      </c>
      <c r="CB27" s="274">
        <v>7</v>
      </c>
    </row>
    <row r="28" spans="1:80" ht="12.75">
      <c r="A28" s="275">
        <v>17</v>
      </c>
      <c r="B28" s="276" t="s">
        <v>516</v>
      </c>
      <c r="C28" s="277" t="s">
        <v>517</v>
      </c>
      <c r="D28" s="278" t="s">
        <v>250</v>
      </c>
      <c r="E28" s="279">
        <v>202</v>
      </c>
      <c r="F28" s="279">
        <v>0</v>
      </c>
      <c r="G28" s="280">
        <f t="shared" si="16"/>
        <v>0</v>
      </c>
      <c r="H28" s="281">
        <v>0</v>
      </c>
      <c r="I28" s="282">
        <f t="shared" si="17"/>
        <v>0</v>
      </c>
      <c r="J28" s="281">
        <v>0</v>
      </c>
      <c r="K28" s="282">
        <f t="shared" si="18"/>
        <v>0</v>
      </c>
      <c r="O28" s="274">
        <v>2</v>
      </c>
      <c r="AA28" s="244">
        <v>1</v>
      </c>
      <c r="AB28" s="244">
        <v>7</v>
      </c>
      <c r="AC28" s="244">
        <v>7</v>
      </c>
      <c r="AZ28" s="244">
        <v>2</v>
      </c>
      <c r="BA28" s="244">
        <f t="shared" si="19"/>
        <v>0</v>
      </c>
      <c r="BB28" s="244">
        <f t="shared" si="20"/>
        <v>0</v>
      </c>
      <c r="BC28" s="244">
        <f t="shared" si="21"/>
        <v>0</v>
      </c>
      <c r="BD28" s="244">
        <f t="shared" si="22"/>
        <v>0</v>
      </c>
      <c r="BE28" s="244">
        <f t="shared" si="23"/>
        <v>0</v>
      </c>
      <c r="CA28" s="274">
        <v>1</v>
      </c>
      <c r="CB28" s="274">
        <v>7</v>
      </c>
    </row>
    <row r="29" spans="1:80" ht="12.75">
      <c r="A29" s="275">
        <v>18</v>
      </c>
      <c r="B29" s="276" t="s">
        <v>518</v>
      </c>
      <c r="C29" s="277" t="s">
        <v>519</v>
      </c>
      <c r="D29" s="278" t="s">
        <v>181</v>
      </c>
      <c r="E29" s="279">
        <v>37</v>
      </c>
      <c r="F29" s="279">
        <v>0</v>
      </c>
      <c r="G29" s="280">
        <f t="shared" si="16"/>
        <v>0</v>
      </c>
      <c r="H29" s="281">
        <v>0</v>
      </c>
      <c r="I29" s="282">
        <f t="shared" si="17"/>
        <v>0</v>
      </c>
      <c r="J29" s="281">
        <v>0</v>
      </c>
      <c r="K29" s="282">
        <f t="shared" si="18"/>
        <v>0</v>
      </c>
      <c r="O29" s="274">
        <v>2</v>
      </c>
      <c r="AA29" s="244">
        <v>1</v>
      </c>
      <c r="AB29" s="244">
        <v>7</v>
      </c>
      <c r="AC29" s="244">
        <v>7</v>
      </c>
      <c r="AZ29" s="244">
        <v>2</v>
      </c>
      <c r="BA29" s="244">
        <f t="shared" si="19"/>
        <v>0</v>
      </c>
      <c r="BB29" s="244">
        <f t="shared" si="20"/>
        <v>0</v>
      </c>
      <c r="BC29" s="244">
        <f t="shared" si="21"/>
        <v>0</v>
      </c>
      <c r="BD29" s="244">
        <f t="shared" si="22"/>
        <v>0</v>
      </c>
      <c r="BE29" s="244">
        <f t="shared" si="23"/>
        <v>0</v>
      </c>
      <c r="CA29" s="274">
        <v>1</v>
      </c>
      <c r="CB29" s="274">
        <v>7</v>
      </c>
    </row>
    <row r="30" spans="1:80" ht="12.75">
      <c r="A30" s="275">
        <v>19</v>
      </c>
      <c r="B30" s="276" t="s">
        <v>520</v>
      </c>
      <c r="C30" s="277" t="s">
        <v>521</v>
      </c>
      <c r="D30" s="278" t="s">
        <v>181</v>
      </c>
      <c r="E30" s="279">
        <v>2</v>
      </c>
      <c r="F30" s="279">
        <v>0</v>
      </c>
      <c r="G30" s="280">
        <f t="shared" si="16"/>
        <v>0</v>
      </c>
      <c r="H30" s="281">
        <v>0</v>
      </c>
      <c r="I30" s="282">
        <f t="shared" si="17"/>
        <v>0</v>
      </c>
      <c r="J30" s="281">
        <v>0</v>
      </c>
      <c r="K30" s="282">
        <f t="shared" si="18"/>
        <v>0</v>
      </c>
      <c r="O30" s="274">
        <v>2</v>
      </c>
      <c r="AA30" s="244">
        <v>1</v>
      </c>
      <c r="AB30" s="244">
        <v>7</v>
      </c>
      <c r="AC30" s="244">
        <v>7</v>
      </c>
      <c r="AZ30" s="244">
        <v>2</v>
      </c>
      <c r="BA30" s="244">
        <f t="shared" si="19"/>
        <v>0</v>
      </c>
      <c r="BB30" s="244">
        <f t="shared" si="20"/>
        <v>0</v>
      </c>
      <c r="BC30" s="244">
        <f t="shared" si="21"/>
        <v>0</v>
      </c>
      <c r="BD30" s="244">
        <f t="shared" si="22"/>
        <v>0</v>
      </c>
      <c r="BE30" s="244">
        <f t="shared" si="23"/>
        <v>0</v>
      </c>
      <c r="CA30" s="274">
        <v>1</v>
      </c>
      <c r="CB30" s="274">
        <v>7</v>
      </c>
    </row>
    <row r="31" spans="1:80" ht="12.75">
      <c r="A31" s="275">
        <v>20</v>
      </c>
      <c r="B31" s="276" t="s">
        <v>522</v>
      </c>
      <c r="C31" s="277" t="s">
        <v>523</v>
      </c>
      <c r="D31" s="278" t="s">
        <v>181</v>
      </c>
      <c r="E31" s="279">
        <v>2</v>
      </c>
      <c r="F31" s="279">
        <v>0</v>
      </c>
      <c r="G31" s="280">
        <f t="shared" si="16"/>
        <v>0</v>
      </c>
      <c r="H31" s="281">
        <v>0</v>
      </c>
      <c r="I31" s="282">
        <f t="shared" si="17"/>
        <v>0</v>
      </c>
      <c r="J31" s="281">
        <v>0</v>
      </c>
      <c r="K31" s="282">
        <f t="shared" si="18"/>
        <v>0</v>
      </c>
      <c r="O31" s="274">
        <v>2</v>
      </c>
      <c r="AA31" s="244">
        <v>1</v>
      </c>
      <c r="AB31" s="244">
        <v>7</v>
      </c>
      <c r="AC31" s="244">
        <v>7</v>
      </c>
      <c r="AZ31" s="244">
        <v>2</v>
      </c>
      <c r="BA31" s="244">
        <f t="shared" si="19"/>
        <v>0</v>
      </c>
      <c r="BB31" s="244">
        <f t="shared" si="20"/>
        <v>0</v>
      </c>
      <c r="BC31" s="244">
        <f t="shared" si="21"/>
        <v>0</v>
      </c>
      <c r="BD31" s="244">
        <f t="shared" si="22"/>
        <v>0</v>
      </c>
      <c r="BE31" s="244">
        <f t="shared" si="23"/>
        <v>0</v>
      </c>
      <c r="CA31" s="274">
        <v>1</v>
      </c>
      <c r="CB31" s="274">
        <v>7</v>
      </c>
    </row>
    <row r="32" spans="1:80" ht="12.75">
      <c r="A32" s="275">
        <v>21</v>
      </c>
      <c r="B32" s="276" t="s">
        <v>524</v>
      </c>
      <c r="C32" s="277" t="s">
        <v>525</v>
      </c>
      <c r="D32" s="278" t="s">
        <v>181</v>
      </c>
      <c r="E32" s="279">
        <v>2</v>
      </c>
      <c r="F32" s="279">
        <v>0</v>
      </c>
      <c r="G32" s="280">
        <f t="shared" si="16"/>
        <v>0</v>
      </c>
      <c r="H32" s="281">
        <v>0</v>
      </c>
      <c r="I32" s="282">
        <f t="shared" si="17"/>
        <v>0</v>
      </c>
      <c r="J32" s="281">
        <v>0</v>
      </c>
      <c r="K32" s="282">
        <f t="shared" si="18"/>
        <v>0</v>
      </c>
      <c r="O32" s="274">
        <v>2</v>
      </c>
      <c r="AA32" s="244">
        <v>1</v>
      </c>
      <c r="AB32" s="244">
        <v>7</v>
      </c>
      <c r="AC32" s="244">
        <v>7</v>
      </c>
      <c r="AZ32" s="244">
        <v>2</v>
      </c>
      <c r="BA32" s="244">
        <f t="shared" si="19"/>
        <v>0</v>
      </c>
      <c r="BB32" s="244">
        <f t="shared" si="20"/>
        <v>0</v>
      </c>
      <c r="BC32" s="244">
        <f t="shared" si="21"/>
        <v>0</v>
      </c>
      <c r="BD32" s="244">
        <f t="shared" si="22"/>
        <v>0</v>
      </c>
      <c r="BE32" s="244">
        <f t="shared" si="23"/>
        <v>0</v>
      </c>
      <c r="CA32" s="274">
        <v>1</v>
      </c>
      <c r="CB32" s="274">
        <v>7</v>
      </c>
    </row>
    <row r="33" spans="1:80" ht="12.75">
      <c r="A33" s="275">
        <v>22</v>
      </c>
      <c r="B33" s="276" t="s">
        <v>526</v>
      </c>
      <c r="C33" s="277" t="s">
        <v>527</v>
      </c>
      <c r="D33" s="278" t="s">
        <v>181</v>
      </c>
      <c r="E33" s="279">
        <v>29</v>
      </c>
      <c r="F33" s="279">
        <v>0</v>
      </c>
      <c r="G33" s="280">
        <f t="shared" si="16"/>
        <v>0</v>
      </c>
      <c r="H33" s="281">
        <v>0</v>
      </c>
      <c r="I33" s="282">
        <f t="shared" si="17"/>
        <v>0</v>
      </c>
      <c r="J33" s="281">
        <v>0</v>
      </c>
      <c r="K33" s="282">
        <f t="shared" si="18"/>
        <v>0</v>
      </c>
      <c r="O33" s="274">
        <v>2</v>
      </c>
      <c r="AA33" s="244">
        <v>1</v>
      </c>
      <c r="AB33" s="244">
        <v>7</v>
      </c>
      <c r="AC33" s="244">
        <v>7</v>
      </c>
      <c r="AZ33" s="244">
        <v>2</v>
      </c>
      <c r="BA33" s="244">
        <f t="shared" si="19"/>
        <v>0</v>
      </c>
      <c r="BB33" s="244">
        <f t="shared" si="20"/>
        <v>0</v>
      </c>
      <c r="BC33" s="244">
        <f t="shared" si="21"/>
        <v>0</v>
      </c>
      <c r="BD33" s="244">
        <f t="shared" si="22"/>
        <v>0</v>
      </c>
      <c r="BE33" s="244">
        <f t="shared" si="23"/>
        <v>0</v>
      </c>
      <c r="CA33" s="274">
        <v>1</v>
      </c>
      <c r="CB33" s="274">
        <v>7</v>
      </c>
    </row>
    <row r="34" spans="1:80" ht="12.75">
      <c r="A34" s="275">
        <v>23</v>
      </c>
      <c r="B34" s="276" t="s">
        <v>528</v>
      </c>
      <c r="C34" s="277" t="s">
        <v>529</v>
      </c>
      <c r="D34" s="278" t="s">
        <v>181</v>
      </c>
      <c r="E34" s="279">
        <v>1</v>
      </c>
      <c r="F34" s="279">
        <v>0</v>
      </c>
      <c r="G34" s="280">
        <f t="shared" si="16"/>
        <v>0</v>
      </c>
      <c r="H34" s="281">
        <v>0</v>
      </c>
      <c r="I34" s="282">
        <f t="shared" si="17"/>
        <v>0</v>
      </c>
      <c r="J34" s="281">
        <v>0</v>
      </c>
      <c r="K34" s="282">
        <f t="shared" si="18"/>
        <v>0</v>
      </c>
      <c r="O34" s="274">
        <v>2</v>
      </c>
      <c r="AA34" s="244">
        <v>1</v>
      </c>
      <c r="AB34" s="244">
        <v>7</v>
      </c>
      <c r="AC34" s="244">
        <v>7</v>
      </c>
      <c r="AZ34" s="244">
        <v>2</v>
      </c>
      <c r="BA34" s="244">
        <f t="shared" si="19"/>
        <v>0</v>
      </c>
      <c r="BB34" s="244">
        <f t="shared" si="20"/>
        <v>0</v>
      </c>
      <c r="BC34" s="244">
        <f t="shared" si="21"/>
        <v>0</v>
      </c>
      <c r="BD34" s="244">
        <f t="shared" si="22"/>
        <v>0</v>
      </c>
      <c r="BE34" s="244">
        <f t="shared" si="23"/>
        <v>0</v>
      </c>
      <c r="CA34" s="274">
        <v>1</v>
      </c>
      <c r="CB34" s="274">
        <v>7</v>
      </c>
    </row>
    <row r="35" spans="1:80" ht="12.75">
      <c r="A35" s="275">
        <v>24</v>
      </c>
      <c r="B35" s="276" t="s">
        <v>530</v>
      </c>
      <c r="C35" s="277" t="s">
        <v>531</v>
      </c>
      <c r="D35" s="278" t="s">
        <v>181</v>
      </c>
      <c r="E35" s="279">
        <v>5</v>
      </c>
      <c r="F35" s="279">
        <v>0</v>
      </c>
      <c r="G35" s="280">
        <f t="shared" si="16"/>
        <v>0</v>
      </c>
      <c r="H35" s="281">
        <v>0</v>
      </c>
      <c r="I35" s="282">
        <f t="shared" si="17"/>
        <v>0</v>
      </c>
      <c r="J35" s="281">
        <v>0</v>
      </c>
      <c r="K35" s="282">
        <f t="shared" si="18"/>
        <v>0</v>
      </c>
      <c r="O35" s="274">
        <v>2</v>
      </c>
      <c r="AA35" s="244">
        <v>1</v>
      </c>
      <c r="AB35" s="244">
        <v>7</v>
      </c>
      <c r="AC35" s="244">
        <v>7</v>
      </c>
      <c r="AZ35" s="244">
        <v>2</v>
      </c>
      <c r="BA35" s="244">
        <f t="shared" si="19"/>
        <v>0</v>
      </c>
      <c r="BB35" s="244">
        <f t="shared" si="20"/>
        <v>0</v>
      </c>
      <c r="BC35" s="244">
        <f t="shared" si="21"/>
        <v>0</v>
      </c>
      <c r="BD35" s="244">
        <f t="shared" si="22"/>
        <v>0</v>
      </c>
      <c r="BE35" s="244">
        <f t="shared" si="23"/>
        <v>0</v>
      </c>
      <c r="CA35" s="274">
        <v>1</v>
      </c>
      <c r="CB35" s="274">
        <v>7</v>
      </c>
    </row>
    <row r="36" spans="1:80" ht="12.75">
      <c r="A36" s="275">
        <v>25</v>
      </c>
      <c r="B36" s="276" t="s">
        <v>532</v>
      </c>
      <c r="C36" s="277" t="s">
        <v>533</v>
      </c>
      <c r="D36" s="278" t="s">
        <v>181</v>
      </c>
      <c r="E36" s="279">
        <v>2</v>
      </c>
      <c r="F36" s="279">
        <v>0</v>
      </c>
      <c r="G36" s="280">
        <f t="shared" si="16"/>
        <v>0</v>
      </c>
      <c r="H36" s="281">
        <v>0</v>
      </c>
      <c r="I36" s="282">
        <f t="shared" si="17"/>
        <v>0</v>
      </c>
      <c r="J36" s="281">
        <v>0</v>
      </c>
      <c r="K36" s="282">
        <f t="shared" si="18"/>
        <v>0</v>
      </c>
      <c r="O36" s="274">
        <v>2</v>
      </c>
      <c r="AA36" s="244">
        <v>1</v>
      </c>
      <c r="AB36" s="244">
        <v>7</v>
      </c>
      <c r="AC36" s="244">
        <v>7</v>
      </c>
      <c r="AZ36" s="244">
        <v>2</v>
      </c>
      <c r="BA36" s="244">
        <f t="shared" si="19"/>
        <v>0</v>
      </c>
      <c r="BB36" s="244">
        <f t="shared" si="20"/>
        <v>0</v>
      </c>
      <c r="BC36" s="244">
        <f t="shared" si="21"/>
        <v>0</v>
      </c>
      <c r="BD36" s="244">
        <f t="shared" si="22"/>
        <v>0</v>
      </c>
      <c r="BE36" s="244">
        <f t="shared" si="23"/>
        <v>0</v>
      </c>
      <c r="CA36" s="274">
        <v>1</v>
      </c>
      <c r="CB36" s="274">
        <v>7</v>
      </c>
    </row>
    <row r="37" spans="1:80" ht="12.75">
      <c r="A37" s="275">
        <v>26</v>
      </c>
      <c r="B37" s="276" t="s">
        <v>534</v>
      </c>
      <c r="C37" s="277" t="s">
        <v>535</v>
      </c>
      <c r="D37" s="278" t="s">
        <v>181</v>
      </c>
      <c r="E37" s="279">
        <v>16</v>
      </c>
      <c r="F37" s="279">
        <v>0</v>
      </c>
      <c r="G37" s="280">
        <f t="shared" si="16"/>
        <v>0</v>
      </c>
      <c r="H37" s="281">
        <v>0</v>
      </c>
      <c r="I37" s="282">
        <f t="shared" si="17"/>
        <v>0</v>
      </c>
      <c r="J37" s="281">
        <v>0</v>
      </c>
      <c r="K37" s="282">
        <f t="shared" si="18"/>
        <v>0</v>
      </c>
      <c r="O37" s="274">
        <v>2</v>
      </c>
      <c r="AA37" s="244">
        <v>1</v>
      </c>
      <c r="AB37" s="244">
        <v>7</v>
      </c>
      <c r="AC37" s="244">
        <v>7</v>
      </c>
      <c r="AZ37" s="244">
        <v>2</v>
      </c>
      <c r="BA37" s="244">
        <f t="shared" si="19"/>
        <v>0</v>
      </c>
      <c r="BB37" s="244">
        <f t="shared" si="20"/>
        <v>0</v>
      </c>
      <c r="BC37" s="244">
        <f t="shared" si="21"/>
        <v>0</v>
      </c>
      <c r="BD37" s="244">
        <f t="shared" si="22"/>
        <v>0</v>
      </c>
      <c r="BE37" s="244">
        <f t="shared" si="23"/>
        <v>0</v>
      </c>
      <c r="CA37" s="274">
        <v>1</v>
      </c>
      <c r="CB37" s="274">
        <v>7</v>
      </c>
    </row>
    <row r="38" spans="1:80" ht="12.75">
      <c r="A38" s="275">
        <v>27</v>
      </c>
      <c r="B38" s="276" t="s">
        <v>536</v>
      </c>
      <c r="C38" s="277" t="s">
        <v>537</v>
      </c>
      <c r="D38" s="278" t="s">
        <v>181</v>
      </c>
      <c r="E38" s="279">
        <v>4</v>
      </c>
      <c r="F38" s="279">
        <v>0</v>
      </c>
      <c r="G38" s="280">
        <f t="shared" si="16"/>
        <v>0</v>
      </c>
      <c r="H38" s="281">
        <v>0</v>
      </c>
      <c r="I38" s="282">
        <f t="shared" si="17"/>
        <v>0</v>
      </c>
      <c r="J38" s="281">
        <v>0</v>
      </c>
      <c r="K38" s="282">
        <f t="shared" si="18"/>
        <v>0</v>
      </c>
      <c r="O38" s="274">
        <v>2</v>
      </c>
      <c r="AA38" s="244">
        <v>1</v>
      </c>
      <c r="AB38" s="244">
        <v>7</v>
      </c>
      <c r="AC38" s="244">
        <v>7</v>
      </c>
      <c r="AZ38" s="244">
        <v>2</v>
      </c>
      <c r="BA38" s="244">
        <f t="shared" si="19"/>
        <v>0</v>
      </c>
      <c r="BB38" s="244">
        <f t="shared" si="20"/>
        <v>0</v>
      </c>
      <c r="BC38" s="244">
        <f t="shared" si="21"/>
        <v>0</v>
      </c>
      <c r="BD38" s="244">
        <f t="shared" si="22"/>
        <v>0</v>
      </c>
      <c r="BE38" s="244">
        <f t="shared" si="23"/>
        <v>0</v>
      </c>
      <c r="CA38" s="274">
        <v>1</v>
      </c>
      <c r="CB38" s="274">
        <v>7</v>
      </c>
    </row>
    <row r="39" spans="1:80" ht="12.75">
      <c r="A39" s="275">
        <v>28</v>
      </c>
      <c r="B39" s="276" t="s">
        <v>538</v>
      </c>
      <c r="C39" s="277" t="s">
        <v>539</v>
      </c>
      <c r="D39" s="278" t="s">
        <v>181</v>
      </c>
      <c r="E39" s="279">
        <v>10</v>
      </c>
      <c r="F39" s="279">
        <v>0</v>
      </c>
      <c r="G39" s="280">
        <f t="shared" si="16"/>
        <v>0</v>
      </c>
      <c r="H39" s="281">
        <v>0</v>
      </c>
      <c r="I39" s="282">
        <f t="shared" si="17"/>
        <v>0</v>
      </c>
      <c r="J39" s="281">
        <v>0</v>
      </c>
      <c r="K39" s="282">
        <f t="shared" si="18"/>
        <v>0</v>
      </c>
      <c r="O39" s="274">
        <v>2</v>
      </c>
      <c r="AA39" s="244">
        <v>1</v>
      </c>
      <c r="AB39" s="244">
        <v>7</v>
      </c>
      <c r="AC39" s="244">
        <v>7</v>
      </c>
      <c r="AZ39" s="244">
        <v>2</v>
      </c>
      <c r="BA39" s="244">
        <f t="shared" si="19"/>
        <v>0</v>
      </c>
      <c r="BB39" s="244">
        <f t="shared" si="20"/>
        <v>0</v>
      </c>
      <c r="BC39" s="244">
        <f t="shared" si="21"/>
        <v>0</v>
      </c>
      <c r="BD39" s="244">
        <f t="shared" si="22"/>
        <v>0</v>
      </c>
      <c r="BE39" s="244">
        <f t="shared" si="23"/>
        <v>0</v>
      </c>
      <c r="CA39" s="274">
        <v>1</v>
      </c>
      <c r="CB39" s="274">
        <v>7</v>
      </c>
    </row>
    <row r="40" spans="1:80" ht="12.75">
      <c r="A40" s="275">
        <v>29</v>
      </c>
      <c r="B40" s="276" t="s">
        <v>742</v>
      </c>
      <c r="C40" s="277" t="s">
        <v>743</v>
      </c>
      <c r="D40" s="278" t="s">
        <v>181</v>
      </c>
      <c r="E40" s="279">
        <v>1</v>
      </c>
      <c r="F40" s="279">
        <v>0</v>
      </c>
      <c r="G40" s="280">
        <f t="shared" si="16"/>
        <v>0</v>
      </c>
      <c r="H40" s="281">
        <v>0</v>
      </c>
      <c r="I40" s="282">
        <f t="shared" si="17"/>
        <v>0</v>
      </c>
      <c r="J40" s="281">
        <v>0</v>
      </c>
      <c r="K40" s="282">
        <f t="shared" si="18"/>
        <v>0</v>
      </c>
      <c r="O40" s="274">
        <v>2</v>
      </c>
      <c r="AA40" s="244">
        <v>1</v>
      </c>
      <c r="AB40" s="244">
        <v>7</v>
      </c>
      <c r="AC40" s="244">
        <v>7</v>
      </c>
      <c r="AZ40" s="244">
        <v>2</v>
      </c>
      <c r="BA40" s="244">
        <f t="shared" si="19"/>
        <v>0</v>
      </c>
      <c r="BB40" s="244">
        <f t="shared" si="20"/>
        <v>0</v>
      </c>
      <c r="BC40" s="244">
        <f t="shared" si="21"/>
        <v>0</v>
      </c>
      <c r="BD40" s="244">
        <f t="shared" si="22"/>
        <v>0</v>
      </c>
      <c r="BE40" s="244">
        <f t="shared" si="23"/>
        <v>0</v>
      </c>
      <c r="CA40" s="274">
        <v>1</v>
      </c>
      <c r="CB40" s="274">
        <v>7</v>
      </c>
    </row>
    <row r="41" spans="1:80" ht="12.75">
      <c r="A41" s="275">
        <v>30</v>
      </c>
      <c r="B41" s="276" t="s">
        <v>540</v>
      </c>
      <c r="C41" s="277" t="s">
        <v>541</v>
      </c>
      <c r="D41" s="278" t="s">
        <v>181</v>
      </c>
      <c r="E41" s="279">
        <v>29</v>
      </c>
      <c r="F41" s="279">
        <v>0</v>
      </c>
      <c r="G41" s="280">
        <f t="shared" si="16"/>
        <v>0</v>
      </c>
      <c r="H41" s="281">
        <v>0</v>
      </c>
      <c r="I41" s="282">
        <f t="shared" si="17"/>
        <v>0</v>
      </c>
      <c r="J41" s="281">
        <v>0</v>
      </c>
      <c r="K41" s="282">
        <f t="shared" si="18"/>
        <v>0</v>
      </c>
      <c r="O41" s="274">
        <v>2</v>
      </c>
      <c r="AA41" s="244">
        <v>1</v>
      </c>
      <c r="AB41" s="244">
        <v>7</v>
      </c>
      <c r="AC41" s="244">
        <v>7</v>
      </c>
      <c r="AZ41" s="244">
        <v>2</v>
      </c>
      <c r="BA41" s="244">
        <f t="shared" si="19"/>
        <v>0</v>
      </c>
      <c r="BB41" s="244">
        <f t="shared" si="20"/>
        <v>0</v>
      </c>
      <c r="BC41" s="244">
        <f t="shared" si="21"/>
        <v>0</v>
      </c>
      <c r="BD41" s="244">
        <f t="shared" si="22"/>
        <v>0</v>
      </c>
      <c r="BE41" s="244">
        <f t="shared" si="23"/>
        <v>0</v>
      </c>
      <c r="CA41" s="274">
        <v>1</v>
      </c>
      <c r="CB41" s="274">
        <v>7</v>
      </c>
    </row>
    <row r="42" spans="1:80" ht="12.75">
      <c r="A42" s="275">
        <v>31</v>
      </c>
      <c r="B42" s="276" t="s">
        <v>542</v>
      </c>
      <c r="C42" s="277" t="s">
        <v>543</v>
      </c>
      <c r="D42" s="278" t="s">
        <v>181</v>
      </c>
      <c r="E42" s="279">
        <v>1</v>
      </c>
      <c r="F42" s="279">
        <v>0</v>
      </c>
      <c r="G42" s="280">
        <f t="shared" si="16"/>
        <v>0</v>
      </c>
      <c r="H42" s="281">
        <v>0</v>
      </c>
      <c r="I42" s="282">
        <f t="shared" si="17"/>
        <v>0</v>
      </c>
      <c r="J42" s="281">
        <v>0</v>
      </c>
      <c r="K42" s="282">
        <f t="shared" si="18"/>
        <v>0</v>
      </c>
      <c r="O42" s="274">
        <v>2</v>
      </c>
      <c r="AA42" s="244">
        <v>1</v>
      </c>
      <c r="AB42" s="244">
        <v>7</v>
      </c>
      <c r="AC42" s="244">
        <v>7</v>
      </c>
      <c r="AZ42" s="244">
        <v>2</v>
      </c>
      <c r="BA42" s="244">
        <f t="shared" si="19"/>
        <v>0</v>
      </c>
      <c r="BB42" s="244">
        <f t="shared" si="20"/>
        <v>0</v>
      </c>
      <c r="BC42" s="244">
        <f t="shared" si="21"/>
        <v>0</v>
      </c>
      <c r="BD42" s="244">
        <f t="shared" si="22"/>
        <v>0</v>
      </c>
      <c r="BE42" s="244">
        <f t="shared" si="23"/>
        <v>0</v>
      </c>
      <c r="CA42" s="274">
        <v>1</v>
      </c>
      <c r="CB42" s="274">
        <v>7</v>
      </c>
    </row>
    <row r="43" spans="1:80" ht="12.75">
      <c r="A43" s="275">
        <v>32</v>
      </c>
      <c r="B43" s="276" t="s">
        <v>544</v>
      </c>
      <c r="C43" s="277" t="s">
        <v>545</v>
      </c>
      <c r="D43" s="278" t="s">
        <v>181</v>
      </c>
      <c r="E43" s="279">
        <v>5</v>
      </c>
      <c r="F43" s="279">
        <v>0</v>
      </c>
      <c r="G43" s="280">
        <f t="shared" si="16"/>
        <v>0</v>
      </c>
      <c r="H43" s="281">
        <v>0</v>
      </c>
      <c r="I43" s="282">
        <f t="shared" si="17"/>
        <v>0</v>
      </c>
      <c r="J43" s="281">
        <v>0</v>
      </c>
      <c r="K43" s="282">
        <f t="shared" si="18"/>
        <v>0</v>
      </c>
      <c r="O43" s="274">
        <v>2</v>
      </c>
      <c r="AA43" s="244">
        <v>1</v>
      </c>
      <c r="AB43" s="244">
        <v>7</v>
      </c>
      <c r="AC43" s="244">
        <v>7</v>
      </c>
      <c r="AZ43" s="244">
        <v>2</v>
      </c>
      <c r="BA43" s="244">
        <f t="shared" si="19"/>
        <v>0</v>
      </c>
      <c r="BB43" s="244">
        <f t="shared" si="20"/>
        <v>0</v>
      </c>
      <c r="BC43" s="244">
        <f t="shared" si="21"/>
        <v>0</v>
      </c>
      <c r="BD43" s="244">
        <f t="shared" si="22"/>
        <v>0</v>
      </c>
      <c r="BE43" s="244">
        <f t="shared" si="23"/>
        <v>0</v>
      </c>
      <c r="CA43" s="274">
        <v>1</v>
      </c>
      <c r="CB43" s="274">
        <v>7</v>
      </c>
    </row>
    <row r="44" spans="1:80" ht="12.75">
      <c r="A44" s="275">
        <v>33</v>
      </c>
      <c r="B44" s="276" t="s">
        <v>546</v>
      </c>
      <c r="C44" s="277" t="s">
        <v>547</v>
      </c>
      <c r="D44" s="278" t="s">
        <v>181</v>
      </c>
      <c r="E44" s="279">
        <v>2</v>
      </c>
      <c r="F44" s="279">
        <v>0</v>
      </c>
      <c r="G44" s="280">
        <f t="shared" si="16"/>
        <v>0</v>
      </c>
      <c r="H44" s="281">
        <v>0</v>
      </c>
      <c r="I44" s="282">
        <f t="shared" si="17"/>
        <v>0</v>
      </c>
      <c r="J44" s="281">
        <v>0</v>
      </c>
      <c r="K44" s="282">
        <f t="shared" si="18"/>
        <v>0</v>
      </c>
      <c r="O44" s="274">
        <v>2</v>
      </c>
      <c r="AA44" s="244">
        <v>1</v>
      </c>
      <c r="AB44" s="244">
        <v>7</v>
      </c>
      <c r="AC44" s="244">
        <v>7</v>
      </c>
      <c r="AZ44" s="244">
        <v>2</v>
      </c>
      <c r="BA44" s="244">
        <f t="shared" si="19"/>
        <v>0</v>
      </c>
      <c r="BB44" s="244">
        <f t="shared" si="20"/>
        <v>0</v>
      </c>
      <c r="BC44" s="244">
        <f t="shared" si="21"/>
        <v>0</v>
      </c>
      <c r="BD44" s="244">
        <f t="shared" si="22"/>
        <v>0</v>
      </c>
      <c r="BE44" s="244">
        <f t="shared" si="23"/>
        <v>0</v>
      </c>
      <c r="CA44" s="274">
        <v>1</v>
      </c>
      <c r="CB44" s="274">
        <v>7</v>
      </c>
    </row>
    <row r="45" spans="1:80" ht="22.5">
      <c r="A45" s="275">
        <v>34</v>
      </c>
      <c r="B45" s="276" t="s">
        <v>548</v>
      </c>
      <c r="C45" s="277" t="s">
        <v>549</v>
      </c>
      <c r="D45" s="278" t="s">
        <v>250</v>
      </c>
      <c r="E45" s="279">
        <v>258</v>
      </c>
      <c r="F45" s="279">
        <v>0</v>
      </c>
      <c r="G45" s="280">
        <f t="shared" si="16"/>
        <v>0</v>
      </c>
      <c r="H45" s="281">
        <v>0</v>
      </c>
      <c r="I45" s="282">
        <f t="shared" si="17"/>
        <v>0</v>
      </c>
      <c r="J45" s="281">
        <v>0</v>
      </c>
      <c r="K45" s="282">
        <f t="shared" si="18"/>
        <v>0</v>
      </c>
      <c r="O45" s="274">
        <v>2</v>
      </c>
      <c r="AA45" s="244">
        <v>1</v>
      </c>
      <c r="AB45" s="244">
        <v>7</v>
      </c>
      <c r="AC45" s="244">
        <v>7</v>
      </c>
      <c r="AZ45" s="244">
        <v>2</v>
      </c>
      <c r="BA45" s="244">
        <f t="shared" si="19"/>
        <v>0</v>
      </c>
      <c r="BB45" s="244">
        <f t="shared" si="20"/>
        <v>0</v>
      </c>
      <c r="BC45" s="244">
        <f t="shared" si="21"/>
        <v>0</v>
      </c>
      <c r="BD45" s="244">
        <f t="shared" si="22"/>
        <v>0</v>
      </c>
      <c r="BE45" s="244">
        <f t="shared" si="23"/>
        <v>0</v>
      </c>
      <c r="CA45" s="274">
        <v>1</v>
      </c>
      <c r="CB45" s="274">
        <v>7</v>
      </c>
    </row>
    <row r="46" spans="1:80" ht="22.5">
      <c r="A46" s="275">
        <v>35</v>
      </c>
      <c r="B46" s="276" t="s">
        <v>550</v>
      </c>
      <c r="C46" s="277" t="s">
        <v>744</v>
      </c>
      <c r="D46" s="278" t="s">
        <v>250</v>
      </c>
      <c r="E46" s="279">
        <v>76</v>
      </c>
      <c r="F46" s="279">
        <v>0</v>
      </c>
      <c r="G46" s="280">
        <f t="shared" si="16"/>
        <v>0</v>
      </c>
      <c r="H46" s="281">
        <v>0</v>
      </c>
      <c r="I46" s="282">
        <f t="shared" si="17"/>
        <v>0</v>
      </c>
      <c r="J46" s="281">
        <v>0</v>
      </c>
      <c r="K46" s="282">
        <f t="shared" si="18"/>
        <v>0</v>
      </c>
      <c r="O46" s="274">
        <v>2</v>
      </c>
      <c r="AA46" s="244">
        <v>1</v>
      </c>
      <c r="AB46" s="244">
        <v>7</v>
      </c>
      <c r="AC46" s="244">
        <v>7</v>
      </c>
      <c r="AZ46" s="244">
        <v>2</v>
      </c>
      <c r="BA46" s="244">
        <f t="shared" si="19"/>
        <v>0</v>
      </c>
      <c r="BB46" s="244">
        <f t="shared" si="20"/>
        <v>0</v>
      </c>
      <c r="BC46" s="244">
        <f t="shared" si="21"/>
        <v>0</v>
      </c>
      <c r="BD46" s="244">
        <f t="shared" si="22"/>
        <v>0</v>
      </c>
      <c r="BE46" s="244">
        <f t="shared" si="23"/>
        <v>0</v>
      </c>
      <c r="CA46" s="274">
        <v>1</v>
      </c>
      <c r="CB46" s="274">
        <v>7</v>
      </c>
    </row>
    <row r="47" spans="1:80" ht="22.5">
      <c r="A47" s="275">
        <v>36</v>
      </c>
      <c r="B47" s="276" t="s">
        <v>552</v>
      </c>
      <c r="C47" s="277" t="s">
        <v>745</v>
      </c>
      <c r="D47" s="278" t="s">
        <v>250</v>
      </c>
      <c r="E47" s="279">
        <v>90</v>
      </c>
      <c r="F47" s="279">
        <v>0</v>
      </c>
      <c r="G47" s="280">
        <f t="shared" si="16"/>
        <v>0</v>
      </c>
      <c r="H47" s="281">
        <v>0</v>
      </c>
      <c r="I47" s="282">
        <f t="shared" si="17"/>
        <v>0</v>
      </c>
      <c r="J47" s="281">
        <v>0</v>
      </c>
      <c r="K47" s="282">
        <f t="shared" si="18"/>
        <v>0</v>
      </c>
      <c r="O47" s="274">
        <v>2</v>
      </c>
      <c r="AA47" s="244">
        <v>1</v>
      </c>
      <c r="AB47" s="244">
        <v>7</v>
      </c>
      <c r="AC47" s="244">
        <v>7</v>
      </c>
      <c r="AZ47" s="244">
        <v>2</v>
      </c>
      <c r="BA47" s="244">
        <f t="shared" si="19"/>
        <v>0</v>
      </c>
      <c r="BB47" s="244">
        <f t="shared" si="20"/>
        <v>0</v>
      </c>
      <c r="BC47" s="244">
        <f t="shared" si="21"/>
        <v>0</v>
      </c>
      <c r="BD47" s="244">
        <f t="shared" si="22"/>
        <v>0</v>
      </c>
      <c r="BE47" s="244">
        <f t="shared" si="23"/>
        <v>0</v>
      </c>
      <c r="CA47" s="274">
        <v>1</v>
      </c>
      <c r="CB47" s="274">
        <v>7</v>
      </c>
    </row>
    <row r="48" spans="1:80" ht="22.5">
      <c r="A48" s="275">
        <v>37</v>
      </c>
      <c r="B48" s="276" t="s">
        <v>554</v>
      </c>
      <c r="C48" s="277" t="s">
        <v>555</v>
      </c>
      <c r="D48" s="278" t="s">
        <v>250</v>
      </c>
      <c r="E48" s="279">
        <v>12</v>
      </c>
      <c r="F48" s="279">
        <v>0</v>
      </c>
      <c r="G48" s="280">
        <f t="shared" si="16"/>
        <v>0</v>
      </c>
      <c r="H48" s="281">
        <v>0</v>
      </c>
      <c r="I48" s="282">
        <f t="shared" si="17"/>
        <v>0</v>
      </c>
      <c r="J48" s="281">
        <v>0</v>
      </c>
      <c r="K48" s="282">
        <f t="shared" si="18"/>
        <v>0</v>
      </c>
      <c r="O48" s="274">
        <v>2</v>
      </c>
      <c r="AA48" s="244">
        <v>1</v>
      </c>
      <c r="AB48" s="244">
        <v>7</v>
      </c>
      <c r="AC48" s="244">
        <v>7</v>
      </c>
      <c r="AZ48" s="244">
        <v>2</v>
      </c>
      <c r="BA48" s="244">
        <f t="shared" si="19"/>
        <v>0</v>
      </c>
      <c r="BB48" s="244">
        <f t="shared" si="20"/>
        <v>0</v>
      </c>
      <c r="BC48" s="244">
        <f t="shared" si="21"/>
        <v>0</v>
      </c>
      <c r="BD48" s="244">
        <f t="shared" si="22"/>
        <v>0</v>
      </c>
      <c r="BE48" s="244">
        <f t="shared" si="23"/>
        <v>0</v>
      </c>
      <c r="CA48" s="274">
        <v>1</v>
      </c>
      <c r="CB48" s="274">
        <v>7</v>
      </c>
    </row>
    <row r="49" spans="1:80" ht="22.5">
      <c r="A49" s="275">
        <v>38</v>
      </c>
      <c r="B49" s="276" t="s">
        <v>556</v>
      </c>
      <c r="C49" s="277" t="s">
        <v>557</v>
      </c>
      <c r="D49" s="278" t="s">
        <v>250</v>
      </c>
      <c r="E49" s="279">
        <v>54</v>
      </c>
      <c r="F49" s="279">
        <v>0</v>
      </c>
      <c r="G49" s="280">
        <f t="shared" si="16"/>
        <v>0</v>
      </c>
      <c r="H49" s="281">
        <v>0</v>
      </c>
      <c r="I49" s="282">
        <f t="shared" si="17"/>
        <v>0</v>
      </c>
      <c r="J49" s="281">
        <v>0</v>
      </c>
      <c r="K49" s="282">
        <f t="shared" si="18"/>
        <v>0</v>
      </c>
      <c r="O49" s="274">
        <v>2</v>
      </c>
      <c r="AA49" s="244">
        <v>1</v>
      </c>
      <c r="AB49" s="244">
        <v>7</v>
      </c>
      <c r="AC49" s="244">
        <v>7</v>
      </c>
      <c r="AZ49" s="244">
        <v>2</v>
      </c>
      <c r="BA49" s="244">
        <f t="shared" si="19"/>
        <v>0</v>
      </c>
      <c r="BB49" s="244">
        <f t="shared" si="20"/>
        <v>0</v>
      </c>
      <c r="BC49" s="244">
        <f t="shared" si="21"/>
        <v>0</v>
      </c>
      <c r="BD49" s="244">
        <f t="shared" si="22"/>
        <v>0</v>
      </c>
      <c r="BE49" s="244">
        <f t="shared" si="23"/>
        <v>0</v>
      </c>
      <c r="CA49" s="274">
        <v>1</v>
      </c>
      <c r="CB49" s="274">
        <v>7</v>
      </c>
    </row>
    <row r="50" spans="1:80" ht="22.5">
      <c r="A50" s="275">
        <v>39</v>
      </c>
      <c r="B50" s="276" t="s">
        <v>558</v>
      </c>
      <c r="C50" s="277" t="s">
        <v>559</v>
      </c>
      <c r="D50" s="278" t="s">
        <v>250</v>
      </c>
      <c r="E50" s="279">
        <v>43</v>
      </c>
      <c r="F50" s="279">
        <v>0</v>
      </c>
      <c r="G50" s="280">
        <f t="shared" si="16"/>
        <v>0</v>
      </c>
      <c r="H50" s="281">
        <v>0</v>
      </c>
      <c r="I50" s="282">
        <f t="shared" si="17"/>
        <v>0</v>
      </c>
      <c r="J50" s="281">
        <v>0</v>
      </c>
      <c r="K50" s="282">
        <f t="shared" si="18"/>
        <v>0</v>
      </c>
      <c r="O50" s="274">
        <v>2</v>
      </c>
      <c r="AA50" s="244">
        <v>1</v>
      </c>
      <c r="AB50" s="244">
        <v>7</v>
      </c>
      <c r="AC50" s="244">
        <v>7</v>
      </c>
      <c r="AZ50" s="244">
        <v>2</v>
      </c>
      <c r="BA50" s="244">
        <f t="shared" si="19"/>
        <v>0</v>
      </c>
      <c r="BB50" s="244">
        <f t="shared" si="20"/>
        <v>0</v>
      </c>
      <c r="BC50" s="244">
        <f t="shared" si="21"/>
        <v>0</v>
      </c>
      <c r="BD50" s="244">
        <f t="shared" si="22"/>
        <v>0</v>
      </c>
      <c r="BE50" s="244">
        <f t="shared" si="23"/>
        <v>0</v>
      </c>
      <c r="CA50" s="274">
        <v>1</v>
      </c>
      <c r="CB50" s="274">
        <v>7</v>
      </c>
    </row>
    <row r="51" spans="1:80" ht="22.5">
      <c r="A51" s="275">
        <v>40</v>
      </c>
      <c r="B51" s="276" t="s">
        <v>746</v>
      </c>
      <c r="C51" s="277" t="s">
        <v>747</v>
      </c>
      <c r="D51" s="278" t="s">
        <v>250</v>
      </c>
      <c r="E51" s="279">
        <v>4</v>
      </c>
      <c r="F51" s="279">
        <v>0</v>
      </c>
      <c r="G51" s="280">
        <f t="shared" si="16"/>
        <v>0</v>
      </c>
      <c r="H51" s="281">
        <v>0</v>
      </c>
      <c r="I51" s="282">
        <f t="shared" si="17"/>
        <v>0</v>
      </c>
      <c r="J51" s="281">
        <v>0</v>
      </c>
      <c r="K51" s="282">
        <f t="shared" si="18"/>
        <v>0</v>
      </c>
      <c r="O51" s="274">
        <v>2</v>
      </c>
      <c r="AA51" s="244">
        <v>1</v>
      </c>
      <c r="AB51" s="244">
        <v>7</v>
      </c>
      <c r="AC51" s="244">
        <v>7</v>
      </c>
      <c r="AZ51" s="244">
        <v>2</v>
      </c>
      <c r="BA51" s="244">
        <f t="shared" si="19"/>
        <v>0</v>
      </c>
      <c r="BB51" s="244">
        <f t="shared" si="20"/>
        <v>0</v>
      </c>
      <c r="BC51" s="244">
        <f t="shared" si="21"/>
        <v>0</v>
      </c>
      <c r="BD51" s="244">
        <f t="shared" si="22"/>
        <v>0</v>
      </c>
      <c r="BE51" s="244">
        <f t="shared" si="23"/>
        <v>0</v>
      </c>
      <c r="CA51" s="274">
        <v>1</v>
      </c>
      <c r="CB51" s="274">
        <v>7</v>
      </c>
    </row>
    <row r="52" spans="1:80" ht="22.5">
      <c r="A52" s="275">
        <v>41</v>
      </c>
      <c r="B52" s="276" t="s">
        <v>560</v>
      </c>
      <c r="C52" s="277" t="s">
        <v>748</v>
      </c>
      <c r="D52" s="278" t="s">
        <v>250</v>
      </c>
      <c r="E52" s="279">
        <v>156</v>
      </c>
      <c r="F52" s="279">
        <v>0</v>
      </c>
      <c r="G52" s="280">
        <f t="shared" si="16"/>
        <v>0</v>
      </c>
      <c r="H52" s="281">
        <v>0</v>
      </c>
      <c r="I52" s="282">
        <f t="shared" si="17"/>
        <v>0</v>
      </c>
      <c r="J52" s="281">
        <v>0</v>
      </c>
      <c r="K52" s="282">
        <f t="shared" si="18"/>
        <v>0</v>
      </c>
      <c r="O52" s="274">
        <v>2</v>
      </c>
      <c r="AA52" s="244">
        <v>1</v>
      </c>
      <c r="AB52" s="244">
        <v>7</v>
      </c>
      <c r="AC52" s="244">
        <v>7</v>
      </c>
      <c r="AZ52" s="244">
        <v>2</v>
      </c>
      <c r="BA52" s="244">
        <f t="shared" si="19"/>
        <v>0</v>
      </c>
      <c r="BB52" s="244">
        <f t="shared" si="20"/>
        <v>0</v>
      </c>
      <c r="BC52" s="244">
        <f t="shared" si="21"/>
        <v>0</v>
      </c>
      <c r="BD52" s="244">
        <f t="shared" si="22"/>
        <v>0</v>
      </c>
      <c r="BE52" s="244">
        <f t="shared" si="23"/>
        <v>0</v>
      </c>
      <c r="CA52" s="274">
        <v>1</v>
      </c>
      <c r="CB52" s="274">
        <v>7</v>
      </c>
    </row>
    <row r="53" spans="1:80" ht="22.5">
      <c r="A53" s="275">
        <v>42</v>
      </c>
      <c r="B53" s="276" t="s">
        <v>749</v>
      </c>
      <c r="C53" s="277" t="s">
        <v>750</v>
      </c>
      <c r="D53" s="278" t="s">
        <v>250</v>
      </c>
      <c r="E53" s="279">
        <v>18</v>
      </c>
      <c r="F53" s="279">
        <v>0</v>
      </c>
      <c r="G53" s="280">
        <f t="shared" si="16"/>
        <v>0</v>
      </c>
      <c r="H53" s="281">
        <v>0</v>
      </c>
      <c r="I53" s="282">
        <f t="shared" si="17"/>
        <v>0</v>
      </c>
      <c r="J53" s="281">
        <v>0</v>
      </c>
      <c r="K53" s="282">
        <f t="shared" si="18"/>
        <v>0</v>
      </c>
      <c r="O53" s="274">
        <v>2</v>
      </c>
      <c r="AA53" s="244">
        <v>1</v>
      </c>
      <c r="AB53" s="244">
        <v>7</v>
      </c>
      <c r="AC53" s="244">
        <v>7</v>
      </c>
      <c r="AZ53" s="244">
        <v>2</v>
      </c>
      <c r="BA53" s="244">
        <f t="shared" si="19"/>
        <v>0</v>
      </c>
      <c r="BB53" s="244">
        <f t="shared" si="20"/>
        <v>0</v>
      </c>
      <c r="BC53" s="244">
        <f t="shared" si="21"/>
        <v>0</v>
      </c>
      <c r="BD53" s="244">
        <f t="shared" si="22"/>
        <v>0</v>
      </c>
      <c r="BE53" s="244">
        <f t="shared" si="23"/>
        <v>0</v>
      </c>
      <c r="CA53" s="274">
        <v>1</v>
      </c>
      <c r="CB53" s="274">
        <v>7</v>
      </c>
    </row>
    <row r="54" spans="1:80" ht="12.75">
      <c r="A54" s="275">
        <v>43</v>
      </c>
      <c r="B54" s="276" t="s">
        <v>564</v>
      </c>
      <c r="C54" s="277" t="s">
        <v>565</v>
      </c>
      <c r="D54" s="278" t="s">
        <v>250</v>
      </c>
      <c r="E54" s="279">
        <v>536</v>
      </c>
      <c r="F54" s="279">
        <v>0</v>
      </c>
      <c r="G54" s="280">
        <f t="shared" si="16"/>
        <v>0</v>
      </c>
      <c r="H54" s="281">
        <v>0</v>
      </c>
      <c r="I54" s="282">
        <f t="shared" si="17"/>
        <v>0</v>
      </c>
      <c r="J54" s="281">
        <v>0</v>
      </c>
      <c r="K54" s="282">
        <f t="shared" si="18"/>
        <v>0</v>
      </c>
      <c r="O54" s="274">
        <v>2</v>
      </c>
      <c r="AA54" s="244">
        <v>1</v>
      </c>
      <c r="AB54" s="244">
        <v>7</v>
      </c>
      <c r="AC54" s="244">
        <v>7</v>
      </c>
      <c r="AZ54" s="244">
        <v>2</v>
      </c>
      <c r="BA54" s="244">
        <f t="shared" si="19"/>
        <v>0</v>
      </c>
      <c r="BB54" s="244">
        <f t="shared" si="20"/>
        <v>0</v>
      </c>
      <c r="BC54" s="244">
        <f t="shared" si="21"/>
        <v>0</v>
      </c>
      <c r="BD54" s="244">
        <f t="shared" si="22"/>
        <v>0</v>
      </c>
      <c r="BE54" s="244">
        <f t="shared" si="23"/>
        <v>0</v>
      </c>
      <c r="CA54" s="274">
        <v>1</v>
      </c>
      <c r="CB54" s="274">
        <v>7</v>
      </c>
    </row>
    <row r="55" spans="1:80" ht="12.75">
      <c r="A55" s="275">
        <v>44</v>
      </c>
      <c r="B55" s="276" t="s">
        <v>566</v>
      </c>
      <c r="C55" s="277" t="s">
        <v>567</v>
      </c>
      <c r="D55" s="278" t="s">
        <v>250</v>
      </c>
      <c r="E55" s="279">
        <v>65</v>
      </c>
      <c r="F55" s="279">
        <v>0</v>
      </c>
      <c r="G55" s="280">
        <f t="shared" si="16"/>
        <v>0</v>
      </c>
      <c r="H55" s="281">
        <v>0</v>
      </c>
      <c r="I55" s="282">
        <f t="shared" si="17"/>
        <v>0</v>
      </c>
      <c r="J55" s="281">
        <v>0</v>
      </c>
      <c r="K55" s="282">
        <f t="shared" si="18"/>
        <v>0</v>
      </c>
      <c r="O55" s="274">
        <v>2</v>
      </c>
      <c r="AA55" s="244">
        <v>2</v>
      </c>
      <c r="AB55" s="244">
        <v>7</v>
      </c>
      <c r="AC55" s="244">
        <v>7</v>
      </c>
      <c r="AZ55" s="244">
        <v>2</v>
      </c>
      <c r="BA55" s="244">
        <f t="shared" si="19"/>
        <v>0</v>
      </c>
      <c r="BB55" s="244">
        <f t="shared" si="20"/>
        <v>0</v>
      </c>
      <c r="BC55" s="244">
        <f t="shared" si="21"/>
        <v>0</v>
      </c>
      <c r="BD55" s="244">
        <f t="shared" si="22"/>
        <v>0</v>
      </c>
      <c r="BE55" s="244">
        <f t="shared" si="23"/>
        <v>0</v>
      </c>
      <c r="CA55" s="274">
        <v>2</v>
      </c>
      <c r="CB55" s="274">
        <v>7</v>
      </c>
    </row>
    <row r="56" spans="1:80" ht="12.75">
      <c r="A56" s="275">
        <v>45</v>
      </c>
      <c r="B56" s="276" t="s">
        <v>568</v>
      </c>
      <c r="C56" s="277" t="s">
        <v>569</v>
      </c>
      <c r="D56" s="278" t="s">
        <v>250</v>
      </c>
      <c r="E56" s="279">
        <v>59</v>
      </c>
      <c r="F56" s="279">
        <v>0</v>
      </c>
      <c r="G56" s="280">
        <f t="shared" si="16"/>
        <v>0</v>
      </c>
      <c r="H56" s="281">
        <v>0</v>
      </c>
      <c r="I56" s="282">
        <f t="shared" si="17"/>
        <v>0</v>
      </c>
      <c r="J56" s="281">
        <v>0</v>
      </c>
      <c r="K56" s="282">
        <f t="shared" si="18"/>
        <v>0</v>
      </c>
      <c r="O56" s="274">
        <v>2</v>
      </c>
      <c r="AA56" s="244">
        <v>2</v>
      </c>
      <c r="AB56" s="244">
        <v>7</v>
      </c>
      <c r="AC56" s="244">
        <v>7</v>
      </c>
      <c r="AZ56" s="244">
        <v>2</v>
      </c>
      <c r="BA56" s="244">
        <f t="shared" si="19"/>
        <v>0</v>
      </c>
      <c r="BB56" s="244">
        <f t="shared" si="20"/>
        <v>0</v>
      </c>
      <c r="BC56" s="244">
        <f t="shared" si="21"/>
        <v>0</v>
      </c>
      <c r="BD56" s="244">
        <f t="shared" si="22"/>
        <v>0</v>
      </c>
      <c r="BE56" s="244">
        <f t="shared" si="23"/>
        <v>0</v>
      </c>
      <c r="CA56" s="274">
        <v>2</v>
      </c>
      <c r="CB56" s="274">
        <v>7</v>
      </c>
    </row>
    <row r="57" spans="1:80" ht="12.75">
      <c r="A57" s="275">
        <v>46</v>
      </c>
      <c r="B57" s="276" t="s">
        <v>570</v>
      </c>
      <c r="C57" s="277" t="s">
        <v>571</v>
      </c>
      <c r="D57" s="278" t="s">
        <v>250</v>
      </c>
      <c r="E57" s="279">
        <v>66</v>
      </c>
      <c r="F57" s="279">
        <v>0</v>
      </c>
      <c r="G57" s="280">
        <f t="shared" si="16"/>
        <v>0</v>
      </c>
      <c r="H57" s="281">
        <v>0</v>
      </c>
      <c r="I57" s="282">
        <f t="shared" si="17"/>
        <v>0</v>
      </c>
      <c r="J57" s="281">
        <v>0</v>
      </c>
      <c r="K57" s="282">
        <f t="shared" si="18"/>
        <v>0</v>
      </c>
      <c r="O57" s="274">
        <v>2</v>
      </c>
      <c r="AA57" s="244">
        <v>2</v>
      </c>
      <c r="AB57" s="244">
        <v>7</v>
      </c>
      <c r="AC57" s="244">
        <v>7</v>
      </c>
      <c r="AZ57" s="244">
        <v>2</v>
      </c>
      <c r="BA57" s="244">
        <f t="shared" si="19"/>
        <v>0</v>
      </c>
      <c r="BB57" s="244">
        <f t="shared" si="20"/>
        <v>0</v>
      </c>
      <c r="BC57" s="244">
        <f t="shared" si="21"/>
        <v>0</v>
      </c>
      <c r="BD57" s="244">
        <f t="shared" si="22"/>
        <v>0</v>
      </c>
      <c r="BE57" s="244">
        <f t="shared" si="23"/>
        <v>0</v>
      </c>
      <c r="CA57" s="274">
        <v>2</v>
      </c>
      <c r="CB57" s="274">
        <v>7</v>
      </c>
    </row>
    <row r="58" spans="1:80" ht="12.75">
      <c r="A58" s="275">
        <v>47</v>
      </c>
      <c r="B58" s="276" t="s">
        <v>572</v>
      </c>
      <c r="C58" s="277" t="s">
        <v>573</v>
      </c>
      <c r="D58" s="278" t="s">
        <v>250</v>
      </c>
      <c r="E58" s="279">
        <v>12</v>
      </c>
      <c r="F58" s="279">
        <v>0</v>
      </c>
      <c r="G58" s="280">
        <f t="shared" si="16"/>
        <v>0</v>
      </c>
      <c r="H58" s="281">
        <v>0</v>
      </c>
      <c r="I58" s="282">
        <f t="shared" si="17"/>
        <v>0</v>
      </c>
      <c r="J58" s="281">
        <v>0</v>
      </c>
      <c r="K58" s="282">
        <f t="shared" si="18"/>
        <v>0</v>
      </c>
      <c r="O58" s="274">
        <v>2</v>
      </c>
      <c r="AA58" s="244">
        <v>2</v>
      </c>
      <c r="AB58" s="244">
        <v>7</v>
      </c>
      <c r="AC58" s="244">
        <v>7</v>
      </c>
      <c r="AZ58" s="244">
        <v>2</v>
      </c>
      <c r="BA58" s="244">
        <f t="shared" si="19"/>
        <v>0</v>
      </c>
      <c r="BB58" s="244">
        <f t="shared" si="20"/>
        <v>0</v>
      </c>
      <c r="BC58" s="244">
        <f t="shared" si="21"/>
        <v>0</v>
      </c>
      <c r="BD58" s="244">
        <f t="shared" si="22"/>
        <v>0</v>
      </c>
      <c r="BE58" s="244">
        <f t="shared" si="23"/>
        <v>0</v>
      </c>
      <c r="CA58" s="274">
        <v>2</v>
      </c>
      <c r="CB58" s="274">
        <v>7</v>
      </c>
    </row>
    <row r="59" spans="1:80" ht="12.75">
      <c r="A59" s="275">
        <v>48</v>
      </c>
      <c r="B59" s="276" t="s">
        <v>574</v>
      </c>
      <c r="C59" s="277" t="s">
        <v>575</v>
      </c>
      <c r="D59" s="278" t="s">
        <v>250</v>
      </c>
      <c r="E59" s="279">
        <v>43</v>
      </c>
      <c r="F59" s="279">
        <v>0</v>
      </c>
      <c r="G59" s="280">
        <f t="shared" si="16"/>
        <v>0</v>
      </c>
      <c r="H59" s="281">
        <v>0</v>
      </c>
      <c r="I59" s="282">
        <f t="shared" si="17"/>
        <v>0</v>
      </c>
      <c r="J59" s="281">
        <v>0</v>
      </c>
      <c r="K59" s="282">
        <f t="shared" si="18"/>
        <v>0</v>
      </c>
      <c r="O59" s="274">
        <v>2</v>
      </c>
      <c r="AA59" s="244">
        <v>2</v>
      </c>
      <c r="AB59" s="244">
        <v>7</v>
      </c>
      <c r="AC59" s="244">
        <v>7</v>
      </c>
      <c r="AZ59" s="244">
        <v>2</v>
      </c>
      <c r="BA59" s="244">
        <f t="shared" si="19"/>
        <v>0</v>
      </c>
      <c r="BB59" s="244">
        <f t="shared" si="20"/>
        <v>0</v>
      </c>
      <c r="BC59" s="244">
        <f t="shared" si="21"/>
        <v>0</v>
      </c>
      <c r="BD59" s="244">
        <f t="shared" si="22"/>
        <v>0</v>
      </c>
      <c r="BE59" s="244">
        <f t="shared" si="23"/>
        <v>0</v>
      </c>
      <c r="CA59" s="274">
        <v>2</v>
      </c>
      <c r="CB59" s="274">
        <v>7</v>
      </c>
    </row>
    <row r="60" spans="1:80" ht="12.75">
      <c r="A60" s="275">
        <v>49</v>
      </c>
      <c r="B60" s="276" t="s">
        <v>576</v>
      </c>
      <c r="C60" s="277" t="s">
        <v>577</v>
      </c>
      <c r="D60" s="278" t="s">
        <v>181</v>
      </c>
      <c r="E60" s="279">
        <v>37</v>
      </c>
      <c r="F60" s="279">
        <v>0</v>
      </c>
      <c r="G60" s="280">
        <f t="shared" si="16"/>
        <v>0</v>
      </c>
      <c r="H60" s="281">
        <v>0</v>
      </c>
      <c r="I60" s="282">
        <f t="shared" si="17"/>
        <v>0</v>
      </c>
      <c r="J60" s="281">
        <v>0</v>
      </c>
      <c r="K60" s="282">
        <f t="shared" si="18"/>
        <v>0</v>
      </c>
      <c r="O60" s="274">
        <v>2</v>
      </c>
      <c r="AA60" s="244">
        <v>1</v>
      </c>
      <c r="AB60" s="244">
        <v>7</v>
      </c>
      <c r="AC60" s="244">
        <v>7</v>
      </c>
      <c r="AZ60" s="244">
        <v>2</v>
      </c>
      <c r="BA60" s="244">
        <f t="shared" si="19"/>
        <v>0</v>
      </c>
      <c r="BB60" s="244">
        <f t="shared" si="20"/>
        <v>0</v>
      </c>
      <c r="BC60" s="244">
        <f t="shared" si="21"/>
        <v>0</v>
      </c>
      <c r="BD60" s="244">
        <f t="shared" si="22"/>
        <v>0</v>
      </c>
      <c r="BE60" s="244">
        <f t="shared" si="23"/>
        <v>0</v>
      </c>
      <c r="CA60" s="274">
        <v>1</v>
      </c>
      <c r="CB60" s="274">
        <v>7</v>
      </c>
    </row>
    <row r="61" spans="1:80" ht="12.75">
      <c r="A61" s="275">
        <v>50</v>
      </c>
      <c r="B61" s="276" t="s">
        <v>578</v>
      </c>
      <c r="C61" s="277" t="s">
        <v>579</v>
      </c>
      <c r="D61" s="278" t="s">
        <v>181</v>
      </c>
      <c r="E61" s="279">
        <v>76</v>
      </c>
      <c r="F61" s="279">
        <v>0</v>
      </c>
      <c r="G61" s="280">
        <f t="shared" si="16"/>
        <v>0</v>
      </c>
      <c r="H61" s="281">
        <v>0</v>
      </c>
      <c r="I61" s="282">
        <f t="shared" si="17"/>
        <v>0</v>
      </c>
      <c r="J61" s="281">
        <v>0</v>
      </c>
      <c r="K61" s="282">
        <f t="shared" si="18"/>
        <v>0</v>
      </c>
      <c r="O61" s="274">
        <v>2</v>
      </c>
      <c r="AA61" s="244">
        <v>1</v>
      </c>
      <c r="AB61" s="244">
        <v>7</v>
      </c>
      <c r="AC61" s="244">
        <v>7</v>
      </c>
      <c r="AZ61" s="244">
        <v>2</v>
      </c>
      <c r="BA61" s="244">
        <f t="shared" si="19"/>
        <v>0</v>
      </c>
      <c r="BB61" s="244">
        <f t="shared" si="20"/>
        <v>0</v>
      </c>
      <c r="BC61" s="244">
        <f t="shared" si="21"/>
        <v>0</v>
      </c>
      <c r="BD61" s="244">
        <f t="shared" si="22"/>
        <v>0</v>
      </c>
      <c r="BE61" s="244">
        <f t="shared" si="23"/>
        <v>0</v>
      </c>
      <c r="CA61" s="274">
        <v>1</v>
      </c>
      <c r="CB61" s="274">
        <v>7</v>
      </c>
    </row>
    <row r="62" spans="1:80" ht="12.75">
      <c r="A62" s="275">
        <v>51</v>
      </c>
      <c r="B62" s="276" t="s">
        <v>580</v>
      </c>
      <c r="C62" s="277" t="s">
        <v>581</v>
      </c>
      <c r="D62" s="278" t="s">
        <v>181</v>
      </c>
      <c r="E62" s="279">
        <v>37</v>
      </c>
      <c r="F62" s="279">
        <v>0</v>
      </c>
      <c r="G62" s="280">
        <f t="shared" si="16"/>
        <v>0</v>
      </c>
      <c r="H62" s="281">
        <v>0</v>
      </c>
      <c r="I62" s="282">
        <f t="shared" si="17"/>
        <v>0</v>
      </c>
      <c r="J62" s="281">
        <v>0</v>
      </c>
      <c r="K62" s="282">
        <f t="shared" si="18"/>
        <v>0</v>
      </c>
      <c r="O62" s="274">
        <v>2</v>
      </c>
      <c r="AA62" s="244">
        <v>1</v>
      </c>
      <c r="AB62" s="244">
        <v>7</v>
      </c>
      <c r="AC62" s="244">
        <v>7</v>
      </c>
      <c r="AZ62" s="244">
        <v>2</v>
      </c>
      <c r="BA62" s="244">
        <f t="shared" si="19"/>
        <v>0</v>
      </c>
      <c r="BB62" s="244">
        <f t="shared" si="20"/>
        <v>0</v>
      </c>
      <c r="BC62" s="244">
        <f t="shared" si="21"/>
        <v>0</v>
      </c>
      <c r="BD62" s="244">
        <f t="shared" si="22"/>
        <v>0</v>
      </c>
      <c r="BE62" s="244">
        <f t="shared" si="23"/>
        <v>0</v>
      </c>
      <c r="CA62" s="274">
        <v>1</v>
      </c>
      <c r="CB62" s="274">
        <v>7</v>
      </c>
    </row>
    <row r="63" spans="1:80" ht="12.75">
      <c r="A63" s="275">
        <v>52</v>
      </c>
      <c r="B63" s="276" t="s">
        <v>582</v>
      </c>
      <c r="C63" s="277" t="s">
        <v>583</v>
      </c>
      <c r="D63" s="278" t="s">
        <v>181</v>
      </c>
      <c r="E63" s="279">
        <v>15</v>
      </c>
      <c r="F63" s="279">
        <v>0</v>
      </c>
      <c r="G63" s="280">
        <f t="shared" si="16"/>
        <v>0</v>
      </c>
      <c r="H63" s="281">
        <v>0</v>
      </c>
      <c r="I63" s="282">
        <f t="shared" si="17"/>
        <v>0</v>
      </c>
      <c r="J63" s="281">
        <v>0</v>
      </c>
      <c r="K63" s="282">
        <f t="shared" si="18"/>
        <v>0</v>
      </c>
      <c r="O63" s="274">
        <v>2</v>
      </c>
      <c r="AA63" s="244">
        <v>1</v>
      </c>
      <c r="AB63" s="244">
        <v>7</v>
      </c>
      <c r="AC63" s="244">
        <v>7</v>
      </c>
      <c r="AZ63" s="244">
        <v>2</v>
      </c>
      <c r="BA63" s="244">
        <f t="shared" si="19"/>
        <v>0</v>
      </c>
      <c r="BB63" s="244">
        <f t="shared" si="20"/>
        <v>0</v>
      </c>
      <c r="BC63" s="244">
        <f t="shared" si="21"/>
        <v>0</v>
      </c>
      <c r="BD63" s="244">
        <f t="shared" si="22"/>
        <v>0</v>
      </c>
      <c r="BE63" s="244">
        <f t="shared" si="23"/>
        <v>0</v>
      </c>
      <c r="CA63" s="274">
        <v>1</v>
      </c>
      <c r="CB63" s="274">
        <v>7</v>
      </c>
    </row>
    <row r="64" spans="1:80" ht="12.75">
      <c r="A64" s="275">
        <v>53</v>
      </c>
      <c r="B64" s="276" t="s">
        <v>586</v>
      </c>
      <c r="C64" s="277" t="s">
        <v>587</v>
      </c>
      <c r="D64" s="278" t="s">
        <v>181</v>
      </c>
      <c r="E64" s="279">
        <v>1</v>
      </c>
      <c r="F64" s="279">
        <v>0</v>
      </c>
      <c r="G64" s="280">
        <f t="shared" si="16"/>
        <v>0</v>
      </c>
      <c r="H64" s="281">
        <v>0</v>
      </c>
      <c r="I64" s="282">
        <f t="shared" si="17"/>
        <v>0</v>
      </c>
      <c r="J64" s="281">
        <v>0</v>
      </c>
      <c r="K64" s="282">
        <f t="shared" si="18"/>
        <v>0</v>
      </c>
      <c r="O64" s="274">
        <v>2</v>
      </c>
      <c r="AA64" s="244">
        <v>1</v>
      </c>
      <c r="AB64" s="244">
        <v>7</v>
      </c>
      <c r="AC64" s="244">
        <v>7</v>
      </c>
      <c r="AZ64" s="244">
        <v>2</v>
      </c>
      <c r="BA64" s="244">
        <f t="shared" si="19"/>
        <v>0</v>
      </c>
      <c r="BB64" s="244">
        <f t="shared" si="20"/>
        <v>0</v>
      </c>
      <c r="BC64" s="244">
        <f t="shared" si="21"/>
        <v>0</v>
      </c>
      <c r="BD64" s="244">
        <f t="shared" si="22"/>
        <v>0</v>
      </c>
      <c r="BE64" s="244">
        <f t="shared" si="23"/>
        <v>0</v>
      </c>
      <c r="CA64" s="274">
        <v>1</v>
      </c>
      <c r="CB64" s="274">
        <v>7</v>
      </c>
    </row>
    <row r="65" spans="1:80" ht="12.75">
      <c r="A65" s="275">
        <v>54</v>
      </c>
      <c r="B65" s="276" t="s">
        <v>588</v>
      </c>
      <c r="C65" s="277" t="s">
        <v>589</v>
      </c>
      <c r="D65" s="278" t="s">
        <v>181</v>
      </c>
      <c r="E65" s="279">
        <v>35</v>
      </c>
      <c r="F65" s="279">
        <v>0</v>
      </c>
      <c r="G65" s="280">
        <f t="shared" si="16"/>
        <v>0</v>
      </c>
      <c r="H65" s="281">
        <v>0</v>
      </c>
      <c r="I65" s="282">
        <f t="shared" si="17"/>
        <v>0</v>
      </c>
      <c r="J65" s="281">
        <v>0</v>
      </c>
      <c r="K65" s="282">
        <f t="shared" si="18"/>
        <v>0</v>
      </c>
      <c r="O65" s="274">
        <v>2</v>
      </c>
      <c r="AA65" s="244">
        <v>1</v>
      </c>
      <c r="AB65" s="244">
        <v>7</v>
      </c>
      <c r="AC65" s="244">
        <v>7</v>
      </c>
      <c r="AZ65" s="244">
        <v>2</v>
      </c>
      <c r="BA65" s="244">
        <f t="shared" si="19"/>
        <v>0</v>
      </c>
      <c r="BB65" s="244">
        <f t="shared" si="20"/>
        <v>0</v>
      </c>
      <c r="BC65" s="244">
        <f t="shared" si="21"/>
        <v>0</v>
      </c>
      <c r="BD65" s="244">
        <f t="shared" si="22"/>
        <v>0</v>
      </c>
      <c r="BE65" s="244">
        <f t="shared" si="23"/>
        <v>0</v>
      </c>
      <c r="CA65" s="274">
        <v>1</v>
      </c>
      <c r="CB65" s="274">
        <v>7</v>
      </c>
    </row>
    <row r="66" spans="1:80" ht="12.75">
      <c r="A66" s="275">
        <v>55</v>
      </c>
      <c r="B66" s="276" t="s">
        <v>590</v>
      </c>
      <c r="C66" s="277" t="s">
        <v>591</v>
      </c>
      <c r="D66" s="278" t="s">
        <v>181</v>
      </c>
      <c r="E66" s="279">
        <v>4</v>
      </c>
      <c r="F66" s="279">
        <v>0</v>
      </c>
      <c r="G66" s="280">
        <f t="shared" si="16"/>
        <v>0</v>
      </c>
      <c r="H66" s="281">
        <v>0</v>
      </c>
      <c r="I66" s="282">
        <f t="shared" si="17"/>
        <v>0</v>
      </c>
      <c r="J66" s="281">
        <v>0</v>
      </c>
      <c r="K66" s="282">
        <f t="shared" si="18"/>
        <v>0</v>
      </c>
      <c r="O66" s="274">
        <v>2</v>
      </c>
      <c r="AA66" s="244">
        <v>1</v>
      </c>
      <c r="AB66" s="244">
        <v>7</v>
      </c>
      <c r="AC66" s="244">
        <v>7</v>
      </c>
      <c r="AZ66" s="244">
        <v>2</v>
      </c>
      <c r="BA66" s="244">
        <f t="shared" si="19"/>
        <v>0</v>
      </c>
      <c r="BB66" s="244">
        <f t="shared" si="20"/>
        <v>0</v>
      </c>
      <c r="BC66" s="244">
        <f t="shared" si="21"/>
        <v>0</v>
      </c>
      <c r="BD66" s="244">
        <f t="shared" si="22"/>
        <v>0</v>
      </c>
      <c r="BE66" s="244">
        <f t="shared" si="23"/>
        <v>0</v>
      </c>
      <c r="CA66" s="274">
        <v>1</v>
      </c>
      <c r="CB66" s="274">
        <v>7</v>
      </c>
    </row>
    <row r="67" spans="1:80" ht="12.75">
      <c r="A67" s="275">
        <v>56</v>
      </c>
      <c r="B67" s="276" t="s">
        <v>751</v>
      </c>
      <c r="C67" s="277" t="s">
        <v>595</v>
      </c>
      <c r="D67" s="278" t="s">
        <v>181</v>
      </c>
      <c r="E67" s="279">
        <v>2</v>
      </c>
      <c r="F67" s="279">
        <v>0</v>
      </c>
      <c r="G67" s="280">
        <f t="shared" si="16"/>
        <v>0</v>
      </c>
      <c r="H67" s="281">
        <v>0</v>
      </c>
      <c r="I67" s="282">
        <f t="shared" si="17"/>
        <v>0</v>
      </c>
      <c r="J67" s="281">
        <v>0</v>
      </c>
      <c r="K67" s="282">
        <f t="shared" si="18"/>
        <v>0</v>
      </c>
      <c r="O67" s="274">
        <v>2</v>
      </c>
      <c r="AA67" s="244">
        <v>1</v>
      </c>
      <c r="AB67" s="244">
        <v>7</v>
      </c>
      <c r="AC67" s="244">
        <v>7</v>
      </c>
      <c r="AZ67" s="244">
        <v>2</v>
      </c>
      <c r="BA67" s="244">
        <f t="shared" si="19"/>
        <v>0</v>
      </c>
      <c r="BB67" s="244">
        <f t="shared" si="20"/>
        <v>0</v>
      </c>
      <c r="BC67" s="244">
        <f t="shared" si="21"/>
        <v>0</v>
      </c>
      <c r="BD67" s="244">
        <f t="shared" si="22"/>
        <v>0</v>
      </c>
      <c r="BE67" s="244">
        <f t="shared" si="23"/>
        <v>0</v>
      </c>
      <c r="CA67" s="274">
        <v>1</v>
      </c>
      <c r="CB67" s="274">
        <v>7</v>
      </c>
    </row>
    <row r="68" spans="1:80" ht="12.75">
      <c r="A68" s="275">
        <v>57</v>
      </c>
      <c r="B68" s="276" t="s">
        <v>751</v>
      </c>
      <c r="C68" s="277" t="s">
        <v>595</v>
      </c>
      <c r="D68" s="278" t="s">
        <v>181</v>
      </c>
      <c r="E68" s="279">
        <v>8</v>
      </c>
      <c r="F68" s="279">
        <v>0</v>
      </c>
      <c r="G68" s="280">
        <f t="shared" si="16"/>
        <v>0</v>
      </c>
      <c r="H68" s="281">
        <v>0</v>
      </c>
      <c r="I68" s="282">
        <f t="shared" si="17"/>
        <v>0</v>
      </c>
      <c r="J68" s="281">
        <v>0</v>
      </c>
      <c r="K68" s="282">
        <f t="shared" si="18"/>
        <v>0</v>
      </c>
      <c r="O68" s="274">
        <v>2</v>
      </c>
      <c r="AA68" s="244">
        <v>1</v>
      </c>
      <c r="AB68" s="244">
        <v>7</v>
      </c>
      <c r="AC68" s="244">
        <v>7</v>
      </c>
      <c r="AZ68" s="244">
        <v>2</v>
      </c>
      <c r="BA68" s="244">
        <f t="shared" si="19"/>
        <v>0</v>
      </c>
      <c r="BB68" s="244">
        <f t="shared" si="20"/>
        <v>0</v>
      </c>
      <c r="BC68" s="244">
        <f t="shared" si="21"/>
        <v>0</v>
      </c>
      <c r="BD68" s="244">
        <f t="shared" si="22"/>
        <v>0</v>
      </c>
      <c r="BE68" s="244">
        <f t="shared" si="23"/>
        <v>0</v>
      </c>
      <c r="CA68" s="274">
        <v>1</v>
      </c>
      <c r="CB68" s="274">
        <v>7</v>
      </c>
    </row>
    <row r="69" spans="1:80" ht="12.75">
      <c r="A69" s="275">
        <v>58</v>
      </c>
      <c r="B69" s="276" t="s">
        <v>751</v>
      </c>
      <c r="C69" s="277" t="s">
        <v>595</v>
      </c>
      <c r="D69" s="278" t="s">
        <v>181</v>
      </c>
      <c r="E69" s="279">
        <v>3</v>
      </c>
      <c r="F69" s="279">
        <v>0</v>
      </c>
      <c r="G69" s="280">
        <f t="shared" si="16"/>
        <v>0</v>
      </c>
      <c r="H69" s="281">
        <v>0</v>
      </c>
      <c r="I69" s="282">
        <f t="shared" si="17"/>
        <v>0</v>
      </c>
      <c r="J69" s="281">
        <v>0</v>
      </c>
      <c r="K69" s="282">
        <f t="shared" si="18"/>
        <v>0</v>
      </c>
      <c r="O69" s="274">
        <v>2</v>
      </c>
      <c r="AA69" s="244">
        <v>1</v>
      </c>
      <c r="AB69" s="244">
        <v>7</v>
      </c>
      <c r="AC69" s="244">
        <v>7</v>
      </c>
      <c r="AZ69" s="244">
        <v>2</v>
      </c>
      <c r="BA69" s="244">
        <f t="shared" si="19"/>
        <v>0</v>
      </c>
      <c r="BB69" s="244">
        <f t="shared" si="20"/>
        <v>0</v>
      </c>
      <c r="BC69" s="244">
        <f t="shared" si="21"/>
        <v>0</v>
      </c>
      <c r="BD69" s="244">
        <f t="shared" si="22"/>
        <v>0</v>
      </c>
      <c r="BE69" s="244">
        <f t="shared" si="23"/>
        <v>0</v>
      </c>
      <c r="CA69" s="274">
        <v>1</v>
      </c>
      <c r="CB69" s="274">
        <v>7</v>
      </c>
    </row>
    <row r="70" spans="1:80" ht="12.75">
      <c r="A70" s="275">
        <v>59</v>
      </c>
      <c r="B70" s="276" t="s">
        <v>596</v>
      </c>
      <c r="C70" s="277" t="s">
        <v>752</v>
      </c>
      <c r="D70" s="278" t="s">
        <v>181</v>
      </c>
      <c r="E70" s="279">
        <v>48</v>
      </c>
      <c r="F70" s="279">
        <v>0</v>
      </c>
      <c r="G70" s="280">
        <f t="shared" si="16"/>
        <v>0</v>
      </c>
      <c r="H70" s="281">
        <v>0</v>
      </c>
      <c r="I70" s="282">
        <f t="shared" si="17"/>
        <v>0</v>
      </c>
      <c r="J70" s="281">
        <v>0</v>
      </c>
      <c r="K70" s="282">
        <f t="shared" si="18"/>
        <v>0</v>
      </c>
      <c r="O70" s="274">
        <v>2</v>
      </c>
      <c r="AA70" s="244">
        <v>1</v>
      </c>
      <c r="AB70" s="244">
        <v>7</v>
      </c>
      <c r="AC70" s="244">
        <v>7</v>
      </c>
      <c r="AZ70" s="244">
        <v>2</v>
      </c>
      <c r="BA70" s="244">
        <f t="shared" si="19"/>
        <v>0</v>
      </c>
      <c r="BB70" s="244">
        <f t="shared" si="20"/>
        <v>0</v>
      </c>
      <c r="BC70" s="244">
        <f t="shared" si="21"/>
        <v>0</v>
      </c>
      <c r="BD70" s="244">
        <f t="shared" si="22"/>
        <v>0</v>
      </c>
      <c r="BE70" s="244">
        <f t="shared" si="23"/>
        <v>0</v>
      </c>
      <c r="CA70" s="274">
        <v>1</v>
      </c>
      <c r="CB70" s="274">
        <v>7</v>
      </c>
    </row>
    <row r="71" spans="1:80" ht="12.75">
      <c r="A71" s="275">
        <v>60</v>
      </c>
      <c r="B71" s="276" t="s">
        <v>598</v>
      </c>
      <c r="C71" s="277" t="s">
        <v>599</v>
      </c>
      <c r="D71" s="278" t="s">
        <v>181</v>
      </c>
      <c r="E71" s="279">
        <v>13</v>
      </c>
      <c r="F71" s="279">
        <v>0</v>
      </c>
      <c r="G71" s="280">
        <f t="shared" si="16"/>
        <v>0</v>
      </c>
      <c r="H71" s="281">
        <v>0</v>
      </c>
      <c r="I71" s="282">
        <f t="shared" si="17"/>
        <v>0</v>
      </c>
      <c r="J71" s="281">
        <v>0</v>
      </c>
      <c r="K71" s="282">
        <f t="shared" si="18"/>
        <v>0</v>
      </c>
      <c r="O71" s="274">
        <v>2</v>
      </c>
      <c r="AA71" s="244">
        <v>1</v>
      </c>
      <c r="AB71" s="244">
        <v>7</v>
      </c>
      <c r="AC71" s="244">
        <v>7</v>
      </c>
      <c r="AZ71" s="244">
        <v>2</v>
      </c>
      <c r="BA71" s="244">
        <f t="shared" si="19"/>
        <v>0</v>
      </c>
      <c r="BB71" s="244">
        <f t="shared" si="20"/>
        <v>0</v>
      </c>
      <c r="BC71" s="244">
        <f t="shared" si="21"/>
        <v>0</v>
      </c>
      <c r="BD71" s="244">
        <f t="shared" si="22"/>
        <v>0</v>
      </c>
      <c r="BE71" s="244">
        <f t="shared" si="23"/>
        <v>0</v>
      </c>
      <c r="CA71" s="274">
        <v>1</v>
      </c>
      <c r="CB71" s="274">
        <v>7</v>
      </c>
    </row>
    <row r="72" spans="1:80" ht="12.75">
      <c r="A72" s="275">
        <v>61</v>
      </c>
      <c r="B72" s="276" t="s">
        <v>600</v>
      </c>
      <c r="C72" s="277" t="s">
        <v>601</v>
      </c>
      <c r="D72" s="278" t="s">
        <v>250</v>
      </c>
      <c r="E72" s="279">
        <v>334</v>
      </c>
      <c r="F72" s="279">
        <v>0</v>
      </c>
      <c r="G72" s="280">
        <f t="shared" si="16"/>
        <v>0</v>
      </c>
      <c r="H72" s="281">
        <v>0</v>
      </c>
      <c r="I72" s="282">
        <f t="shared" si="17"/>
        <v>0</v>
      </c>
      <c r="J72" s="281">
        <v>0</v>
      </c>
      <c r="K72" s="282">
        <f t="shared" si="18"/>
        <v>0</v>
      </c>
      <c r="O72" s="274">
        <v>2</v>
      </c>
      <c r="AA72" s="244">
        <v>1</v>
      </c>
      <c r="AB72" s="244">
        <v>7</v>
      </c>
      <c r="AC72" s="244">
        <v>7</v>
      </c>
      <c r="AZ72" s="244">
        <v>2</v>
      </c>
      <c r="BA72" s="244">
        <f t="shared" si="19"/>
        <v>0</v>
      </c>
      <c r="BB72" s="244">
        <f t="shared" si="20"/>
        <v>0</v>
      </c>
      <c r="BC72" s="244">
        <f t="shared" si="21"/>
        <v>0</v>
      </c>
      <c r="BD72" s="244">
        <f t="shared" si="22"/>
        <v>0</v>
      </c>
      <c r="BE72" s="244">
        <f t="shared" si="23"/>
        <v>0</v>
      </c>
      <c r="CA72" s="274">
        <v>1</v>
      </c>
      <c r="CB72" s="274">
        <v>7</v>
      </c>
    </row>
    <row r="73" spans="1:80" ht="12.75">
      <c r="A73" s="275">
        <v>62</v>
      </c>
      <c r="B73" s="276" t="s">
        <v>602</v>
      </c>
      <c r="C73" s="277" t="s">
        <v>603</v>
      </c>
      <c r="D73" s="278" t="s">
        <v>250</v>
      </c>
      <c r="E73" s="279">
        <v>125</v>
      </c>
      <c r="F73" s="279">
        <v>0</v>
      </c>
      <c r="G73" s="280">
        <f t="shared" si="16"/>
        <v>0</v>
      </c>
      <c r="H73" s="281">
        <v>0</v>
      </c>
      <c r="I73" s="282">
        <f t="shared" si="17"/>
        <v>0</v>
      </c>
      <c r="J73" s="281">
        <v>0</v>
      </c>
      <c r="K73" s="282">
        <f t="shared" si="18"/>
        <v>0</v>
      </c>
      <c r="O73" s="274">
        <v>2</v>
      </c>
      <c r="AA73" s="244">
        <v>1</v>
      </c>
      <c r="AB73" s="244">
        <v>7</v>
      </c>
      <c r="AC73" s="244">
        <v>7</v>
      </c>
      <c r="AZ73" s="244">
        <v>2</v>
      </c>
      <c r="BA73" s="244">
        <f t="shared" si="19"/>
        <v>0</v>
      </c>
      <c r="BB73" s="244">
        <f t="shared" si="20"/>
        <v>0</v>
      </c>
      <c r="BC73" s="244">
        <f t="shared" si="21"/>
        <v>0</v>
      </c>
      <c r="BD73" s="244">
        <f t="shared" si="22"/>
        <v>0</v>
      </c>
      <c r="BE73" s="244">
        <f t="shared" si="23"/>
        <v>0</v>
      </c>
      <c r="CA73" s="274">
        <v>1</v>
      </c>
      <c r="CB73" s="274">
        <v>7</v>
      </c>
    </row>
    <row r="74" spans="1:80" ht="12.75">
      <c r="A74" s="275">
        <v>63</v>
      </c>
      <c r="B74" s="276" t="s">
        <v>604</v>
      </c>
      <c r="C74" s="277" t="s">
        <v>605</v>
      </c>
      <c r="D74" s="278" t="s">
        <v>250</v>
      </c>
      <c r="E74" s="279">
        <v>77</v>
      </c>
      <c r="F74" s="279">
        <v>0</v>
      </c>
      <c r="G74" s="280">
        <f t="shared" si="16"/>
        <v>0</v>
      </c>
      <c r="H74" s="281">
        <v>0</v>
      </c>
      <c r="I74" s="282">
        <f t="shared" si="17"/>
        <v>0</v>
      </c>
      <c r="J74" s="281">
        <v>0</v>
      </c>
      <c r="K74" s="282">
        <f t="shared" si="18"/>
        <v>0</v>
      </c>
      <c r="O74" s="274">
        <v>2</v>
      </c>
      <c r="AA74" s="244">
        <v>1</v>
      </c>
      <c r="AB74" s="244">
        <v>7</v>
      </c>
      <c r="AC74" s="244">
        <v>7</v>
      </c>
      <c r="AZ74" s="244">
        <v>2</v>
      </c>
      <c r="BA74" s="244">
        <f t="shared" si="19"/>
        <v>0</v>
      </c>
      <c r="BB74" s="244">
        <f t="shared" si="20"/>
        <v>0</v>
      </c>
      <c r="BC74" s="244">
        <f t="shared" si="21"/>
        <v>0</v>
      </c>
      <c r="BD74" s="244">
        <f t="shared" si="22"/>
        <v>0</v>
      </c>
      <c r="BE74" s="244">
        <f t="shared" si="23"/>
        <v>0</v>
      </c>
      <c r="CA74" s="274">
        <v>1</v>
      </c>
      <c r="CB74" s="274">
        <v>7</v>
      </c>
    </row>
    <row r="75" spans="1:80" ht="12.75">
      <c r="A75" s="275">
        <v>64</v>
      </c>
      <c r="B75" s="276" t="s">
        <v>606</v>
      </c>
      <c r="C75" s="277" t="s">
        <v>607</v>
      </c>
      <c r="D75" s="278" t="s">
        <v>250</v>
      </c>
      <c r="E75" s="279">
        <v>536</v>
      </c>
      <c r="F75" s="279">
        <v>0</v>
      </c>
      <c r="G75" s="280">
        <f t="shared" si="16"/>
        <v>0</v>
      </c>
      <c r="H75" s="281">
        <v>0</v>
      </c>
      <c r="I75" s="282">
        <f t="shared" si="17"/>
        <v>0</v>
      </c>
      <c r="J75" s="281">
        <v>0</v>
      </c>
      <c r="K75" s="282">
        <f t="shared" si="18"/>
        <v>0</v>
      </c>
      <c r="O75" s="274">
        <v>2</v>
      </c>
      <c r="AA75" s="244">
        <v>1</v>
      </c>
      <c r="AB75" s="244">
        <v>7</v>
      </c>
      <c r="AC75" s="244">
        <v>7</v>
      </c>
      <c r="AZ75" s="244">
        <v>2</v>
      </c>
      <c r="BA75" s="244">
        <f t="shared" si="19"/>
        <v>0</v>
      </c>
      <c r="BB75" s="244">
        <f t="shared" si="20"/>
        <v>0</v>
      </c>
      <c r="BC75" s="244">
        <f t="shared" si="21"/>
        <v>0</v>
      </c>
      <c r="BD75" s="244">
        <f t="shared" si="22"/>
        <v>0</v>
      </c>
      <c r="BE75" s="244">
        <f t="shared" si="23"/>
        <v>0</v>
      </c>
      <c r="CA75" s="274">
        <v>1</v>
      </c>
      <c r="CB75" s="274">
        <v>7</v>
      </c>
    </row>
    <row r="76" spans="1:80" ht="12.75">
      <c r="A76" s="275">
        <v>65</v>
      </c>
      <c r="B76" s="276" t="s">
        <v>608</v>
      </c>
      <c r="C76" s="277" t="s">
        <v>609</v>
      </c>
      <c r="D76" s="278" t="s">
        <v>299</v>
      </c>
      <c r="E76" s="279">
        <v>0.328</v>
      </c>
      <c r="F76" s="279">
        <v>0</v>
      </c>
      <c r="G76" s="280">
        <f t="shared" si="16"/>
        <v>0</v>
      </c>
      <c r="H76" s="281">
        <v>0</v>
      </c>
      <c r="I76" s="282">
        <f t="shared" si="17"/>
        <v>0</v>
      </c>
      <c r="J76" s="281">
        <v>0</v>
      </c>
      <c r="K76" s="282">
        <f t="shared" si="18"/>
        <v>0</v>
      </c>
      <c r="O76" s="274">
        <v>2</v>
      </c>
      <c r="AA76" s="244">
        <v>1</v>
      </c>
      <c r="AB76" s="244">
        <v>7</v>
      </c>
      <c r="AC76" s="244">
        <v>7</v>
      </c>
      <c r="AZ76" s="244">
        <v>2</v>
      </c>
      <c r="BA76" s="244">
        <f t="shared" si="19"/>
        <v>0</v>
      </c>
      <c r="BB76" s="244">
        <f t="shared" si="20"/>
        <v>0</v>
      </c>
      <c r="BC76" s="244">
        <f t="shared" si="21"/>
        <v>0</v>
      </c>
      <c r="BD76" s="244">
        <f t="shared" si="22"/>
        <v>0</v>
      </c>
      <c r="BE76" s="244">
        <f t="shared" si="23"/>
        <v>0</v>
      </c>
      <c r="CA76" s="274">
        <v>1</v>
      </c>
      <c r="CB76" s="274">
        <v>7</v>
      </c>
    </row>
    <row r="77" spans="1:80" ht="12.75">
      <c r="A77" s="275">
        <v>66</v>
      </c>
      <c r="B77" s="276" t="s">
        <v>610</v>
      </c>
      <c r="C77" s="277" t="s">
        <v>611</v>
      </c>
      <c r="D77" s="278" t="s">
        <v>181</v>
      </c>
      <c r="E77" s="279">
        <v>12</v>
      </c>
      <c r="F77" s="279">
        <v>0</v>
      </c>
      <c r="G77" s="280">
        <f t="shared" si="16"/>
        <v>0</v>
      </c>
      <c r="H77" s="281">
        <v>0</v>
      </c>
      <c r="I77" s="282">
        <f t="shared" si="17"/>
        <v>0</v>
      </c>
      <c r="J77" s="281"/>
      <c r="K77" s="282">
        <f t="shared" si="18"/>
        <v>0</v>
      </c>
      <c r="O77" s="274">
        <v>2</v>
      </c>
      <c r="AA77" s="244">
        <v>3</v>
      </c>
      <c r="AB77" s="244">
        <v>7</v>
      </c>
      <c r="AC77" s="244">
        <v>55110010</v>
      </c>
      <c r="AZ77" s="244">
        <v>2</v>
      </c>
      <c r="BA77" s="244">
        <f t="shared" si="19"/>
        <v>0</v>
      </c>
      <c r="BB77" s="244">
        <f t="shared" si="20"/>
        <v>0</v>
      </c>
      <c r="BC77" s="244">
        <f t="shared" si="21"/>
        <v>0</v>
      </c>
      <c r="BD77" s="244">
        <f t="shared" si="22"/>
        <v>0</v>
      </c>
      <c r="BE77" s="244">
        <f t="shared" si="23"/>
        <v>0</v>
      </c>
      <c r="CA77" s="274">
        <v>3</v>
      </c>
      <c r="CB77" s="274">
        <v>7</v>
      </c>
    </row>
    <row r="78" spans="1:80" ht="12.75">
      <c r="A78" s="275">
        <v>67</v>
      </c>
      <c r="B78" s="276" t="s">
        <v>612</v>
      </c>
      <c r="C78" s="277" t="s">
        <v>613</v>
      </c>
      <c r="D78" s="278" t="s">
        <v>181</v>
      </c>
      <c r="E78" s="279">
        <v>1</v>
      </c>
      <c r="F78" s="279">
        <v>0</v>
      </c>
      <c r="G78" s="280">
        <f t="shared" si="16"/>
        <v>0</v>
      </c>
      <c r="H78" s="281">
        <v>0</v>
      </c>
      <c r="I78" s="282">
        <f t="shared" si="17"/>
        <v>0</v>
      </c>
      <c r="J78" s="281"/>
      <c r="K78" s="282">
        <f t="shared" si="18"/>
        <v>0</v>
      </c>
      <c r="O78" s="274">
        <v>2</v>
      </c>
      <c r="AA78" s="244">
        <v>3</v>
      </c>
      <c r="AB78" s="244">
        <v>7</v>
      </c>
      <c r="AC78" s="244">
        <v>55110011</v>
      </c>
      <c r="AZ78" s="244">
        <v>2</v>
      </c>
      <c r="BA78" s="244">
        <f t="shared" si="19"/>
        <v>0</v>
      </c>
      <c r="BB78" s="244">
        <f t="shared" si="20"/>
        <v>0</v>
      </c>
      <c r="BC78" s="244">
        <f t="shared" si="21"/>
        <v>0</v>
      </c>
      <c r="BD78" s="244">
        <f t="shared" si="22"/>
        <v>0</v>
      </c>
      <c r="BE78" s="244">
        <f t="shared" si="23"/>
        <v>0</v>
      </c>
      <c r="CA78" s="274">
        <v>3</v>
      </c>
      <c r="CB78" s="274">
        <v>7</v>
      </c>
    </row>
    <row r="79" spans="1:80" ht="12.75">
      <c r="A79" s="275">
        <v>68</v>
      </c>
      <c r="B79" s="276" t="s">
        <v>614</v>
      </c>
      <c r="C79" s="277" t="s">
        <v>615</v>
      </c>
      <c r="D79" s="278" t="s">
        <v>17</v>
      </c>
      <c r="E79" s="279"/>
      <c r="F79" s="279">
        <v>0</v>
      </c>
      <c r="G79" s="280">
        <f t="shared" si="16"/>
        <v>0</v>
      </c>
      <c r="H79" s="281">
        <v>0</v>
      </c>
      <c r="I79" s="282">
        <f t="shared" si="17"/>
        <v>0</v>
      </c>
      <c r="J79" s="281">
        <v>0</v>
      </c>
      <c r="K79" s="282">
        <f t="shared" si="18"/>
        <v>0</v>
      </c>
      <c r="O79" s="274">
        <v>2</v>
      </c>
      <c r="AA79" s="244">
        <v>1</v>
      </c>
      <c r="AB79" s="244">
        <v>7</v>
      </c>
      <c r="AC79" s="244">
        <v>7</v>
      </c>
      <c r="AZ79" s="244">
        <v>2</v>
      </c>
      <c r="BA79" s="244">
        <f t="shared" si="19"/>
        <v>0</v>
      </c>
      <c r="BB79" s="244">
        <f t="shared" si="20"/>
        <v>0</v>
      </c>
      <c r="BC79" s="244">
        <f t="shared" si="21"/>
        <v>0</v>
      </c>
      <c r="BD79" s="244">
        <f t="shared" si="22"/>
        <v>0</v>
      </c>
      <c r="BE79" s="244">
        <f t="shared" si="23"/>
        <v>0</v>
      </c>
      <c r="CA79" s="274">
        <v>1</v>
      </c>
      <c r="CB79" s="274">
        <v>7</v>
      </c>
    </row>
    <row r="80" spans="1:57" ht="12.75">
      <c r="A80" s="293"/>
      <c r="B80" s="294" t="s">
        <v>177</v>
      </c>
      <c r="C80" s="295" t="s">
        <v>616</v>
      </c>
      <c r="D80" s="296"/>
      <c r="E80" s="297"/>
      <c r="F80" s="298"/>
      <c r="G80" s="299">
        <f>SUM(G24:G79)</f>
        <v>0</v>
      </c>
      <c r="H80" s="300"/>
      <c r="I80" s="301">
        <f>SUM(I24:I79)</f>
        <v>0</v>
      </c>
      <c r="J80" s="300"/>
      <c r="K80" s="301">
        <f>SUM(K24:K79)</f>
        <v>0</v>
      </c>
      <c r="O80" s="274">
        <v>4</v>
      </c>
      <c r="BA80" s="302">
        <f>SUM(BA24:BA79)</f>
        <v>0</v>
      </c>
      <c r="BB80" s="302">
        <f>SUM(BB24:BB79)</f>
        <v>0</v>
      </c>
      <c r="BC80" s="302">
        <f>SUM(BC24:BC79)</f>
        <v>0</v>
      </c>
      <c r="BD80" s="302">
        <f>SUM(BD24:BD79)</f>
        <v>0</v>
      </c>
      <c r="BE80" s="302">
        <f>SUM(BE24:BE79)</f>
        <v>0</v>
      </c>
    </row>
    <row r="81" spans="1:15" ht="12.75">
      <c r="A81" s="264" t="s">
        <v>167</v>
      </c>
      <c r="B81" s="265" t="s">
        <v>57</v>
      </c>
      <c r="C81" s="266" t="s">
        <v>58</v>
      </c>
      <c r="D81" s="267"/>
      <c r="E81" s="268"/>
      <c r="F81" s="268"/>
      <c r="G81" s="269"/>
      <c r="H81" s="270"/>
      <c r="I81" s="271"/>
      <c r="J81" s="272"/>
      <c r="K81" s="273"/>
      <c r="O81" s="274">
        <v>1</v>
      </c>
    </row>
    <row r="82" spans="1:80" ht="12.75">
      <c r="A82" s="275">
        <v>69</v>
      </c>
      <c r="B82" s="276" t="s">
        <v>669</v>
      </c>
      <c r="C82" s="277" t="s">
        <v>670</v>
      </c>
      <c r="D82" s="278" t="s">
        <v>626</v>
      </c>
      <c r="E82" s="279">
        <v>13</v>
      </c>
      <c r="F82" s="279">
        <v>0</v>
      </c>
      <c r="G82" s="280">
        <f aca="true" t="shared" si="24" ref="G82:G99">E82*F82</f>
        <v>0</v>
      </c>
      <c r="H82" s="281">
        <v>0</v>
      </c>
      <c r="I82" s="282">
        <f aca="true" t="shared" si="25" ref="I82:I99">E82*H82</f>
        <v>0</v>
      </c>
      <c r="J82" s="281">
        <v>0</v>
      </c>
      <c r="K82" s="282">
        <f aca="true" t="shared" si="26" ref="K82:K99">E82*J82</f>
        <v>0</v>
      </c>
      <c r="O82" s="274">
        <v>2</v>
      </c>
      <c r="AA82" s="244">
        <v>1</v>
      </c>
      <c r="AB82" s="244">
        <v>7</v>
      </c>
      <c r="AC82" s="244">
        <v>7</v>
      </c>
      <c r="AZ82" s="244">
        <v>2</v>
      </c>
      <c r="BA82" s="244">
        <f aca="true" t="shared" si="27" ref="BA82:BA99">IF(AZ82=1,G82,0)</f>
        <v>0</v>
      </c>
      <c r="BB82" s="244">
        <f aca="true" t="shared" si="28" ref="BB82:BB99">IF(AZ82=2,G82,0)</f>
        <v>0</v>
      </c>
      <c r="BC82" s="244">
        <f aca="true" t="shared" si="29" ref="BC82:BC99">IF(AZ82=3,G82,0)</f>
        <v>0</v>
      </c>
      <c r="BD82" s="244">
        <f aca="true" t="shared" si="30" ref="BD82:BD99">IF(AZ82=4,G82,0)</f>
        <v>0</v>
      </c>
      <c r="BE82" s="244">
        <f aca="true" t="shared" si="31" ref="BE82:BE99">IF(AZ82=5,G82,0)</f>
        <v>0</v>
      </c>
      <c r="CA82" s="274">
        <v>1</v>
      </c>
      <c r="CB82" s="274">
        <v>7</v>
      </c>
    </row>
    <row r="83" spans="1:80" ht="12.75">
      <c r="A83" s="275">
        <v>70</v>
      </c>
      <c r="B83" s="276" t="s">
        <v>677</v>
      </c>
      <c r="C83" s="277" t="s">
        <v>678</v>
      </c>
      <c r="D83" s="278" t="s">
        <v>181</v>
      </c>
      <c r="E83" s="279">
        <v>26</v>
      </c>
      <c r="F83" s="279">
        <v>0</v>
      </c>
      <c r="G83" s="280">
        <f t="shared" si="24"/>
        <v>0</v>
      </c>
      <c r="H83" s="281">
        <v>0</v>
      </c>
      <c r="I83" s="282">
        <f t="shared" si="25"/>
        <v>0</v>
      </c>
      <c r="J83" s="281">
        <v>0</v>
      </c>
      <c r="K83" s="282">
        <f t="shared" si="26"/>
        <v>0</v>
      </c>
      <c r="O83" s="274">
        <v>2</v>
      </c>
      <c r="AA83" s="244">
        <v>1</v>
      </c>
      <c r="AB83" s="244">
        <v>7</v>
      </c>
      <c r="AC83" s="244">
        <v>7</v>
      </c>
      <c r="AZ83" s="244">
        <v>2</v>
      </c>
      <c r="BA83" s="244">
        <f t="shared" si="27"/>
        <v>0</v>
      </c>
      <c r="BB83" s="244">
        <f t="shared" si="28"/>
        <v>0</v>
      </c>
      <c r="BC83" s="244">
        <f t="shared" si="29"/>
        <v>0</v>
      </c>
      <c r="BD83" s="244">
        <f t="shared" si="30"/>
        <v>0</v>
      </c>
      <c r="BE83" s="244">
        <f t="shared" si="31"/>
        <v>0</v>
      </c>
      <c r="CA83" s="274">
        <v>1</v>
      </c>
      <c r="CB83" s="274">
        <v>7</v>
      </c>
    </row>
    <row r="84" spans="1:80" ht="12.75">
      <c r="A84" s="275">
        <v>71</v>
      </c>
      <c r="B84" s="276" t="s">
        <v>679</v>
      </c>
      <c r="C84" s="277" t="s">
        <v>680</v>
      </c>
      <c r="D84" s="278" t="s">
        <v>181</v>
      </c>
      <c r="E84" s="279">
        <v>13</v>
      </c>
      <c r="F84" s="279">
        <v>0</v>
      </c>
      <c r="G84" s="280">
        <f t="shared" si="24"/>
        <v>0</v>
      </c>
      <c r="H84" s="281">
        <v>0</v>
      </c>
      <c r="I84" s="282">
        <f t="shared" si="25"/>
        <v>0</v>
      </c>
      <c r="J84" s="281">
        <v>0</v>
      </c>
      <c r="K84" s="282">
        <f t="shared" si="26"/>
        <v>0</v>
      </c>
      <c r="O84" s="274">
        <v>2</v>
      </c>
      <c r="AA84" s="244">
        <v>1</v>
      </c>
      <c r="AB84" s="244">
        <v>7</v>
      </c>
      <c r="AC84" s="244">
        <v>7</v>
      </c>
      <c r="AZ84" s="244">
        <v>2</v>
      </c>
      <c r="BA84" s="244">
        <f t="shared" si="27"/>
        <v>0</v>
      </c>
      <c r="BB84" s="244">
        <f t="shared" si="28"/>
        <v>0</v>
      </c>
      <c r="BC84" s="244">
        <f t="shared" si="29"/>
        <v>0</v>
      </c>
      <c r="BD84" s="244">
        <f t="shared" si="30"/>
        <v>0</v>
      </c>
      <c r="BE84" s="244">
        <f t="shared" si="31"/>
        <v>0</v>
      </c>
      <c r="CA84" s="274">
        <v>1</v>
      </c>
      <c r="CB84" s="274">
        <v>7</v>
      </c>
    </row>
    <row r="85" spans="1:80" ht="12.75">
      <c r="A85" s="275">
        <v>72</v>
      </c>
      <c r="B85" s="276" t="s">
        <v>753</v>
      </c>
      <c r="C85" s="277" t="s">
        <v>682</v>
      </c>
      <c r="D85" s="278" t="s">
        <v>181</v>
      </c>
      <c r="E85" s="279">
        <v>13</v>
      </c>
      <c r="F85" s="279">
        <v>0</v>
      </c>
      <c r="G85" s="280">
        <f t="shared" si="24"/>
        <v>0</v>
      </c>
      <c r="H85" s="281">
        <v>0</v>
      </c>
      <c r="I85" s="282">
        <f t="shared" si="25"/>
        <v>0</v>
      </c>
      <c r="J85" s="281">
        <v>0</v>
      </c>
      <c r="K85" s="282">
        <f t="shared" si="26"/>
        <v>0</v>
      </c>
      <c r="O85" s="274">
        <v>2</v>
      </c>
      <c r="AA85" s="244">
        <v>1</v>
      </c>
      <c r="AB85" s="244">
        <v>7</v>
      </c>
      <c r="AC85" s="244">
        <v>7</v>
      </c>
      <c r="AZ85" s="244">
        <v>2</v>
      </c>
      <c r="BA85" s="244">
        <f t="shared" si="27"/>
        <v>0</v>
      </c>
      <c r="BB85" s="244">
        <f t="shared" si="28"/>
        <v>0</v>
      </c>
      <c r="BC85" s="244">
        <f t="shared" si="29"/>
        <v>0</v>
      </c>
      <c r="BD85" s="244">
        <f t="shared" si="30"/>
        <v>0</v>
      </c>
      <c r="BE85" s="244">
        <f t="shared" si="31"/>
        <v>0</v>
      </c>
      <c r="CA85" s="274">
        <v>1</v>
      </c>
      <c r="CB85" s="274">
        <v>7</v>
      </c>
    </row>
    <row r="86" spans="1:80" ht="12.75">
      <c r="A86" s="275">
        <v>73</v>
      </c>
      <c r="B86" s="276" t="s">
        <v>683</v>
      </c>
      <c r="C86" s="277" t="s">
        <v>684</v>
      </c>
      <c r="D86" s="278" t="s">
        <v>626</v>
      </c>
      <c r="E86" s="279">
        <v>13</v>
      </c>
      <c r="F86" s="279">
        <v>0</v>
      </c>
      <c r="G86" s="280">
        <f t="shared" si="24"/>
        <v>0</v>
      </c>
      <c r="H86" s="281">
        <v>0</v>
      </c>
      <c r="I86" s="282">
        <f t="shared" si="25"/>
        <v>0</v>
      </c>
      <c r="J86" s="281">
        <v>0</v>
      </c>
      <c r="K86" s="282">
        <f t="shared" si="26"/>
        <v>0</v>
      </c>
      <c r="O86" s="274">
        <v>2</v>
      </c>
      <c r="AA86" s="244">
        <v>1</v>
      </c>
      <c r="AB86" s="244">
        <v>7</v>
      </c>
      <c r="AC86" s="244">
        <v>7</v>
      </c>
      <c r="AZ86" s="244">
        <v>2</v>
      </c>
      <c r="BA86" s="244">
        <f t="shared" si="27"/>
        <v>0</v>
      </c>
      <c r="BB86" s="244">
        <f t="shared" si="28"/>
        <v>0</v>
      </c>
      <c r="BC86" s="244">
        <f t="shared" si="29"/>
        <v>0</v>
      </c>
      <c r="BD86" s="244">
        <f t="shared" si="30"/>
        <v>0</v>
      </c>
      <c r="BE86" s="244">
        <f t="shared" si="31"/>
        <v>0</v>
      </c>
      <c r="CA86" s="274">
        <v>1</v>
      </c>
      <c r="CB86" s="274">
        <v>7</v>
      </c>
    </row>
    <row r="87" spans="1:80" ht="12.75">
      <c r="A87" s="275">
        <v>74</v>
      </c>
      <c r="B87" s="276" t="s">
        <v>697</v>
      </c>
      <c r="C87" s="277" t="s">
        <v>698</v>
      </c>
      <c r="D87" s="278" t="s">
        <v>299</v>
      </c>
      <c r="E87" s="279">
        <v>0.4573</v>
      </c>
      <c r="F87" s="279">
        <v>0</v>
      </c>
      <c r="G87" s="280">
        <f t="shared" si="24"/>
        <v>0</v>
      </c>
      <c r="H87" s="281">
        <v>0</v>
      </c>
      <c r="I87" s="282">
        <f t="shared" si="25"/>
        <v>0</v>
      </c>
      <c r="J87" s="281">
        <v>0</v>
      </c>
      <c r="K87" s="282">
        <f t="shared" si="26"/>
        <v>0</v>
      </c>
      <c r="O87" s="274">
        <v>2</v>
      </c>
      <c r="AA87" s="244">
        <v>1</v>
      </c>
      <c r="AB87" s="244">
        <v>7</v>
      </c>
      <c r="AC87" s="244">
        <v>7</v>
      </c>
      <c r="AZ87" s="244">
        <v>2</v>
      </c>
      <c r="BA87" s="244">
        <f t="shared" si="27"/>
        <v>0</v>
      </c>
      <c r="BB87" s="244">
        <f t="shared" si="28"/>
        <v>0</v>
      </c>
      <c r="BC87" s="244">
        <f t="shared" si="29"/>
        <v>0</v>
      </c>
      <c r="BD87" s="244">
        <f t="shared" si="30"/>
        <v>0</v>
      </c>
      <c r="BE87" s="244">
        <f t="shared" si="31"/>
        <v>0</v>
      </c>
      <c r="CA87" s="274">
        <v>1</v>
      </c>
      <c r="CB87" s="274">
        <v>7</v>
      </c>
    </row>
    <row r="88" spans="1:80" ht="12.75">
      <c r="A88" s="275">
        <v>75</v>
      </c>
      <c r="B88" s="276" t="s">
        <v>701</v>
      </c>
      <c r="C88" s="277" t="s">
        <v>702</v>
      </c>
      <c r="D88" s="278" t="s">
        <v>181</v>
      </c>
      <c r="E88" s="279">
        <v>26</v>
      </c>
      <c r="F88" s="279">
        <v>0</v>
      </c>
      <c r="G88" s="280">
        <f t="shared" si="24"/>
        <v>0</v>
      </c>
      <c r="H88" s="281">
        <v>0</v>
      </c>
      <c r="I88" s="282">
        <f t="shared" si="25"/>
        <v>0</v>
      </c>
      <c r="J88" s="281">
        <v>0</v>
      </c>
      <c r="K88" s="282">
        <f t="shared" si="26"/>
        <v>0</v>
      </c>
      <c r="O88" s="274">
        <v>2</v>
      </c>
      <c r="AA88" s="244">
        <v>1</v>
      </c>
      <c r="AB88" s="244">
        <v>7</v>
      </c>
      <c r="AC88" s="244">
        <v>7</v>
      </c>
      <c r="AZ88" s="244">
        <v>2</v>
      </c>
      <c r="BA88" s="244">
        <f t="shared" si="27"/>
        <v>0</v>
      </c>
      <c r="BB88" s="244">
        <f t="shared" si="28"/>
        <v>0</v>
      </c>
      <c r="BC88" s="244">
        <f t="shared" si="29"/>
        <v>0</v>
      </c>
      <c r="BD88" s="244">
        <f t="shared" si="30"/>
        <v>0</v>
      </c>
      <c r="BE88" s="244">
        <f t="shared" si="31"/>
        <v>0</v>
      </c>
      <c r="CA88" s="274">
        <v>1</v>
      </c>
      <c r="CB88" s="274">
        <v>7</v>
      </c>
    </row>
    <row r="89" spans="1:80" ht="12.75">
      <c r="A89" s="275">
        <v>76</v>
      </c>
      <c r="B89" s="276" t="s">
        <v>703</v>
      </c>
      <c r="C89" s="277" t="s">
        <v>704</v>
      </c>
      <c r="D89" s="278" t="s">
        <v>626</v>
      </c>
      <c r="E89" s="279">
        <v>26</v>
      </c>
      <c r="F89" s="279">
        <v>0</v>
      </c>
      <c r="G89" s="280">
        <f t="shared" si="24"/>
        <v>0</v>
      </c>
      <c r="H89" s="281">
        <v>0</v>
      </c>
      <c r="I89" s="282">
        <f t="shared" si="25"/>
        <v>0</v>
      </c>
      <c r="J89" s="281">
        <v>0</v>
      </c>
      <c r="K89" s="282">
        <f t="shared" si="26"/>
        <v>0</v>
      </c>
      <c r="O89" s="274">
        <v>2</v>
      </c>
      <c r="AA89" s="244">
        <v>1</v>
      </c>
      <c r="AB89" s="244">
        <v>7</v>
      </c>
      <c r="AC89" s="244">
        <v>7</v>
      </c>
      <c r="AZ89" s="244">
        <v>2</v>
      </c>
      <c r="BA89" s="244">
        <f t="shared" si="27"/>
        <v>0</v>
      </c>
      <c r="BB89" s="244">
        <f t="shared" si="28"/>
        <v>0</v>
      </c>
      <c r="BC89" s="244">
        <f t="shared" si="29"/>
        <v>0</v>
      </c>
      <c r="BD89" s="244">
        <f t="shared" si="30"/>
        <v>0</v>
      </c>
      <c r="BE89" s="244">
        <f t="shared" si="31"/>
        <v>0</v>
      </c>
      <c r="CA89" s="274">
        <v>1</v>
      </c>
      <c r="CB89" s="274">
        <v>7</v>
      </c>
    </row>
    <row r="90" spans="1:80" ht="12.75">
      <c r="A90" s="275">
        <v>77</v>
      </c>
      <c r="B90" s="276" t="s">
        <v>707</v>
      </c>
      <c r="C90" s="277" t="s">
        <v>708</v>
      </c>
      <c r="D90" s="278" t="s">
        <v>181</v>
      </c>
      <c r="E90" s="279">
        <v>55</v>
      </c>
      <c r="F90" s="279">
        <v>0</v>
      </c>
      <c r="G90" s="280">
        <f t="shared" si="24"/>
        <v>0</v>
      </c>
      <c r="H90" s="281">
        <v>0</v>
      </c>
      <c r="I90" s="282">
        <f t="shared" si="25"/>
        <v>0</v>
      </c>
      <c r="J90" s="281">
        <v>0</v>
      </c>
      <c r="K90" s="282">
        <f t="shared" si="26"/>
        <v>0</v>
      </c>
      <c r="O90" s="274">
        <v>2</v>
      </c>
      <c r="AA90" s="244">
        <v>1</v>
      </c>
      <c r="AB90" s="244">
        <v>7</v>
      </c>
      <c r="AC90" s="244">
        <v>7</v>
      </c>
      <c r="AZ90" s="244">
        <v>2</v>
      </c>
      <c r="BA90" s="244">
        <f t="shared" si="27"/>
        <v>0</v>
      </c>
      <c r="BB90" s="244">
        <f t="shared" si="28"/>
        <v>0</v>
      </c>
      <c r="BC90" s="244">
        <f t="shared" si="29"/>
        <v>0</v>
      </c>
      <c r="BD90" s="244">
        <f t="shared" si="30"/>
        <v>0</v>
      </c>
      <c r="BE90" s="244">
        <f t="shared" si="31"/>
        <v>0</v>
      </c>
      <c r="CA90" s="274">
        <v>1</v>
      </c>
      <c r="CB90" s="274">
        <v>7</v>
      </c>
    </row>
    <row r="91" spans="1:80" ht="12.75">
      <c r="A91" s="275">
        <v>78</v>
      </c>
      <c r="B91" s="276" t="s">
        <v>709</v>
      </c>
      <c r="C91" s="277" t="s">
        <v>754</v>
      </c>
      <c r="D91" s="278" t="s">
        <v>181</v>
      </c>
      <c r="E91" s="279">
        <v>26</v>
      </c>
      <c r="F91" s="279">
        <v>0</v>
      </c>
      <c r="G91" s="280">
        <f t="shared" si="24"/>
        <v>0</v>
      </c>
      <c r="H91" s="281">
        <v>0</v>
      </c>
      <c r="I91" s="282">
        <f t="shared" si="25"/>
        <v>0</v>
      </c>
      <c r="J91" s="281"/>
      <c r="K91" s="282">
        <f t="shared" si="26"/>
        <v>0</v>
      </c>
      <c r="O91" s="274">
        <v>2</v>
      </c>
      <c r="AA91" s="244">
        <v>3</v>
      </c>
      <c r="AB91" s="244">
        <v>7</v>
      </c>
      <c r="AC91" s="244">
        <v>55144191</v>
      </c>
      <c r="AZ91" s="244">
        <v>2</v>
      </c>
      <c r="BA91" s="244">
        <f t="shared" si="27"/>
        <v>0</v>
      </c>
      <c r="BB91" s="244">
        <f t="shared" si="28"/>
        <v>0</v>
      </c>
      <c r="BC91" s="244">
        <f t="shared" si="29"/>
        <v>0</v>
      </c>
      <c r="BD91" s="244">
        <f t="shared" si="30"/>
        <v>0</v>
      </c>
      <c r="BE91" s="244">
        <f t="shared" si="31"/>
        <v>0</v>
      </c>
      <c r="CA91" s="274">
        <v>3</v>
      </c>
      <c r="CB91" s="274">
        <v>7</v>
      </c>
    </row>
    <row r="92" spans="1:80" ht="12.75">
      <c r="A92" s="275">
        <v>79</v>
      </c>
      <c r="B92" s="276" t="s">
        <v>711</v>
      </c>
      <c r="C92" s="277" t="s">
        <v>712</v>
      </c>
      <c r="D92" s="278" t="s">
        <v>181</v>
      </c>
      <c r="E92" s="279">
        <v>26</v>
      </c>
      <c r="F92" s="279">
        <v>0</v>
      </c>
      <c r="G92" s="280">
        <f t="shared" si="24"/>
        <v>0</v>
      </c>
      <c r="H92" s="281">
        <v>0</v>
      </c>
      <c r="I92" s="282">
        <f t="shared" si="25"/>
        <v>0</v>
      </c>
      <c r="J92" s="281"/>
      <c r="K92" s="282">
        <f t="shared" si="26"/>
        <v>0</v>
      </c>
      <c r="O92" s="274">
        <v>2</v>
      </c>
      <c r="AA92" s="244">
        <v>3</v>
      </c>
      <c r="AB92" s="244">
        <v>7</v>
      </c>
      <c r="AC92" s="244">
        <v>55144196</v>
      </c>
      <c r="AZ92" s="244">
        <v>2</v>
      </c>
      <c r="BA92" s="244">
        <f t="shared" si="27"/>
        <v>0</v>
      </c>
      <c r="BB92" s="244">
        <f t="shared" si="28"/>
        <v>0</v>
      </c>
      <c r="BC92" s="244">
        <f t="shared" si="29"/>
        <v>0</v>
      </c>
      <c r="BD92" s="244">
        <f t="shared" si="30"/>
        <v>0</v>
      </c>
      <c r="BE92" s="244">
        <f t="shared" si="31"/>
        <v>0</v>
      </c>
      <c r="CA92" s="274">
        <v>3</v>
      </c>
      <c r="CB92" s="274">
        <v>7</v>
      </c>
    </row>
    <row r="93" spans="1:80" ht="12.75">
      <c r="A93" s="275">
        <v>80</v>
      </c>
      <c r="B93" s="276" t="s">
        <v>713</v>
      </c>
      <c r="C93" s="277" t="s">
        <v>714</v>
      </c>
      <c r="D93" s="278" t="s">
        <v>626</v>
      </c>
      <c r="E93" s="279">
        <v>26</v>
      </c>
      <c r="F93" s="279">
        <v>0</v>
      </c>
      <c r="G93" s="280">
        <f t="shared" si="24"/>
        <v>0</v>
      </c>
      <c r="H93" s="281">
        <v>0</v>
      </c>
      <c r="I93" s="282">
        <f t="shared" si="25"/>
        <v>0</v>
      </c>
      <c r="J93" s="281"/>
      <c r="K93" s="282">
        <f t="shared" si="26"/>
        <v>0</v>
      </c>
      <c r="O93" s="274">
        <v>2</v>
      </c>
      <c r="AA93" s="244">
        <v>3</v>
      </c>
      <c r="AB93" s="244">
        <v>7</v>
      </c>
      <c r="AC93" s="244">
        <v>55210001</v>
      </c>
      <c r="AZ93" s="244">
        <v>2</v>
      </c>
      <c r="BA93" s="244">
        <f t="shared" si="27"/>
        <v>0</v>
      </c>
      <c r="BB93" s="244">
        <f t="shared" si="28"/>
        <v>0</v>
      </c>
      <c r="BC93" s="244">
        <f t="shared" si="29"/>
        <v>0</v>
      </c>
      <c r="BD93" s="244">
        <f t="shared" si="30"/>
        <v>0</v>
      </c>
      <c r="BE93" s="244">
        <f t="shared" si="31"/>
        <v>0</v>
      </c>
      <c r="CA93" s="274">
        <v>3</v>
      </c>
      <c r="CB93" s="274">
        <v>7</v>
      </c>
    </row>
    <row r="94" spans="1:80" ht="22.5">
      <c r="A94" s="275">
        <v>81</v>
      </c>
      <c r="B94" s="276" t="s">
        <v>715</v>
      </c>
      <c r="C94" s="277" t="s">
        <v>716</v>
      </c>
      <c r="D94" s="278" t="s">
        <v>181</v>
      </c>
      <c r="E94" s="279">
        <v>30</v>
      </c>
      <c r="F94" s="279">
        <v>0</v>
      </c>
      <c r="G94" s="280">
        <f t="shared" si="24"/>
        <v>0</v>
      </c>
      <c r="H94" s="281">
        <v>0</v>
      </c>
      <c r="I94" s="282">
        <f t="shared" si="25"/>
        <v>0</v>
      </c>
      <c r="J94" s="281"/>
      <c r="K94" s="282">
        <f t="shared" si="26"/>
        <v>0</v>
      </c>
      <c r="O94" s="274">
        <v>2</v>
      </c>
      <c r="AA94" s="244">
        <v>3</v>
      </c>
      <c r="AB94" s="244">
        <v>7</v>
      </c>
      <c r="AC94" s="244">
        <v>55210101</v>
      </c>
      <c r="AZ94" s="244">
        <v>2</v>
      </c>
      <c r="BA94" s="244">
        <f t="shared" si="27"/>
        <v>0</v>
      </c>
      <c r="BB94" s="244">
        <f t="shared" si="28"/>
        <v>0</v>
      </c>
      <c r="BC94" s="244">
        <f t="shared" si="29"/>
        <v>0</v>
      </c>
      <c r="BD94" s="244">
        <f t="shared" si="30"/>
        <v>0</v>
      </c>
      <c r="BE94" s="244">
        <f t="shared" si="31"/>
        <v>0</v>
      </c>
      <c r="CA94" s="274">
        <v>3</v>
      </c>
      <c r="CB94" s="274">
        <v>7</v>
      </c>
    </row>
    <row r="95" spans="1:80" ht="12.75">
      <c r="A95" s="275">
        <v>82</v>
      </c>
      <c r="B95" s="276" t="s">
        <v>717</v>
      </c>
      <c r="C95" s="277" t="s">
        <v>718</v>
      </c>
      <c r="D95" s="278" t="s">
        <v>181</v>
      </c>
      <c r="E95" s="279">
        <v>22</v>
      </c>
      <c r="F95" s="279">
        <v>0</v>
      </c>
      <c r="G95" s="280">
        <f t="shared" si="24"/>
        <v>0</v>
      </c>
      <c r="H95" s="281">
        <v>0</v>
      </c>
      <c r="I95" s="282">
        <f t="shared" si="25"/>
        <v>0</v>
      </c>
      <c r="J95" s="281"/>
      <c r="K95" s="282">
        <f t="shared" si="26"/>
        <v>0</v>
      </c>
      <c r="O95" s="274">
        <v>2</v>
      </c>
      <c r="AA95" s="244">
        <v>3</v>
      </c>
      <c r="AB95" s="244">
        <v>7</v>
      </c>
      <c r="AC95" s="244">
        <v>55210102</v>
      </c>
      <c r="AZ95" s="244">
        <v>2</v>
      </c>
      <c r="BA95" s="244">
        <f t="shared" si="27"/>
        <v>0</v>
      </c>
      <c r="BB95" s="244">
        <f t="shared" si="28"/>
        <v>0</v>
      </c>
      <c r="BC95" s="244">
        <f t="shared" si="29"/>
        <v>0</v>
      </c>
      <c r="BD95" s="244">
        <f t="shared" si="30"/>
        <v>0</v>
      </c>
      <c r="BE95" s="244">
        <f t="shared" si="31"/>
        <v>0</v>
      </c>
      <c r="CA95" s="274">
        <v>3</v>
      </c>
      <c r="CB95" s="274">
        <v>7</v>
      </c>
    </row>
    <row r="96" spans="1:80" ht="22.5">
      <c r="A96" s="275">
        <v>83</v>
      </c>
      <c r="B96" s="276" t="s">
        <v>755</v>
      </c>
      <c r="C96" s="277" t="s">
        <v>756</v>
      </c>
      <c r="D96" s="278" t="s">
        <v>181</v>
      </c>
      <c r="E96" s="279">
        <v>3</v>
      </c>
      <c r="F96" s="279">
        <v>0</v>
      </c>
      <c r="G96" s="280">
        <f t="shared" si="24"/>
        <v>0</v>
      </c>
      <c r="H96" s="281">
        <v>0</v>
      </c>
      <c r="I96" s="282">
        <f t="shared" si="25"/>
        <v>0</v>
      </c>
      <c r="J96" s="281"/>
      <c r="K96" s="282">
        <f t="shared" si="26"/>
        <v>0</v>
      </c>
      <c r="O96" s="274">
        <v>2</v>
      </c>
      <c r="AA96" s="244">
        <v>3</v>
      </c>
      <c r="AB96" s="244">
        <v>7</v>
      </c>
      <c r="AC96" s="244">
        <v>55210103</v>
      </c>
      <c r="AZ96" s="244">
        <v>2</v>
      </c>
      <c r="BA96" s="244">
        <f t="shared" si="27"/>
        <v>0</v>
      </c>
      <c r="BB96" s="244">
        <f t="shared" si="28"/>
        <v>0</v>
      </c>
      <c r="BC96" s="244">
        <f t="shared" si="29"/>
        <v>0</v>
      </c>
      <c r="BD96" s="244">
        <f t="shared" si="30"/>
        <v>0</v>
      </c>
      <c r="BE96" s="244">
        <f t="shared" si="31"/>
        <v>0</v>
      </c>
      <c r="CA96" s="274">
        <v>3</v>
      </c>
      <c r="CB96" s="274">
        <v>7</v>
      </c>
    </row>
    <row r="97" spans="1:80" ht="22.5">
      <c r="A97" s="275">
        <v>84</v>
      </c>
      <c r="B97" s="276" t="s">
        <v>719</v>
      </c>
      <c r="C97" s="277" t="s">
        <v>720</v>
      </c>
      <c r="D97" s="278" t="s">
        <v>181</v>
      </c>
      <c r="E97" s="279">
        <v>13</v>
      </c>
      <c r="F97" s="279">
        <v>0</v>
      </c>
      <c r="G97" s="280">
        <f t="shared" si="24"/>
        <v>0</v>
      </c>
      <c r="H97" s="281">
        <v>0</v>
      </c>
      <c r="I97" s="282">
        <f t="shared" si="25"/>
        <v>0</v>
      </c>
      <c r="J97" s="281"/>
      <c r="K97" s="282">
        <f t="shared" si="26"/>
        <v>0</v>
      </c>
      <c r="O97" s="274">
        <v>2</v>
      </c>
      <c r="AA97" s="244">
        <v>3</v>
      </c>
      <c r="AB97" s="244">
        <v>7</v>
      </c>
      <c r="AC97" s="244">
        <v>64238721</v>
      </c>
      <c r="AZ97" s="244">
        <v>2</v>
      </c>
      <c r="BA97" s="244">
        <f t="shared" si="27"/>
        <v>0</v>
      </c>
      <c r="BB97" s="244">
        <f t="shared" si="28"/>
        <v>0</v>
      </c>
      <c r="BC97" s="244">
        <f t="shared" si="29"/>
        <v>0</v>
      </c>
      <c r="BD97" s="244">
        <f t="shared" si="30"/>
        <v>0</v>
      </c>
      <c r="BE97" s="244">
        <f t="shared" si="31"/>
        <v>0</v>
      </c>
      <c r="CA97" s="274">
        <v>3</v>
      </c>
      <c r="CB97" s="274">
        <v>7</v>
      </c>
    </row>
    <row r="98" spans="1:80" ht="12.75">
      <c r="A98" s="275">
        <v>85</v>
      </c>
      <c r="B98" s="276" t="s">
        <v>721</v>
      </c>
      <c r="C98" s="277" t="s">
        <v>722</v>
      </c>
      <c r="D98" s="278" t="s">
        <v>181</v>
      </c>
      <c r="E98" s="279">
        <v>26</v>
      </c>
      <c r="F98" s="279">
        <v>0</v>
      </c>
      <c r="G98" s="280">
        <f t="shared" si="24"/>
        <v>0</v>
      </c>
      <c r="H98" s="281">
        <v>0</v>
      </c>
      <c r="I98" s="282">
        <f t="shared" si="25"/>
        <v>0</v>
      </c>
      <c r="J98" s="281"/>
      <c r="K98" s="282">
        <f t="shared" si="26"/>
        <v>0</v>
      </c>
      <c r="O98" s="274">
        <v>2</v>
      </c>
      <c r="AA98" s="244">
        <v>3</v>
      </c>
      <c r="AB98" s="244">
        <v>7</v>
      </c>
      <c r="AC98" s="244">
        <v>64238722</v>
      </c>
      <c r="AZ98" s="244">
        <v>2</v>
      </c>
      <c r="BA98" s="244">
        <f t="shared" si="27"/>
        <v>0</v>
      </c>
      <c r="BB98" s="244">
        <f t="shared" si="28"/>
        <v>0</v>
      </c>
      <c r="BC98" s="244">
        <f t="shared" si="29"/>
        <v>0</v>
      </c>
      <c r="BD98" s="244">
        <f t="shared" si="30"/>
        <v>0</v>
      </c>
      <c r="BE98" s="244">
        <f t="shared" si="31"/>
        <v>0</v>
      </c>
      <c r="CA98" s="274">
        <v>3</v>
      </c>
      <c r="CB98" s="274">
        <v>7</v>
      </c>
    </row>
    <row r="99" spans="1:80" ht="12.75">
      <c r="A99" s="275">
        <v>86</v>
      </c>
      <c r="B99" s="276" t="s">
        <v>723</v>
      </c>
      <c r="C99" s="277" t="s">
        <v>724</v>
      </c>
      <c r="D99" s="278" t="s">
        <v>17</v>
      </c>
      <c r="E99" s="279"/>
      <c r="F99" s="279">
        <v>0</v>
      </c>
      <c r="G99" s="280">
        <f t="shared" si="24"/>
        <v>0</v>
      </c>
      <c r="H99" s="281">
        <v>0</v>
      </c>
      <c r="I99" s="282">
        <f t="shared" si="25"/>
        <v>0</v>
      </c>
      <c r="J99" s="281">
        <v>0</v>
      </c>
      <c r="K99" s="282">
        <f t="shared" si="26"/>
        <v>0</v>
      </c>
      <c r="O99" s="274">
        <v>2</v>
      </c>
      <c r="AA99" s="244">
        <v>1</v>
      </c>
      <c r="AB99" s="244">
        <v>7</v>
      </c>
      <c r="AC99" s="244">
        <v>7</v>
      </c>
      <c r="AZ99" s="244">
        <v>2</v>
      </c>
      <c r="BA99" s="244">
        <f t="shared" si="27"/>
        <v>0</v>
      </c>
      <c r="BB99" s="244">
        <f t="shared" si="28"/>
        <v>0</v>
      </c>
      <c r="BC99" s="244">
        <f t="shared" si="29"/>
        <v>0</v>
      </c>
      <c r="BD99" s="244">
        <f t="shared" si="30"/>
        <v>0</v>
      </c>
      <c r="BE99" s="244">
        <f t="shared" si="31"/>
        <v>0</v>
      </c>
      <c r="CA99" s="274">
        <v>1</v>
      </c>
      <c r="CB99" s="274">
        <v>7</v>
      </c>
    </row>
    <row r="100" spans="1:57" ht="12.75">
      <c r="A100" s="293"/>
      <c r="B100" s="294" t="s">
        <v>177</v>
      </c>
      <c r="C100" s="295" t="s">
        <v>725</v>
      </c>
      <c r="D100" s="296"/>
      <c r="E100" s="297"/>
      <c r="F100" s="298"/>
      <c r="G100" s="299">
        <f>SUM(G81:G99)</f>
        <v>0</v>
      </c>
      <c r="H100" s="300"/>
      <c r="I100" s="301">
        <f>SUM(I81:I99)</f>
        <v>0</v>
      </c>
      <c r="J100" s="300"/>
      <c r="K100" s="301">
        <f>SUM(K81:K99)</f>
        <v>0</v>
      </c>
      <c r="O100" s="274">
        <v>4</v>
      </c>
      <c r="BA100" s="302">
        <f>SUM(BA81:BA99)</f>
        <v>0</v>
      </c>
      <c r="BB100" s="302">
        <f>SUM(BB81:BB99)</f>
        <v>0</v>
      </c>
      <c r="BC100" s="302">
        <f>SUM(BC81:BC99)</f>
        <v>0</v>
      </c>
      <c r="BD100" s="302">
        <f>SUM(BD81:BD99)</f>
        <v>0</v>
      </c>
      <c r="BE100" s="302">
        <f>SUM(BE81:BE99)</f>
        <v>0</v>
      </c>
    </row>
    <row r="101" spans="1:15" ht="12.75">
      <c r="A101" s="264" t="s">
        <v>167</v>
      </c>
      <c r="B101" s="265" t="s">
        <v>59</v>
      </c>
      <c r="C101" s="266" t="s">
        <v>60</v>
      </c>
      <c r="D101" s="267"/>
      <c r="E101" s="268"/>
      <c r="F101" s="268"/>
      <c r="G101" s="269"/>
      <c r="H101" s="270"/>
      <c r="I101" s="271"/>
      <c r="J101" s="272"/>
      <c r="K101" s="273"/>
      <c r="O101" s="274">
        <v>1</v>
      </c>
    </row>
    <row r="102" spans="1:80" ht="22.5">
      <c r="A102" s="275">
        <v>87</v>
      </c>
      <c r="B102" s="276" t="s">
        <v>757</v>
      </c>
      <c r="C102" s="277" t="s">
        <v>727</v>
      </c>
      <c r="D102" s="278" t="s">
        <v>181</v>
      </c>
      <c r="E102" s="279">
        <v>47</v>
      </c>
      <c r="F102" s="279">
        <v>0</v>
      </c>
      <c r="G102" s="280">
        <f aca="true" t="shared" si="32" ref="G102:G107">E102*F102</f>
        <v>0</v>
      </c>
      <c r="H102" s="281">
        <v>0</v>
      </c>
      <c r="I102" s="282">
        <f aca="true" t="shared" si="33" ref="I102:I107">E102*H102</f>
        <v>0</v>
      </c>
      <c r="J102" s="281">
        <v>0</v>
      </c>
      <c r="K102" s="282">
        <f aca="true" t="shared" si="34" ref="K102:K107">E102*J102</f>
        <v>0</v>
      </c>
      <c r="O102" s="274">
        <v>2</v>
      </c>
      <c r="AA102" s="244">
        <v>1</v>
      </c>
      <c r="AB102" s="244">
        <v>7</v>
      </c>
      <c r="AC102" s="244">
        <v>7</v>
      </c>
      <c r="AZ102" s="244">
        <v>2</v>
      </c>
      <c r="BA102" s="244">
        <f aca="true" t="shared" si="35" ref="BA102:BA107">IF(AZ102=1,G102,0)</f>
        <v>0</v>
      </c>
      <c r="BB102" s="244">
        <f aca="true" t="shared" si="36" ref="BB102:BB107">IF(AZ102=2,G102,0)</f>
        <v>0</v>
      </c>
      <c r="BC102" s="244">
        <f aca="true" t="shared" si="37" ref="BC102:BC107">IF(AZ102=3,G102,0)</f>
        <v>0</v>
      </c>
      <c r="BD102" s="244">
        <f aca="true" t="shared" si="38" ref="BD102:BD107">IF(AZ102=4,G102,0)</f>
        <v>0</v>
      </c>
      <c r="BE102" s="244">
        <f aca="true" t="shared" si="39" ref="BE102:BE107">IF(AZ102=5,G102,0)</f>
        <v>0</v>
      </c>
      <c r="CA102" s="274">
        <v>1</v>
      </c>
      <c r="CB102" s="274">
        <v>7</v>
      </c>
    </row>
    <row r="103" spans="1:80" ht="22.5">
      <c r="A103" s="275">
        <v>88</v>
      </c>
      <c r="B103" s="276" t="s">
        <v>728</v>
      </c>
      <c r="C103" s="277" t="s">
        <v>729</v>
      </c>
      <c r="D103" s="278" t="s">
        <v>181</v>
      </c>
      <c r="E103" s="279">
        <v>3</v>
      </c>
      <c r="F103" s="279">
        <v>0</v>
      </c>
      <c r="G103" s="280">
        <f t="shared" si="32"/>
        <v>0</v>
      </c>
      <c r="H103" s="281">
        <v>0</v>
      </c>
      <c r="I103" s="282">
        <f t="shared" si="33"/>
        <v>0</v>
      </c>
      <c r="J103" s="281">
        <v>0</v>
      </c>
      <c r="K103" s="282">
        <f t="shared" si="34"/>
        <v>0</v>
      </c>
      <c r="O103" s="274">
        <v>2</v>
      </c>
      <c r="AA103" s="244">
        <v>1</v>
      </c>
      <c r="AB103" s="244">
        <v>7</v>
      </c>
      <c r="AC103" s="244">
        <v>7</v>
      </c>
      <c r="AZ103" s="244">
        <v>2</v>
      </c>
      <c r="BA103" s="244">
        <f t="shared" si="35"/>
        <v>0</v>
      </c>
      <c r="BB103" s="244">
        <f t="shared" si="36"/>
        <v>0</v>
      </c>
      <c r="BC103" s="244">
        <f t="shared" si="37"/>
        <v>0</v>
      </c>
      <c r="BD103" s="244">
        <f t="shared" si="38"/>
        <v>0</v>
      </c>
      <c r="BE103" s="244">
        <f t="shared" si="39"/>
        <v>0</v>
      </c>
      <c r="CA103" s="274">
        <v>1</v>
      </c>
      <c r="CB103" s="274">
        <v>7</v>
      </c>
    </row>
    <row r="104" spans="1:80" ht="22.5">
      <c r="A104" s="275">
        <v>89</v>
      </c>
      <c r="B104" s="276" t="s">
        <v>730</v>
      </c>
      <c r="C104" s="277" t="s">
        <v>731</v>
      </c>
      <c r="D104" s="278" t="s">
        <v>181</v>
      </c>
      <c r="E104" s="279">
        <v>8</v>
      </c>
      <c r="F104" s="279">
        <v>0</v>
      </c>
      <c r="G104" s="280">
        <f t="shared" si="32"/>
        <v>0</v>
      </c>
      <c r="H104" s="281">
        <v>0</v>
      </c>
      <c r="I104" s="282">
        <f t="shared" si="33"/>
        <v>0</v>
      </c>
      <c r="J104" s="281">
        <v>0</v>
      </c>
      <c r="K104" s="282">
        <f t="shared" si="34"/>
        <v>0</v>
      </c>
      <c r="O104" s="274">
        <v>2</v>
      </c>
      <c r="AA104" s="244">
        <v>1</v>
      </c>
      <c r="AB104" s="244">
        <v>7</v>
      </c>
      <c r="AC104" s="244">
        <v>7</v>
      </c>
      <c r="AZ104" s="244">
        <v>2</v>
      </c>
      <c r="BA104" s="244">
        <f t="shared" si="35"/>
        <v>0</v>
      </c>
      <c r="BB104" s="244">
        <f t="shared" si="36"/>
        <v>0</v>
      </c>
      <c r="BC104" s="244">
        <f t="shared" si="37"/>
        <v>0</v>
      </c>
      <c r="BD104" s="244">
        <f t="shared" si="38"/>
        <v>0</v>
      </c>
      <c r="BE104" s="244">
        <f t="shared" si="39"/>
        <v>0</v>
      </c>
      <c r="CA104" s="274">
        <v>1</v>
      </c>
      <c r="CB104" s="274">
        <v>7</v>
      </c>
    </row>
    <row r="105" spans="1:80" ht="22.5">
      <c r="A105" s="275">
        <v>90</v>
      </c>
      <c r="B105" s="276" t="s">
        <v>758</v>
      </c>
      <c r="C105" s="277" t="s">
        <v>759</v>
      </c>
      <c r="D105" s="278" t="s">
        <v>181</v>
      </c>
      <c r="E105" s="279">
        <v>1</v>
      </c>
      <c r="F105" s="279">
        <v>0</v>
      </c>
      <c r="G105" s="280">
        <f t="shared" si="32"/>
        <v>0</v>
      </c>
      <c r="H105" s="281">
        <v>0</v>
      </c>
      <c r="I105" s="282">
        <f t="shared" si="33"/>
        <v>0</v>
      </c>
      <c r="J105" s="281">
        <v>0</v>
      </c>
      <c r="K105" s="282">
        <f t="shared" si="34"/>
        <v>0</v>
      </c>
      <c r="O105" s="274">
        <v>2</v>
      </c>
      <c r="AA105" s="244">
        <v>1</v>
      </c>
      <c r="AB105" s="244">
        <v>7</v>
      </c>
      <c r="AC105" s="244">
        <v>7</v>
      </c>
      <c r="AZ105" s="244">
        <v>2</v>
      </c>
      <c r="BA105" s="244">
        <f t="shared" si="35"/>
        <v>0</v>
      </c>
      <c r="BB105" s="244">
        <f t="shared" si="36"/>
        <v>0</v>
      </c>
      <c r="BC105" s="244">
        <f t="shared" si="37"/>
        <v>0</v>
      </c>
      <c r="BD105" s="244">
        <f t="shared" si="38"/>
        <v>0</v>
      </c>
      <c r="BE105" s="244">
        <f t="shared" si="39"/>
        <v>0</v>
      </c>
      <c r="CA105" s="274">
        <v>1</v>
      </c>
      <c r="CB105" s="274">
        <v>7</v>
      </c>
    </row>
    <row r="106" spans="1:80" ht="22.5">
      <c r="A106" s="275">
        <v>91</v>
      </c>
      <c r="B106" s="276" t="s">
        <v>732</v>
      </c>
      <c r="C106" s="277" t="s">
        <v>733</v>
      </c>
      <c r="D106" s="278" t="s">
        <v>181</v>
      </c>
      <c r="E106" s="279">
        <v>3</v>
      </c>
      <c r="F106" s="279">
        <v>0</v>
      </c>
      <c r="G106" s="280">
        <f t="shared" si="32"/>
        <v>0</v>
      </c>
      <c r="H106" s="281">
        <v>0</v>
      </c>
      <c r="I106" s="282">
        <f t="shared" si="33"/>
        <v>0</v>
      </c>
      <c r="J106" s="281">
        <v>0</v>
      </c>
      <c r="K106" s="282">
        <f t="shared" si="34"/>
        <v>0</v>
      </c>
      <c r="O106" s="274">
        <v>2</v>
      </c>
      <c r="AA106" s="244">
        <v>1</v>
      </c>
      <c r="AB106" s="244">
        <v>7</v>
      </c>
      <c r="AC106" s="244">
        <v>7</v>
      </c>
      <c r="AZ106" s="244">
        <v>2</v>
      </c>
      <c r="BA106" s="244">
        <f t="shared" si="35"/>
        <v>0</v>
      </c>
      <c r="BB106" s="244">
        <f t="shared" si="36"/>
        <v>0</v>
      </c>
      <c r="BC106" s="244">
        <f t="shared" si="37"/>
        <v>0</v>
      </c>
      <c r="BD106" s="244">
        <f t="shared" si="38"/>
        <v>0</v>
      </c>
      <c r="BE106" s="244">
        <f t="shared" si="39"/>
        <v>0</v>
      </c>
      <c r="CA106" s="274">
        <v>1</v>
      </c>
      <c r="CB106" s="274">
        <v>7</v>
      </c>
    </row>
    <row r="107" spans="1:80" ht="12.75">
      <c r="A107" s="275">
        <v>92</v>
      </c>
      <c r="B107" s="276" t="s">
        <v>734</v>
      </c>
      <c r="C107" s="277" t="s">
        <v>735</v>
      </c>
      <c r="D107" s="278" t="s">
        <v>181</v>
      </c>
      <c r="E107" s="279">
        <v>12</v>
      </c>
      <c r="F107" s="279">
        <v>0</v>
      </c>
      <c r="G107" s="280">
        <f t="shared" si="32"/>
        <v>0</v>
      </c>
      <c r="H107" s="281">
        <v>0</v>
      </c>
      <c r="I107" s="282">
        <f t="shared" si="33"/>
        <v>0</v>
      </c>
      <c r="J107" s="281">
        <v>0</v>
      </c>
      <c r="K107" s="282">
        <f t="shared" si="34"/>
        <v>0</v>
      </c>
      <c r="O107" s="274">
        <v>2</v>
      </c>
      <c r="AA107" s="244">
        <v>1</v>
      </c>
      <c r="AB107" s="244">
        <v>7</v>
      </c>
      <c r="AC107" s="244">
        <v>7</v>
      </c>
      <c r="AZ107" s="244">
        <v>2</v>
      </c>
      <c r="BA107" s="244">
        <f t="shared" si="35"/>
        <v>0</v>
      </c>
      <c r="BB107" s="244">
        <f t="shared" si="36"/>
        <v>0</v>
      </c>
      <c r="BC107" s="244">
        <f t="shared" si="37"/>
        <v>0</v>
      </c>
      <c r="BD107" s="244">
        <f t="shared" si="38"/>
        <v>0</v>
      </c>
      <c r="BE107" s="244">
        <f t="shared" si="39"/>
        <v>0</v>
      </c>
      <c r="CA107" s="274">
        <v>1</v>
      </c>
      <c r="CB107" s="274">
        <v>7</v>
      </c>
    </row>
    <row r="108" spans="1:57" ht="12.75">
      <c r="A108" s="293"/>
      <c r="B108" s="294" t="s">
        <v>177</v>
      </c>
      <c r="C108" s="295" t="s">
        <v>736</v>
      </c>
      <c r="D108" s="296"/>
      <c r="E108" s="297"/>
      <c r="F108" s="298"/>
      <c r="G108" s="299">
        <f>SUM(G101:G107)</f>
        <v>0</v>
      </c>
      <c r="H108" s="300"/>
      <c r="I108" s="301">
        <f>SUM(I101:I107)</f>
        <v>0</v>
      </c>
      <c r="J108" s="300"/>
      <c r="K108" s="301">
        <f>SUM(K101:K107)</f>
        <v>0</v>
      </c>
      <c r="O108" s="274">
        <v>4</v>
      </c>
      <c r="BA108" s="302">
        <f>SUM(BA101:BA107)</f>
        <v>0</v>
      </c>
      <c r="BB108" s="302">
        <f>SUM(BB101:BB107)</f>
        <v>0</v>
      </c>
      <c r="BC108" s="302">
        <f>SUM(BC101:BC107)</f>
        <v>0</v>
      </c>
      <c r="BD108" s="302">
        <f>SUM(BD101:BD107)</f>
        <v>0</v>
      </c>
      <c r="BE108" s="302">
        <f>SUM(BE101:BE107)</f>
        <v>0</v>
      </c>
    </row>
    <row r="109" spans="1:15" ht="12.75">
      <c r="A109" s="264" t="s">
        <v>167</v>
      </c>
      <c r="B109" s="265" t="s">
        <v>83</v>
      </c>
      <c r="C109" s="266" t="s">
        <v>84</v>
      </c>
      <c r="D109" s="267"/>
      <c r="E109" s="268"/>
      <c r="F109" s="268"/>
      <c r="G109" s="269"/>
      <c r="H109" s="270"/>
      <c r="I109" s="271"/>
      <c r="J109" s="272"/>
      <c r="K109" s="273"/>
      <c r="O109" s="274">
        <v>1</v>
      </c>
    </row>
    <row r="110" spans="1:80" ht="12.75">
      <c r="A110" s="275">
        <v>93</v>
      </c>
      <c r="B110" s="276" t="s">
        <v>377</v>
      </c>
      <c r="C110" s="277" t="s">
        <v>378</v>
      </c>
      <c r="D110" s="278" t="s">
        <v>299</v>
      </c>
      <c r="E110" s="279">
        <v>0.799</v>
      </c>
      <c r="F110" s="279">
        <v>0</v>
      </c>
      <c r="G110" s="280">
        <f aca="true" t="shared" si="40" ref="G110:G115">E110*F110</f>
        <v>0</v>
      </c>
      <c r="H110" s="281">
        <v>0</v>
      </c>
      <c r="I110" s="282">
        <f aca="true" t="shared" si="41" ref="I110:I115">E110*H110</f>
        <v>0</v>
      </c>
      <c r="J110" s="281">
        <v>0</v>
      </c>
      <c r="K110" s="282">
        <f aca="true" t="shared" si="42" ref="K110:K115">E110*J110</f>
        <v>0</v>
      </c>
      <c r="O110" s="274">
        <v>2</v>
      </c>
      <c r="AA110" s="244">
        <v>1</v>
      </c>
      <c r="AB110" s="244">
        <v>10</v>
      </c>
      <c r="AC110" s="244">
        <v>10</v>
      </c>
      <c r="AZ110" s="244">
        <v>1</v>
      </c>
      <c r="BA110" s="244">
        <f aca="true" t="shared" si="43" ref="BA110:BA115">IF(AZ110=1,G110,0)</f>
        <v>0</v>
      </c>
      <c r="BB110" s="244">
        <f aca="true" t="shared" si="44" ref="BB110:BB115">IF(AZ110=2,G110,0)</f>
        <v>0</v>
      </c>
      <c r="BC110" s="244">
        <f aca="true" t="shared" si="45" ref="BC110:BC115">IF(AZ110=3,G110,0)</f>
        <v>0</v>
      </c>
      <c r="BD110" s="244">
        <f aca="true" t="shared" si="46" ref="BD110:BD115">IF(AZ110=4,G110,0)</f>
        <v>0</v>
      </c>
      <c r="BE110" s="244">
        <f aca="true" t="shared" si="47" ref="BE110:BE115">IF(AZ110=5,G110,0)</f>
        <v>0</v>
      </c>
      <c r="CA110" s="274">
        <v>1</v>
      </c>
      <c r="CB110" s="274">
        <v>10</v>
      </c>
    </row>
    <row r="111" spans="1:80" ht="12.75">
      <c r="A111" s="275">
        <v>94</v>
      </c>
      <c r="B111" s="276" t="s">
        <v>379</v>
      </c>
      <c r="C111" s="277" t="s">
        <v>737</v>
      </c>
      <c r="D111" s="278" t="s">
        <v>299</v>
      </c>
      <c r="E111" s="279">
        <v>15.1802</v>
      </c>
      <c r="F111" s="279">
        <v>0</v>
      </c>
      <c r="G111" s="280">
        <f t="shared" si="40"/>
        <v>0</v>
      </c>
      <c r="H111" s="281">
        <v>0</v>
      </c>
      <c r="I111" s="282">
        <f t="shared" si="41"/>
        <v>0</v>
      </c>
      <c r="J111" s="281">
        <v>0</v>
      </c>
      <c r="K111" s="282">
        <f t="shared" si="42"/>
        <v>0</v>
      </c>
      <c r="O111" s="274">
        <v>2</v>
      </c>
      <c r="AA111" s="244">
        <v>1</v>
      </c>
      <c r="AB111" s="244">
        <v>10</v>
      </c>
      <c r="AC111" s="244">
        <v>10</v>
      </c>
      <c r="AZ111" s="244">
        <v>1</v>
      </c>
      <c r="BA111" s="244">
        <f t="shared" si="43"/>
        <v>0</v>
      </c>
      <c r="BB111" s="244">
        <f t="shared" si="44"/>
        <v>0</v>
      </c>
      <c r="BC111" s="244">
        <f t="shared" si="45"/>
        <v>0</v>
      </c>
      <c r="BD111" s="244">
        <f t="shared" si="46"/>
        <v>0</v>
      </c>
      <c r="BE111" s="244">
        <f t="shared" si="47"/>
        <v>0</v>
      </c>
      <c r="CA111" s="274">
        <v>1</v>
      </c>
      <c r="CB111" s="274">
        <v>10</v>
      </c>
    </row>
    <row r="112" spans="1:80" ht="12.75">
      <c r="A112" s="275">
        <v>95</v>
      </c>
      <c r="B112" s="276" t="s">
        <v>381</v>
      </c>
      <c r="C112" s="277" t="s">
        <v>382</v>
      </c>
      <c r="D112" s="278" t="s">
        <v>299</v>
      </c>
      <c r="E112" s="279">
        <v>0.799</v>
      </c>
      <c r="F112" s="279">
        <v>0</v>
      </c>
      <c r="G112" s="280">
        <f t="shared" si="40"/>
        <v>0</v>
      </c>
      <c r="H112" s="281">
        <v>0</v>
      </c>
      <c r="I112" s="282">
        <f t="shared" si="41"/>
        <v>0</v>
      </c>
      <c r="J112" s="281">
        <v>0</v>
      </c>
      <c r="K112" s="282">
        <f t="shared" si="42"/>
        <v>0</v>
      </c>
      <c r="O112" s="274">
        <v>2</v>
      </c>
      <c r="AA112" s="244">
        <v>1</v>
      </c>
      <c r="AB112" s="244">
        <v>10</v>
      </c>
      <c r="AC112" s="244">
        <v>10</v>
      </c>
      <c r="AZ112" s="244">
        <v>1</v>
      </c>
      <c r="BA112" s="244">
        <f t="shared" si="43"/>
        <v>0</v>
      </c>
      <c r="BB112" s="244">
        <f t="shared" si="44"/>
        <v>0</v>
      </c>
      <c r="BC112" s="244">
        <f t="shared" si="45"/>
        <v>0</v>
      </c>
      <c r="BD112" s="244">
        <f t="shared" si="46"/>
        <v>0</v>
      </c>
      <c r="BE112" s="244">
        <f t="shared" si="47"/>
        <v>0</v>
      </c>
      <c r="CA112" s="274">
        <v>1</v>
      </c>
      <c r="CB112" s="274">
        <v>10</v>
      </c>
    </row>
    <row r="113" spans="1:80" ht="12.75">
      <c r="A113" s="275">
        <v>96</v>
      </c>
      <c r="B113" s="276" t="s">
        <v>383</v>
      </c>
      <c r="C113" s="277" t="s">
        <v>384</v>
      </c>
      <c r="D113" s="278" t="s">
        <v>299</v>
      </c>
      <c r="E113" s="279">
        <v>6.3917</v>
      </c>
      <c r="F113" s="279">
        <v>0</v>
      </c>
      <c r="G113" s="280">
        <f t="shared" si="40"/>
        <v>0</v>
      </c>
      <c r="H113" s="281">
        <v>0</v>
      </c>
      <c r="I113" s="282">
        <f t="shared" si="41"/>
        <v>0</v>
      </c>
      <c r="J113" s="281">
        <v>0</v>
      </c>
      <c r="K113" s="282">
        <f t="shared" si="42"/>
        <v>0</v>
      </c>
      <c r="O113" s="274">
        <v>2</v>
      </c>
      <c r="AA113" s="244">
        <v>1</v>
      </c>
      <c r="AB113" s="244">
        <v>10</v>
      </c>
      <c r="AC113" s="244">
        <v>10</v>
      </c>
      <c r="AZ113" s="244">
        <v>1</v>
      </c>
      <c r="BA113" s="244">
        <f t="shared" si="43"/>
        <v>0</v>
      </c>
      <c r="BB113" s="244">
        <f t="shared" si="44"/>
        <v>0</v>
      </c>
      <c r="BC113" s="244">
        <f t="shared" si="45"/>
        <v>0</v>
      </c>
      <c r="BD113" s="244">
        <f t="shared" si="46"/>
        <v>0</v>
      </c>
      <c r="BE113" s="244">
        <f t="shared" si="47"/>
        <v>0</v>
      </c>
      <c r="CA113" s="274">
        <v>1</v>
      </c>
      <c r="CB113" s="274">
        <v>10</v>
      </c>
    </row>
    <row r="114" spans="1:80" ht="12.75">
      <c r="A114" s="275">
        <v>97</v>
      </c>
      <c r="B114" s="276" t="s">
        <v>385</v>
      </c>
      <c r="C114" s="277" t="s">
        <v>386</v>
      </c>
      <c r="D114" s="278" t="s">
        <v>299</v>
      </c>
      <c r="E114" s="279">
        <v>0.799</v>
      </c>
      <c r="F114" s="279">
        <v>0</v>
      </c>
      <c r="G114" s="280">
        <f t="shared" si="40"/>
        <v>0</v>
      </c>
      <c r="H114" s="281">
        <v>0</v>
      </c>
      <c r="I114" s="282">
        <f t="shared" si="41"/>
        <v>0</v>
      </c>
      <c r="J114" s="281">
        <v>0</v>
      </c>
      <c r="K114" s="282">
        <f t="shared" si="42"/>
        <v>0</v>
      </c>
      <c r="O114" s="274">
        <v>2</v>
      </c>
      <c r="AA114" s="244">
        <v>1</v>
      </c>
      <c r="AB114" s="244">
        <v>10</v>
      </c>
      <c r="AC114" s="244">
        <v>10</v>
      </c>
      <c r="AZ114" s="244">
        <v>1</v>
      </c>
      <c r="BA114" s="244">
        <f t="shared" si="43"/>
        <v>0</v>
      </c>
      <c r="BB114" s="244">
        <f t="shared" si="44"/>
        <v>0</v>
      </c>
      <c r="BC114" s="244">
        <f t="shared" si="45"/>
        <v>0</v>
      </c>
      <c r="BD114" s="244">
        <f t="shared" si="46"/>
        <v>0</v>
      </c>
      <c r="BE114" s="244">
        <f t="shared" si="47"/>
        <v>0</v>
      </c>
      <c r="CA114" s="274">
        <v>1</v>
      </c>
      <c r="CB114" s="274">
        <v>10</v>
      </c>
    </row>
    <row r="115" spans="1:80" ht="12.75">
      <c r="A115" s="275">
        <v>98</v>
      </c>
      <c r="B115" s="276" t="s">
        <v>387</v>
      </c>
      <c r="C115" s="277" t="s">
        <v>388</v>
      </c>
      <c r="D115" s="278" t="s">
        <v>299</v>
      </c>
      <c r="E115" s="279">
        <v>0.799</v>
      </c>
      <c r="F115" s="279">
        <v>0</v>
      </c>
      <c r="G115" s="280">
        <f t="shared" si="40"/>
        <v>0</v>
      </c>
      <c r="H115" s="281">
        <v>0</v>
      </c>
      <c r="I115" s="282">
        <f t="shared" si="41"/>
        <v>0</v>
      </c>
      <c r="J115" s="281">
        <v>0</v>
      </c>
      <c r="K115" s="282">
        <f t="shared" si="42"/>
        <v>0</v>
      </c>
      <c r="O115" s="274">
        <v>2</v>
      </c>
      <c r="AA115" s="244">
        <v>1</v>
      </c>
      <c r="AB115" s="244">
        <v>10</v>
      </c>
      <c r="AC115" s="244">
        <v>10</v>
      </c>
      <c r="AZ115" s="244">
        <v>1</v>
      </c>
      <c r="BA115" s="244">
        <f t="shared" si="43"/>
        <v>0</v>
      </c>
      <c r="BB115" s="244">
        <f t="shared" si="44"/>
        <v>0</v>
      </c>
      <c r="BC115" s="244">
        <f t="shared" si="45"/>
        <v>0</v>
      </c>
      <c r="BD115" s="244">
        <f t="shared" si="46"/>
        <v>0</v>
      </c>
      <c r="BE115" s="244">
        <f t="shared" si="47"/>
        <v>0</v>
      </c>
      <c r="CA115" s="274">
        <v>1</v>
      </c>
      <c r="CB115" s="274">
        <v>10</v>
      </c>
    </row>
    <row r="116" spans="1:57" ht="12.75">
      <c r="A116" s="293"/>
      <c r="B116" s="294" t="s">
        <v>177</v>
      </c>
      <c r="C116" s="295" t="s">
        <v>389</v>
      </c>
      <c r="D116" s="296"/>
      <c r="E116" s="297"/>
      <c r="F116" s="298"/>
      <c r="G116" s="299">
        <f>SUM(G109:G115)</f>
        <v>0</v>
      </c>
      <c r="H116" s="300"/>
      <c r="I116" s="301">
        <f>SUM(I109:I115)</f>
        <v>0</v>
      </c>
      <c r="J116" s="300"/>
      <c r="K116" s="301">
        <f>SUM(K109:K115)</f>
        <v>0</v>
      </c>
      <c r="O116" s="274">
        <v>4</v>
      </c>
      <c r="BA116" s="302">
        <f>SUM(BA109:BA115)</f>
        <v>0</v>
      </c>
      <c r="BB116" s="302">
        <f>SUM(BB109:BB115)</f>
        <v>0</v>
      </c>
      <c r="BC116" s="302">
        <f>SUM(BC109:BC115)</f>
        <v>0</v>
      </c>
      <c r="BD116" s="302">
        <f>SUM(BD109:BD115)</f>
        <v>0</v>
      </c>
      <c r="BE116" s="302">
        <f>SUM(BE109:BE115)</f>
        <v>0</v>
      </c>
    </row>
    <row r="117" s="244" customFormat="1" ht="12.75"/>
    <row r="118" s="244" customFormat="1" ht="12.75"/>
    <row r="119" s="244" customFormat="1" ht="12.75"/>
    <row r="120" s="244" customFormat="1" ht="12.75"/>
    <row r="121" s="244" customFormat="1" ht="12.75"/>
    <row r="122" s="244" customFormat="1" ht="12.75"/>
    <row r="123" s="244" customFormat="1" ht="12.75"/>
    <row r="124" s="244" customFormat="1" ht="12.75"/>
    <row r="125" s="244" customFormat="1" ht="12.75"/>
    <row r="126" s="244" customFormat="1" ht="12.75"/>
    <row r="127" s="244" customFormat="1" ht="12.75"/>
    <row r="128" s="244" customFormat="1" ht="12.75"/>
    <row r="129" s="244" customFormat="1" ht="12.75"/>
    <row r="130" s="244" customFormat="1" ht="12.75"/>
    <row r="131" s="244" customFormat="1" ht="12.75"/>
    <row r="132" s="244" customFormat="1" ht="12.75"/>
    <row r="133" s="244" customFormat="1" ht="12.75"/>
    <row r="134" s="244" customFormat="1" ht="12.75"/>
    <row r="135" s="244" customFormat="1" ht="12.75"/>
    <row r="136" s="244" customFormat="1" ht="12.75"/>
    <row r="137" s="244" customFormat="1" ht="12.75"/>
    <row r="138" s="244" customFormat="1" ht="12.75"/>
    <row r="139" s="244" customFormat="1" ht="12.75"/>
    <row r="140" spans="1:7" ht="12.75">
      <c r="A140" s="291"/>
      <c r="B140" s="291"/>
      <c r="C140" s="291"/>
      <c r="D140" s="291"/>
      <c r="E140" s="291"/>
      <c r="F140" s="291"/>
      <c r="G140" s="291"/>
    </row>
    <row r="141" spans="1:7" ht="12.75">
      <c r="A141" s="291"/>
      <c r="B141" s="291"/>
      <c r="C141" s="291"/>
      <c r="D141" s="291"/>
      <c r="E141" s="291"/>
      <c r="F141" s="291"/>
      <c r="G141" s="291"/>
    </row>
    <row r="142" spans="1:7" ht="12.75">
      <c r="A142" s="291"/>
      <c r="B142" s="291"/>
      <c r="C142" s="291"/>
      <c r="D142" s="291"/>
      <c r="E142" s="291"/>
      <c r="F142" s="291"/>
      <c r="G142" s="291"/>
    </row>
    <row r="143" spans="1:7" ht="12.75">
      <c r="A143" s="291"/>
      <c r="B143" s="291"/>
      <c r="C143" s="291"/>
      <c r="D143" s="291"/>
      <c r="E143" s="291"/>
      <c r="F143" s="291"/>
      <c r="G143" s="291"/>
    </row>
    <row r="144" s="244" customFormat="1" ht="12.75"/>
    <row r="145" s="244" customFormat="1" ht="12.75"/>
    <row r="146" s="244" customFormat="1" ht="12.75"/>
    <row r="147" s="244" customFormat="1" ht="12.75"/>
    <row r="148" s="244" customFormat="1" ht="12.75"/>
    <row r="149" s="244" customFormat="1" ht="12.75"/>
    <row r="150" s="244" customFormat="1" ht="12.75"/>
    <row r="151" s="244" customFormat="1" ht="12.75"/>
    <row r="152" s="244" customFormat="1" ht="12.75"/>
    <row r="153" s="244" customFormat="1" ht="12.75"/>
    <row r="154" s="244" customFormat="1" ht="12.75"/>
    <row r="155" s="244" customFormat="1" ht="12.75"/>
    <row r="156" s="244" customFormat="1" ht="12.75"/>
    <row r="157" s="244" customFormat="1" ht="12.75"/>
    <row r="158" s="244" customFormat="1" ht="12.75"/>
    <row r="159" s="244" customFormat="1" ht="12.75"/>
    <row r="160" s="244" customFormat="1" ht="12.75"/>
    <row r="161" s="244" customFormat="1" ht="12.75"/>
    <row r="162" s="244" customFormat="1" ht="12.75"/>
    <row r="163" s="244" customFormat="1" ht="12.75"/>
    <row r="164" s="244" customFormat="1" ht="12.75"/>
    <row r="165" s="244" customFormat="1" ht="12.75"/>
    <row r="166" s="244" customFormat="1" ht="12.75"/>
    <row r="167" s="244" customFormat="1" ht="12.75"/>
    <row r="168" s="244" customFormat="1" ht="12.75"/>
    <row r="169" s="244" customFormat="1" ht="12.75"/>
    <row r="170" s="244" customFormat="1" ht="12.75"/>
    <row r="171" s="244" customFormat="1" ht="12.75"/>
    <row r="172" s="244" customFormat="1" ht="12.75"/>
    <row r="173" s="244" customFormat="1" ht="12.75"/>
    <row r="174" s="244" customFormat="1" ht="12.75"/>
    <row r="175" spans="1:2" ht="12.75">
      <c r="A175" s="305"/>
      <c r="B175" s="305"/>
    </row>
    <row r="176" spans="1:7" ht="12.75">
      <c r="A176" s="291"/>
      <c r="B176" s="291"/>
      <c r="C176" s="306"/>
      <c r="D176" s="306"/>
      <c r="E176" s="307"/>
      <c r="F176" s="306"/>
      <c r="G176" s="308"/>
    </row>
    <row r="177" spans="1:7" ht="12.75">
      <c r="A177" s="309"/>
      <c r="B177" s="309"/>
      <c r="C177" s="291"/>
      <c r="D177" s="291"/>
      <c r="E177" s="310"/>
      <c r="F177" s="291"/>
      <c r="G177" s="291"/>
    </row>
    <row r="178" spans="1:7" ht="12.75">
      <c r="A178" s="291"/>
      <c r="B178" s="291"/>
      <c r="C178" s="291"/>
      <c r="D178" s="291"/>
      <c r="E178" s="310"/>
      <c r="F178" s="291"/>
      <c r="G178" s="291"/>
    </row>
    <row r="179" spans="1:7" ht="12.75">
      <c r="A179" s="291"/>
      <c r="B179" s="291"/>
      <c r="C179" s="291"/>
      <c r="D179" s="291"/>
      <c r="E179" s="310"/>
      <c r="F179" s="291"/>
      <c r="G179" s="291"/>
    </row>
    <row r="180" spans="1:7" ht="12.75">
      <c r="A180" s="291"/>
      <c r="B180" s="291"/>
      <c r="C180" s="291"/>
      <c r="D180" s="291"/>
      <c r="E180" s="310"/>
      <c r="F180" s="291"/>
      <c r="G180" s="291"/>
    </row>
    <row r="181" spans="1:7" ht="12.75">
      <c r="A181" s="291"/>
      <c r="B181" s="291"/>
      <c r="C181" s="291"/>
      <c r="D181" s="291"/>
      <c r="E181" s="310"/>
      <c r="F181" s="291"/>
      <c r="G181" s="291"/>
    </row>
    <row r="182" spans="1:7" ht="12.75">
      <c r="A182" s="291"/>
      <c r="B182" s="291"/>
      <c r="C182" s="291"/>
      <c r="D182" s="291"/>
      <c r="E182" s="310"/>
      <c r="F182" s="291"/>
      <c r="G182" s="291"/>
    </row>
    <row r="183" spans="1:7" ht="12.75">
      <c r="A183" s="291"/>
      <c r="B183" s="291"/>
      <c r="C183" s="291"/>
      <c r="D183" s="291"/>
      <c r="E183" s="310"/>
      <c r="F183" s="291"/>
      <c r="G183" s="291"/>
    </row>
    <row r="184" spans="1:7" ht="12.75">
      <c r="A184" s="291"/>
      <c r="B184" s="291"/>
      <c r="C184" s="291"/>
      <c r="D184" s="291"/>
      <c r="E184" s="310"/>
      <c r="F184" s="291"/>
      <c r="G184" s="291"/>
    </row>
    <row r="185" spans="1:7" ht="12.75">
      <c r="A185" s="291"/>
      <c r="B185" s="291"/>
      <c r="C185" s="291"/>
      <c r="D185" s="291"/>
      <c r="E185" s="310"/>
      <c r="F185" s="291"/>
      <c r="G185" s="291"/>
    </row>
    <row r="186" spans="1:7" ht="12.75">
      <c r="A186" s="291"/>
      <c r="B186" s="291"/>
      <c r="C186" s="291"/>
      <c r="D186" s="291"/>
      <c r="E186" s="310"/>
      <c r="F186" s="291"/>
      <c r="G186" s="291"/>
    </row>
    <row r="187" spans="1:7" ht="12.75">
      <c r="A187" s="291"/>
      <c r="B187" s="291"/>
      <c r="C187" s="291"/>
      <c r="D187" s="291"/>
      <c r="E187" s="310"/>
      <c r="F187" s="291"/>
      <c r="G187" s="291"/>
    </row>
    <row r="188" spans="1:7" ht="12.75">
      <c r="A188" s="291"/>
      <c r="B188" s="291"/>
      <c r="C188" s="291"/>
      <c r="D188" s="291"/>
      <c r="E188" s="310"/>
      <c r="F188" s="291"/>
      <c r="G188" s="291"/>
    </row>
    <row r="189" spans="1:7" ht="12.75">
      <c r="A189" s="291"/>
      <c r="B189" s="291"/>
      <c r="C189" s="291"/>
      <c r="D189" s="291"/>
      <c r="E189" s="310"/>
      <c r="F189" s="291"/>
      <c r="G189" s="291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workbookViewId="0" topLeftCell="A22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97</v>
      </c>
      <c r="B1" s="97"/>
      <c r="C1" s="97"/>
      <c r="D1" s="97"/>
      <c r="E1" s="97"/>
      <c r="F1" s="97"/>
      <c r="G1" s="97"/>
    </row>
    <row r="2" spans="1:7" ht="12.75" customHeight="1">
      <c r="A2" s="98" t="s">
        <v>98</v>
      </c>
      <c r="B2" s="99"/>
      <c r="C2" s="100"/>
      <c r="D2" s="100" t="s">
        <v>99</v>
      </c>
      <c r="E2" s="101"/>
      <c r="F2" s="102" t="s">
        <v>100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101</v>
      </c>
      <c r="B4" s="105"/>
      <c r="C4" s="106"/>
      <c r="D4" s="106"/>
      <c r="E4" s="107"/>
      <c r="F4" s="108" t="s">
        <v>102</v>
      </c>
      <c r="G4" s="111"/>
    </row>
    <row r="5" spans="1:7" ht="12.75" customHeight="1">
      <c r="A5" s="112" t="s">
        <v>24</v>
      </c>
      <c r="B5" s="113"/>
      <c r="C5" s="114" t="s">
        <v>25</v>
      </c>
      <c r="D5" s="115"/>
      <c r="E5" s="113"/>
      <c r="F5" s="108" t="s">
        <v>103</v>
      </c>
      <c r="G5" s="109"/>
    </row>
    <row r="6" spans="1:15" ht="12.75" customHeight="1">
      <c r="A6" s="110" t="s">
        <v>104</v>
      </c>
      <c r="B6" s="105"/>
      <c r="C6" s="106"/>
      <c r="D6" s="106"/>
      <c r="E6" s="107"/>
      <c r="F6" s="116" t="s">
        <v>105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106</v>
      </c>
      <c r="G7" s="117">
        <f>IF(G6=0,0,ROUND((F30+F32)/G6,1))</f>
        <v>0</v>
      </c>
    </row>
    <row r="8" spans="1:9" ht="12.75">
      <c r="A8" s="124" t="s">
        <v>107</v>
      </c>
      <c r="B8" s="108"/>
      <c r="C8" s="125"/>
      <c r="D8" s="125"/>
      <c r="E8" s="125"/>
      <c r="F8" s="126" t="s">
        <v>108</v>
      </c>
      <c r="G8" s="127"/>
      <c r="H8" s="128"/>
      <c r="I8" s="129"/>
    </row>
    <row r="9" spans="1:8" ht="12.75">
      <c r="A9" s="124" t="s">
        <v>109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110</v>
      </c>
      <c r="B10" s="108"/>
      <c r="C10" s="132" t="s">
        <v>7</v>
      </c>
      <c r="D10" s="132"/>
      <c r="E10" s="132"/>
      <c r="F10" s="133"/>
      <c r="G10" s="134"/>
      <c r="H10" s="135"/>
    </row>
    <row r="11" spans="1:57" ht="13.5" customHeight="1">
      <c r="A11" s="124" t="s">
        <v>111</v>
      </c>
      <c r="B11" s="108"/>
      <c r="C11" s="132"/>
      <c r="D11" s="132"/>
      <c r="E11" s="132"/>
      <c r="F11" s="136" t="s">
        <v>112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113</v>
      </c>
      <c r="B12" s="105"/>
      <c r="C12" s="140"/>
      <c r="D12" s="140"/>
      <c r="E12" s="140"/>
      <c r="F12" s="141" t="s">
        <v>114</v>
      </c>
      <c r="G12" s="142"/>
      <c r="H12" s="131"/>
    </row>
    <row r="13" spans="1:8" ht="28.5" customHeight="1">
      <c r="A13" s="143" t="s">
        <v>115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116</v>
      </c>
      <c r="B14" s="145"/>
      <c r="C14" s="146"/>
      <c r="D14" s="147" t="s">
        <v>117</v>
      </c>
      <c r="E14" s="147"/>
      <c r="F14" s="147"/>
      <c r="G14" s="147"/>
    </row>
    <row r="15" spans="1:7" ht="15.75" customHeight="1">
      <c r="A15" s="148"/>
      <c r="B15" s="149" t="s">
        <v>118</v>
      </c>
      <c r="C15" s="150">
        <f>'01  Rek'!E22</f>
        <v>0</v>
      </c>
      <c r="D15" s="151">
        <f>'01  Rek'!A27</f>
        <v>0</v>
      </c>
      <c r="E15" s="152"/>
      <c r="F15" s="153"/>
      <c r="G15" s="150">
        <f>'01  Rek'!I27</f>
        <v>0</v>
      </c>
    </row>
    <row r="16" spans="1:7" ht="15.75" customHeight="1">
      <c r="A16" s="148" t="s">
        <v>119</v>
      </c>
      <c r="B16" s="149" t="s">
        <v>120</v>
      </c>
      <c r="C16" s="150">
        <f>'01  Rek'!F22</f>
        <v>0</v>
      </c>
      <c r="D16" s="104">
        <f>'01  Rek'!A28</f>
        <v>0</v>
      </c>
      <c r="E16" s="154"/>
      <c r="F16" s="155"/>
      <c r="G16" s="150">
        <f>'01  Rek'!I28</f>
        <v>0</v>
      </c>
    </row>
    <row r="17" spans="1:7" ht="15.75" customHeight="1">
      <c r="A17" s="148" t="s">
        <v>121</v>
      </c>
      <c r="B17" s="149" t="s">
        <v>122</v>
      </c>
      <c r="C17" s="150">
        <f>'01  Rek'!H22</f>
        <v>0</v>
      </c>
      <c r="D17" s="104">
        <f>'01  Rek'!A29</f>
        <v>0</v>
      </c>
      <c r="E17" s="154"/>
      <c r="F17" s="155"/>
      <c r="G17" s="150">
        <f>'01  Rek'!I29</f>
        <v>0</v>
      </c>
    </row>
    <row r="18" spans="1:7" ht="15.75" customHeight="1">
      <c r="A18" s="156" t="s">
        <v>123</v>
      </c>
      <c r="B18" s="157" t="s">
        <v>124</v>
      </c>
      <c r="C18" s="150">
        <f>'01  Rek'!G22</f>
        <v>0</v>
      </c>
      <c r="D18" s="104">
        <f>'01  Rek'!A30</f>
        <v>0</v>
      </c>
      <c r="E18" s="154"/>
      <c r="F18" s="155"/>
      <c r="G18" s="150">
        <f>'01  Rek'!I30</f>
        <v>0</v>
      </c>
    </row>
    <row r="19" spans="1:7" ht="15.75" customHeight="1">
      <c r="A19" s="158" t="s">
        <v>125</v>
      </c>
      <c r="B19" s="149"/>
      <c r="C19" s="150">
        <f>SUM(C15:C18)</f>
        <v>0</v>
      </c>
      <c r="D19" s="104">
        <f>'01  Rek'!A31</f>
        <v>0</v>
      </c>
      <c r="E19" s="154"/>
      <c r="F19" s="155"/>
      <c r="G19" s="150">
        <f>'01  Rek'!I31</f>
        <v>0</v>
      </c>
    </row>
    <row r="20" spans="1:7" ht="15.75" customHeight="1">
      <c r="A20" s="158"/>
      <c r="B20" s="149"/>
      <c r="C20" s="150"/>
      <c r="D20" s="104">
        <f>'01  Rek'!A32</f>
        <v>0</v>
      </c>
      <c r="E20" s="154"/>
      <c r="F20" s="155"/>
      <c r="G20" s="150">
        <f>'01  Rek'!I32</f>
        <v>0</v>
      </c>
    </row>
    <row r="21" spans="1:7" ht="15.75" customHeight="1">
      <c r="A21" s="158" t="s">
        <v>42</v>
      </c>
      <c r="B21" s="149"/>
      <c r="C21" s="150">
        <f>'01  Rek'!I22</f>
        <v>0</v>
      </c>
      <c r="D21" s="104">
        <f>'01  Rek'!A33</f>
        <v>0</v>
      </c>
      <c r="E21" s="154"/>
      <c r="F21" s="155"/>
      <c r="G21" s="150">
        <f>'01  Rek'!I33</f>
        <v>0</v>
      </c>
    </row>
    <row r="22" spans="1:7" ht="15.75" customHeight="1">
      <c r="A22" s="159" t="s">
        <v>126</v>
      </c>
      <c r="B22" s="131"/>
      <c r="C22" s="150">
        <f>C19+C21</f>
        <v>0</v>
      </c>
      <c r="D22" s="104" t="s">
        <v>127</v>
      </c>
      <c r="E22" s="154"/>
      <c r="F22" s="155"/>
      <c r="G22" s="150">
        <f>G23-SUM(G15:G21)</f>
        <v>0</v>
      </c>
    </row>
    <row r="23" spans="1:7" ht="15.75" customHeight="1">
      <c r="A23" s="160" t="s">
        <v>128</v>
      </c>
      <c r="B23" s="160"/>
      <c r="C23" s="161">
        <f>C22+G23</f>
        <v>0</v>
      </c>
      <c r="D23" s="162" t="s">
        <v>129</v>
      </c>
      <c r="E23" s="163"/>
      <c r="F23" s="164"/>
      <c r="G23" s="150">
        <f>'01  Rek'!H35</f>
        <v>0</v>
      </c>
    </row>
    <row r="24" spans="1:7" ht="12.75">
      <c r="A24" s="165" t="s">
        <v>130</v>
      </c>
      <c r="B24" s="166"/>
      <c r="C24" s="167"/>
      <c r="D24" s="166" t="s">
        <v>131</v>
      </c>
      <c r="E24" s="166"/>
      <c r="F24" s="168" t="s">
        <v>132</v>
      </c>
      <c r="G24" s="169"/>
    </row>
    <row r="25" spans="1:7" ht="12.75">
      <c r="A25" s="159" t="s">
        <v>133</v>
      </c>
      <c r="B25" s="131"/>
      <c r="C25" s="170"/>
      <c r="D25" s="131" t="s">
        <v>133</v>
      </c>
      <c r="F25" s="171" t="s">
        <v>133</v>
      </c>
      <c r="G25" s="172"/>
    </row>
    <row r="26" spans="1:7" ht="37.5" customHeight="1">
      <c r="A26" s="159" t="s">
        <v>134</v>
      </c>
      <c r="B26" s="173"/>
      <c r="C26" s="170"/>
      <c r="D26" s="131" t="s">
        <v>134</v>
      </c>
      <c r="F26" s="171" t="s">
        <v>134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135</v>
      </c>
      <c r="B28" s="131"/>
      <c r="C28" s="170"/>
      <c r="D28" s="171" t="s">
        <v>136</v>
      </c>
      <c r="E28" s="170"/>
      <c r="F28" s="175" t="s">
        <v>136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16</v>
      </c>
      <c r="B30" s="179"/>
      <c r="C30" s="180">
        <v>15</v>
      </c>
      <c r="D30" s="179" t="s">
        <v>137</v>
      </c>
      <c r="E30" s="181"/>
      <c r="F30" s="182">
        <f>C23-F32</f>
        <v>0</v>
      </c>
      <c r="G30" s="182"/>
    </row>
    <row r="31" spans="1:7" ht="12.75">
      <c r="A31" s="178" t="s">
        <v>138</v>
      </c>
      <c r="B31" s="179"/>
      <c r="C31" s="180">
        <f>C30</f>
        <v>15</v>
      </c>
      <c r="D31" s="179" t="s">
        <v>139</v>
      </c>
      <c r="E31" s="181"/>
      <c r="F31" s="182">
        <f>ROUND(PRODUCT(F30,C31/100),0)</f>
        <v>0</v>
      </c>
      <c r="G31" s="182"/>
    </row>
    <row r="32" spans="1:7" ht="12.75">
      <c r="A32" s="178" t="s">
        <v>16</v>
      </c>
      <c r="B32" s="179"/>
      <c r="C32" s="180">
        <v>0</v>
      </c>
      <c r="D32" s="179" t="s">
        <v>139</v>
      </c>
      <c r="E32" s="181"/>
      <c r="F32" s="182">
        <v>0</v>
      </c>
      <c r="G32" s="182"/>
    </row>
    <row r="33" spans="1:7" ht="12.75" customHeight="1">
      <c r="A33" s="178" t="s">
        <v>138</v>
      </c>
      <c r="B33" s="183"/>
      <c r="C33" s="184">
        <f>C32</f>
        <v>0</v>
      </c>
      <c r="D33" s="179" t="s">
        <v>139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140</v>
      </c>
      <c r="B34" s="186"/>
      <c r="C34" s="186"/>
      <c r="D34" s="186"/>
      <c r="E34" s="187"/>
      <c r="F34" s="188">
        <f>ROUND(SUM(F30:F33),0)</f>
        <v>0</v>
      </c>
      <c r="G34" s="188"/>
    </row>
    <row r="36" spans="1:8" ht="12.75">
      <c r="A36" s="2" t="s">
        <v>141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6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>
      <c r="A1" s="193" t="s">
        <v>3</v>
      </c>
      <c r="B1" s="193"/>
      <c r="C1" s="194" t="s">
        <v>142</v>
      </c>
      <c r="D1" s="195"/>
      <c r="E1" s="196"/>
      <c r="F1" s="195"/>
      <c r="G1" s="197" t="s">
        <v>143</v>
      </c>
      <c r="H1" s="198"/>
      <c r="I1" s="199"/>
    </row>
    <row r="2" spans="1:9" ht="13.5">
      <c r="A2" s="200" t="s">
        <v>144</v>
      </c>
      <c r="B2" s="200"/>
      <c r="C2" s="201" t="s">
        <v>145</v>
      </c>
      <c r="D2" s="202"/>
      <c r="E2" s="203"/>
      <c r="F2" s="202"/>
      <c r="G2" s="204" t="s">
        <v>99</v>
      </c>
      <c r="H2" s="204"/>
      <c r="I2" s="204"/>
    </row>
    <row r="3" ht="13.5">
      <c r="F3" s="131"/>
    </row>
    <row r="4" spans="1:9" ht="19.5" customHeight="1">
      <c r="A4" s="205" t="s">
        <v>146</v>
      </c>
      <c r="B4" s="205"/>
      <c r="C4" s="205"/>
      <c r="D4" s="205"/>
      <c r="E4" s="205"/>
      <c r="F4" s="205"/>
      <c r="G4" s="205"/>
      <c r="H4" s="205"/>
      <c r="I4" s="205"/>
    </row>
    <row r="5" ht="13.5"/>
    <row r="6" spans="1:9" s="131" customFormat="1" ht="13.5">
      <c r="A6" s="206"/>
      <c r="B6" s="207" t="s">
        <v>147</v>
      </c>
      <c r="C6" s="207"/>
      <c r="D6" s="147"/>
      <c r="E6" s="208" t="s">
        <v>38</v>
      </c>
      <c r="F6" s="209" t="s">
        <v>39</v>
      </c>
      <c r="G6" s="209" t="s">
        <v>40</v>
      </c>
      <c r="H6" s="209" t="s">
        <v>41</v>
      </c>
      <c r="I6" s="210" t="s">
        <v>42</v>
      </c>
    </row>
    <row r="7" spans="1:9" s="131" customFormat="1" ht="12.75">
      <c r="A7" s="211">
        <f>'01  Pol'!B7</f>
        <v>0</v>
      </c>
      <c r="B7" s="66">
        <f>'01  Pol'!C7</f>
        <v>0</v>
      </c>
      <c r="D7" s="212"/>
      <c r="E7" s="213">
        <f>'01  Pol'!BA13</f>
        <v>0</v>
      </c>
      <c r="F7" s="214">
        <f>'01  Pol'!BB13</f>
        <v>0</v>
      </c>
      <c r="G7" s="214">
        <f>'01  Pol'!BC13</f>
        <v>0</v>
      </c>
      <c r="H7" s="214">
        <f>'01  Pol'!BD13</f>
        <v>0</v>
      </c>
      <c r="I7" s="215">
        <f>'01  Pol'!BE13</f>
        <v>0</v>
      </c>
    </row>
    <row r="8" spans="1:9" s="131" customFormat="1" ht="12.75">
      <c r="A8" s="211">
        <f>'01  Pol'!B14</f>
        <v>0</v>
      </c>
      <c r="B8" s="66">
        <f>'01  Pol'!C14</f>
        <v>0</v>
      </c>
      <c r="D8" s="212"/>
      <c r="E8" s="213">
        <f>'01  Pol'!BA25</f>
        <v>0</v>
      </c>
      <c r="F8" s="214">
        <f>'01  Pol'!BB25</f>
        <v>0</v>
      </c>
      <c r="G8" s="214">
        <f>'01  Pol'!BC25</f>
        <v>0</v>
      </c>
      <c r="H8" s="214">
        <f>'01  Pol'!BD25</f>
        <v>0</v>
      </c>
      <c r="I8" s="215">
        <f>'01  Pol'!BE25</f>
        <v>0</v>
      </c>
    </row>
    <row r="9" spans="1:9" s="131" customFormat="1" ht="12.75">
      <c r="A9" s="211">
        <f>'01  Pol'!B26</f>
        <v>0</v>
      </c>
      <c r="B9" s="66">
        <f>'01  Pol'!C26</f>
        <v>0</v>
      </c>
      <c r="D9" s="212"/>
      <c r="E9" s="213">
        <f>'01  Pol'!BA32</f>
        <v>0</v>
      </c>
      <c r="F9" s="214">
        <f>'01  Pol'!BB32</f>
        <v>0</v>
      </c>
      <c r="G9" s="214">
        <f>'01  Pol'!BC32</f>
        <v>0</v>
      </c>
      <c r="H9" s="214">
        <f>'01  Pol'!BD32</f>
        <v>0</v>
      </c>
      <c r="I9" s="215">
        <f>'01  Pol'!BE32</f>
        <v>0</v>
      </c>
    </row>
    <row r="10" spans="1:9" s="131" customFormat="1" ht="12.75">
      <c r="A10" s="211">
        <f>'01  Pol'!B33</f>
        <v>0</v>
      </c>
      <c r="B10" s="66">
        <f>'01  Pol'!C33</f>
        <v>0</v>
      </c>
      <c r="D10" s="212"/>
      <c r="E10" s="213">
        <f>'01  Pol'!BA37</f>
        <v>0</v>
      </c>
      <c r="F10" s="214">
        <f>'01  Pol'!BB37</f>
        <v>0</v>
      </c>
      <c r="G10" s="214">
        <f>'01  Pol'!BC37</f>
        <v>0</v>
      </c>
      <c r="H10" s="214">
        <f>'01  Pol'!BD37</f>
        <v>0</v>
      </c>
      <c r="I10" s="215">
        <f>'01  Pol'!BE37</f>
        <v>0</v>
      </c>
    </row>
    <row r="11" spans="1:9" s="131" customFormat="1" ht="12.75">
      <c r="A11" s="211">
        <f>'01  Pol'!B38</f>
        <v>0</v>
      </c>
      <c r="B11" s="66">
        <f>'01  Pol'!C38</f>
        <v>0</v>
      </c>
      <c r="D11" s="212"/>
      <c r="E11" s="213">
        <f>'01  Pol'!BA60</f>
        <v>0</v>
      </c>
      <c r="F11" s="214">
        <f>'01  Pol'!BB60</f>
        <v>0</v>
      </c>
      <c r="G11" s="214">
        <f>'01  Pol'!BC60</f>
        <v>0</v>
      </c>
      <c r="H11" s="214">
        <f>'01  Pol'!BD60</f>
        <v>0</v>
      </c>
      <c r="I11" s="215">
        <f>'01  Pol'!BE60</f>
        <v>0</v>
      </c>
    </row>
    <row r="12" spans="1:9" s="131" customFormat="1" ht="12.75">
      <c r="A12" s="211">
        <f>'01  Pol'!B61</f>
        <v>0</v>
      </c>
      <c r="B12" s="66">
        <f>'01  Pol'!C61</f>
        <v>0</v>
      </c>
      <c r="D12" s="212"/>
      <c r="E12" s="213">
        <f>'01  Pol'!BA74</f>
        <v>0</v>
      </c>
      <c r="F12" s="214">
        <f>'01  Pol'!BB74</f>
        <v>0</v>
      </c>
      <c r="G12" s="214">
        <f>'01  Pol'!BC74</f>
        <v>0</v>
      </c>
      <c r="H12" s="214">
        <f>'01  Pol'!BD74</f>
        <v>0</v>
      </c>
      <c r="I12" s="215">
        <f>'01  Pol'!BE74</f>
        <v>0</v>
      </c>
    </row>
    <row r="13" spans="1:9" s="131" customFormat="1" ht="12.75">
      <c r="A13" s="211">
        <f>'01  Pol'!B75</f>
        <v>0</v>
      </c>
      <c r="B13" s="66">
        <f>'01  Pol'!C75</f>
        <v>0</v>
      </c>
      <c r="D13" s="212"/>
      <c r="E13" s="213">
        <f>'01  Pol'!BA87</f>
        <v>0</v>
      </c>
      <c r="F13" s="214">
        <f>'01  Pol'!BB87</f>
        <v>0</v>
      </c>
      <c r="G13" s="214">
        <f>'01  Pol'!BC87</f>
        <v>0</v>
      </c>
      <c r="H13" s="214">
        <f>'01  Pol'!BD87</f>
        <v>0</v>
      </c>
      <c r="I13" s="215">
        <f>'01  Pol'!BE87</f>
        <v>0</v>
      </c>
    </row>
    <row r="14" spans="1:9" s="131" customFormat="1" ht="12.75">
      <c r="A14" s="211">
        <f>'01  Pol'!B88</f>
        <v>0</v>
      </c>
      <c r="B14" s="66">
        <f>'01  Pol'!C88</f>
        <v>0</v>
      </c>
      <c r="D14" s="212"/>
      <c r="E14" s="213">
        <f>'01  Pol'!BA156</f>
        <v>0</v>
      </c>
      <c r="F14" s="214">
        <f>'01  Pol'!BB156</f>
        <v>0</v>
      </c>
      <c r="G14" s="214">
        <f>'01  Pol'!BC156</f>
        <v>0</v>
      </c>
      <c r="H14" s="214">
        <f>'01  Pol'!BD156</f>
        <v>0</v>
      </c>
      <c r="I14" s="215">
        <f>'01  Pol'!BE156</f>
        <v>0</v>
      </c>
    </row>
    <row r="15" spans="1:9" s="131" customFormat="1" ht="12.75">
      <c r="A15" s="211">
        <f>'01  Pol'!B157</f>
        <v>0</v>
      </c>
      <c r="B15" s="66">
        <f>'01  Pol'!C157</f>
        <v>0</v>
      </c>
      <c r="D15" s="212"/>
      <c r="E15" s="213">
        <f>'01  Pol'!BA159</f>
        <v>0</v>
      </c>
      <c r="F15" s="214">
        <f>'01  Pol'!BB159</f>
        <v>0</v>
      </c>
      <c r="G15" s="214">
        <f>'01  Pol'!BC159</f>
        <v>0</v>
      </c>
      <c r="H15" s="214">
        <f>'01  Pol'!BD159</f>
        <v>0</v>
      </c>
      <c r="I15" s="215">
        <f>'01  Pol'!BE159</f>
        <v>0</v>
      </c>
    </row>
    <row r="16" spans="1:9" s="131" customFormat="1" ht="12.75">
      <c r="A16" s="211">
        <f>'01  Pol'!B160</f>
        <v>0</v>
      </c>
      <c r="B16" s="66">
        <f>'01  Pol'!C160</f>
        <v>0</v>
      </c>
      <c r="D16" s="212"/>
      <c r="E16" s="213">
        <f>'01  Pol'!BA162</f>
        <v>0</v>
      </c>
      <c r="F16" s="214">
        <f>'01  Pol'!BB162</f>
        <v>0</v>
      </c>
      <c r="G16" s="214">
        <f>'01  Pol'!BC162</f>
        <v>0</v>
      </c>
      <c r="H16" s="214">
        <f>'01  Pol'!BD162</f>
        <v>0</v>
      </c>
      <c r="I16" s="215">
        <f>'01  Pol'!BE162</f>
        <v>0</v>
      </c>
    </row>
    <row r="17" spans="1:9" s="131" customFormat="1" ht="12.75">
      <c r="A17" s="211">
        <f>'01  Pol'!B163</f>
        <v>0</v>
      </c>
      <c r="B17" s="66">
        <f>'01  Pol'!C163</f>
        <v>0</v>
      </c>
      <c r="D17" s="212"/>
      <c r="E17" s="213">
        <f>'01  Pol'!BA187</f>
        <v>0</v>
      </c>
      <c r="F17" s="214">
        <f>'01  Pol'!BB187</f>
        <v>0</v>
      </c>
      <c r="G17" s="214">
        <f>'01  Pol'!BC187</f>
        <v>0</v>
      </c>
      <c r="H17" s="214">
        <f>'01  Pol'!BD187</f>
        <v>0</v>
      </c>
      <c r="I17" s="215">
        <f>'01  Pol'!BE187</f>
        <v>0</v>
      </c>
    </row>
    <row r="18" spans="1:9" s="131" customFormat="1" ht="12.75">
      <c r="A18" s="211">
        <f>'01  Pol'!B188</f>
        <v>0</v>
      </c>
      <c r="B18" s="66">
        <f>'01  Pol'!C188</f>
        <v>0</v>
      </c>
      <c r="D18" s="212"/>
      <c r="E18" s="213">
        <f>'01  Pol'!BA196</f>
        <v>0</v>
      </c>
      <c r="F18" s="214">
        <f>'01  Pol'!BB196</f>
        <v>0</v>
      </c>
      <c r="G18" s="214">
        <f>'01  Pol'!BC196</f>
        <v>0</v>
      </c>
      <c r="H18" s="214">
        <f>'01  Pol'!BD196</f>
        <v>0</v>
      </c>
      <c r="I18" s="215">
        <f>'01  Pol'!BE196</f>
        <v>0</v>
      </c>
    </row>
    <row r="19" spans="1:9" s="131" customFormat="1" ht="12.75">
      <c r="A19" s="211">
        <f>'01  Pol'!B197</f>
        <v>0</v>
      </c>
      <c r="B19" s="66">
        <f>'01  Pol'!C197</f>
        <v>0</v>
      </c>
      <c r="D19" s="212"/>
      <c r="E19" s="213">
        <f>'01  Pol'!BA226</f>
        <v>0</v>
      </c>
      <c r="F19" s="214">
        <f>'01  Pol'!BB226</f>
        <v>0</v>
      </c>
      <c r="G19" s="214">
        <f>'01  Pol'!BC226</f>
        <v>0</v>
      </c>
      <c r="H19" s="214">
        <f>'01  Pol'!BD226</f>
        <v>0</v>
      </c>
      <c r="I19" s="215">
        <f>'01  Pol'!BE226</f>
        <v>0</v>
      </c>
    </row>
    <row r="20" spans="1:9" s="131" customFormat="1" ht="12.75">
      <c r="A20" s="211">
        <f>'01  Pol'!B227</f>
        <v>0</v>
      </c>
      <c r="B20" s="66">
        <f>'01  Pol'!C227</f>
        <v>0</v>
      </c>
      <c r="D20" s="212"/>
      <c r="E20" s="213">
        <f>'01  Pol'!BA229</f>
        <v>0</v>
      </c>
      <c r="F20" s="214">
        <f>'01  Pol'!BB229</f>
        <v>0</v>
      </c>
      <c r="G20" s="214">
        <f>'01  Pol'!BC229</f>
        <v>0</v>
      </c>
      <c r="H20" s="214">
        <f>'01  Pol'!BD229</f>
        <v>0</v>
      </c>
      <c r="I20" s="215">
        <f>'01  Pol'!BE229</f>
        <v>0</v>
      </c>
    </row>
    <row r="21" spans="1:9" s="131" customFormat="1" ht="13.5">
      <c r="A21" s="211">
        <f>'01  Pol'!B230</f>
        <v>0</v>
      </c>
      <c r="B21" s="66">
        <f>'01  Pol'!C230</f>
        <v>0</v>
      </c>
      <c r="D21" s="212"/>
      <c r="E21" s="213">
        <f>'01  Pol'!BA239</f>
        <v>0</v>
      </c>
      <c r="F21" s="214">
        <f>'01  Pol'!BB239</f>
        <v>0</v>
      </c>
      <c r="G21" s="214">
        <f>'01  Pol'!BC239</f>
        <v>0</v>
      </c>
      <c r="H21" s="214">
        <f>'01  Pol'!BD239</f>
        <v>0</v>
      </c>
      <c r="I21" s="215">
        <f>'01  Pol'!BE239</f>
        <v>0</v>
      </c>
    </row>
    <row r="22" spans="1:9" s="14" customFormat="1" ht="13.5">
      <c r="A22" s="216"/>
      <c r="B22" s="217" t="s">
        <v>148</v>
      </c>
      <c r="C22" s="217"/>
      <c r="D22" s="218"/>
      <c r="E22" s="219">
        <f>SUM(E7:E21)</f>
        <v>0</v>
      </c>
      <c r="F22" s="220">
        <f>SUM(F7:F21)</f>
        <v>0</v>
      </c>
      <c r="G22" s="220">
        <f>SUM(G7:G21)</f>
        <v>0</v>
      </c>
      <c r="H22" s="220">
        <f>SUM(H7:H21)</f>
        <v>0</v>
      </c>
      <c r="I22" s="221">
        <f>SUM(I7:I21)</f>
        <v>0</v>
      </c>
    </row>
    <row r="23" spans="1:9" ht="12.7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57" ht="19.5" customHeight="1">
      <c r="A24" s="222" t="s">
        <v>149</v>
      </c>
      <c r="B24" s="222"/>
      <c r="C24" s="222"/>
      <c r="D24" s="222"/>
      <c r="E24" s="222"/>
      <c r="F24" s="222"/>
      <c r="G24" s="222"/>
      <c r="H24" s="222"/>
      <c r="I24" s="222"/>
      <c r="BA24" s="138"/>
      <c r="BB24" s="138"/>
      <c r="BC24" s="138"/>
      <c r="BD24" s="138"/>
      <c r="BE24" s="138"/>
    </row>
    <row r="25" ht="13.5"/>
    <row r="26" spans="1:9" ht="12.75">
      <c r="A26" s="165" t="s">
        <v>150</v>
      </c>
      <c r="B26" s="166"/>
      <c r="C26" s="166"/>
      <c r="D26" s="223"/>
      <c r="E26" s="224" t="s">
        <v>151</v>
      </c>
      <c r="F26" s="225" t="s">
        <v>17</v>
      </c>
      <c r="G26" s="226" t="s">
        <v>152</v>
      </c>
      <c r="H26" s="227"/>
      <c r="I26" s="228" t="s">
        <v>151</v>
      </c>
    </row>
    <row r="27" spans="1:53" ht="12.75">
      <c r="A27" s="158" t="s">
        <v>89</v>
      </c>
      <c r="B27" s="149"/>
      <c r="C27" s="149"/>
      <c r="D27" s="229"/>
      <c r="E27" s="230"/>
      <c r="F27" s="231"/>
      <c r="G27" s="232">
        <v>0</v>
      </c>
      <c r="H27" s="233"/>
      <c r="I27" s="234">
        <f aca="true" t="shared" si="0" ref="I27:I34">E27+F27*G27/100</f>
        <v>0</v>
      </c>
      <c r="BA27" s="1">
        <v>0</v>
      </c>
    </row>
    <row r="28" spans="1:53" ht="12.75">
      <c r="A28" s="158" t="s">
        <v>90</v>
      </c>
      <c r="B28" s="149"/>
      <c r="C28" s="149"/>
      <c r="D28" s="229"/>
      <c r="E28" s="230"/>
      <c r="F28" s="231"/>
      <c r="G28" s="232">
        <v>0</v>
      </c>
      <c r="H28" s="233"/>
      <c r="I28" s="234">
        <f t="shared" si="0"/>
        <v>0</v>
      </c>
      <c r="BA28" s="1">
        <v>0</v>
      </c>
    </row>
    <row r="29" spans="1:53" ht="12.75">
      <c r="A29" s="158" t="s">
        <v>91</v>
      </c>
      <c r="B29" s="149"/>
      <c r="C29" s="149"/>
      <c r="D29" s="229"/>
      <c r="E29" s="230"/>
      <c r="F29" s="231"/>
      <c r="G29" s="232">
        <v>0</v>
      </c>
      <c r="H29" s="233"/>
      <c r="I29" s="234">
        <f t="shared" si="0"/>
        <v>0</v>
      </c>
      <c r="BA29" s="1">
        <v>0</v>
      </c>
    </row>
    <row r="30" spans="1:53" ht="12.75">
      <c r="A30" s="158" t="s">
        <v>92</v>
      </c>
      <c r="B30" s="149"/>
      <c r="C30" s="149"/>
      <c r="D30" s="229"/>
      <c r="E30" s="230"/>
      <c r="F30" s="231"/>
      <c r="G30" s="232">
        <v>0</v>
      </c>
      <c r="H30" s="233"/>
      <c r="I30" s="234">
        <f t="shared" si="0"/>
        <v>0</v>
      </c>
      <c r="BA30" s="1">
        <v>0</v>
      </c>
    </row>
    <row r="31" spans="1:53" ht="12.75">
      <c r="A31" s="158" t="s">
        <v>93</v>
      </c>
      <c r="B31" s="149"/>
      <c r="C31" s="149"/>
      <c r="D31" s="229"/>
      <c r="E31" s="230"/>
      <c r="F31" s="231"/>
      <c r="G31" s="232">
        <v>0</v>
      </c>
      <c r="H31" s="233"/>
      <c r="I31" s="234">
        <f t="shared" si="0"/>
        <v>0</v>
      </c>
      <c r="BA31" s="1">
        <v>1</v>
      </c>
    </row>
    <row r="32" spans="1:53" ht="12.75">
      <c r="A32" s="158" t="s">
        <v>94</v>
      </c>
      <c r="B32" s="149"/>
      <c r="C32" s="149"/>
      <c r="D32" s="229"/>
      <c r="E32" s="230"/>
      <c r="F32" s="231"/>
      <c r="G32" s="232">
        <v>0</v>
      </c>
      <c r="H32" s="233"/>
      <c r="I32" s="234">
        <f t="shared" si="0"/>
        <v>0</v>
      </c>
      <c r="BA32" s="1">
        <v>1</v>
      </c>
    </row>
    <row r="33" spans="1:53" ht="12.75">
      <c r="A33" s="158" t="s">
        <v>95</v>
      </c>
      <c r="B33" s="149"/>
      <c r="C33" s="149"/>
      <c r="D33" s="229"/>
      <c r="E33" s="230"/>
      <c r="F33" s="231"/>
      <c r="G33" s="232">
        <v>0</v>
      </c>
      <c r="H33" s="233"/>
      <c r="I33" s="234">
        <f t="shared" si="0"/>
        <v>0</v>
      </c>
      <c r="BA33" s="1">
        <v>2</v>
      </c>
    </row>
    <row r="34" spans="1:53" ht="12.75">
      <c r="A34" s="158" t="s">
        <v>96</v>
      </c>
      <c r="B34" s="149"/>
      <c r="C34" s="149"/>
      <c r="D34" s="229"/>
      <c r="E34" s="230"/>
      <c r="F34" s="231"/>
      <c r="G34" s="232">
        <v>0</v>
      </c>
      <c r="H34" s="233"/>
      <c r="I34" s="234">
        <f t="shared" si="0"/>
        <v>0</v>
      </c>
      <c r="BA34" s="1">
        <v>2</v>
      </c>
    </row>
    <row r="35" spans="1:9" ht="13.5" customHeight="1">
      <c r="A35" s="235"/>
      <c r="B35" s="236" t="s">
        <v>153</v>
      </c>
      <c r="C35" s="237"/>
      <c r="D35" s="238"/>
      <c r="E35" s="239"/>
      <c r="F35" s="240"/>
      <c r="G35" s="240"/>
      <c r="H35" s="241">
        <f>SUM(I27:I34)</f>
        <v>0</v>
      </c>
      <c r="I35" s="241"/>
    </row>
    <row r="37" spans="2:9" ht="12.75">
      <c r="B37" s="14"/>
      <c r="F37" s="242"/>
      <c r="G37" s="243"/>
      <c r="H37" s="243"/>
      <c r="I37" s="50"/>
    </row>
    <row r="38" spans="6:9" ht="12.75">
      <c r="F38" s="242"/>
      <c r="G38" s="243"/>
      <c r="H38" s="243"/>
      <c r="I38" s="50"/>
    </row>
    <row r="39" spans="6:9" ht="12.75">
      <c r="F39" s="242"/>
      <c r="G39" s="243"/>
      <c r="H39" s="243"/>
      <c r="I39" s="50"/>
    </row>
    <row r="40" spans="6:9" ht="12.75">
      <c r="F40" s="242"/>
      <c r="G40" s="243"/>
      <c r="H40" s="243"/>
      <c r="I40" s="50"/>
    </row>
    <row r="41" spans="6:9" ht="12.75">
      <c r="F41" s="242"/>
      <c r="G41" s="243"/>
      <c r="H41" s="243"/>
      <c r="I41" s="50"/>
    </row>
    <row r="42" spans="6:9" ht="12.75">
      <c r="F42" s="242"/>
      <c r="G42" s="243"/>
      <c r="H42" s="243"/>
      <c r="I42" s="50"/>
    </row>
    <row r="43" spans="6:9" ht="12.75">
      <c r="F43" s="242"/>
      <c r="G43" s="243"/>
      <c r="H43" s="243"/>
      <c r="I43" s="50"/>
    </row>
    <row r="44" spans="6:9" ht="12.75">
      <c r="F44" s="242"/>
      <c r="G44" s="243"/>
      <c r="H44" s="243"/>
      <c r="I44" s="50"/>
    </row>
    <row r="45" spans="6:9" ht="12.75">
      <c r="F45" s="242"/>
      <c r="G45" s="243"/>
      <c r="H45" s="243"/>
      <c r="I45" s="50"/>
    </row>
    <row r="46" spans="6:9" ht="12.75">
      <c r="F46" s="242"/>
      <c r="G46" s="243"/>
      <c r="H46" s="243"/>
      <c r="I46" s="50"/>
    </row>
    <row r="47" spans="6:9" ht="12.75">
      <c r="F47" s="242"/>
      <c r="G47" s="243"/>
      <c r="H47" s="243"/>
      <c r="I47" s="50"/>
    </row>
    <row r="48" spans="6:9" ht="12.75">
      <c r="F48" s="242"/>
      <c r="G48" s="243"/>
      <c r="H48" s="243"/>
      <c r="I48" s="50"/>
    </row>
    <row r="49" spans="6:9" ht="12.75">
      <c r="F49" s="242"/>
      <c r="G49" s="243"/>
      <c r="H49" s="243"/>
      <c r="I49" s="50"/>
    </row>
    <row r="50" spans="6:9" ht="12.75">
      <c r="F50" s="242"/>
      <c r="G50" s="243"/>
      <c r="H50" s="243"/>
      <c r="I50" s="50"/>
    </row>
    <row r="51" spans="6:9" ht="12.75">
      <c r="F51" s="242"/>
      <c r="G51" s="243"/>
      <c r="H51" s="243"/>
      <c r="I51" s="50"/>
    </row>
    <row r="52" spans="6:9" ht="12.75">
      <c r="F52" s="242"/>
      <c r="G52" s="243"/>
      <c r="H52" s="243"/>
      <c r="I52" s="50"/>
    </row>
    <row r="53" spans="6:9" ht="12.75">
      <c r="F53" s="242"/>
      <c r="G53" s="243"/>
      <c r="H53" s="243"/>
      <c r="I53" s="50"/>
    </row>
    <row r="54" spans="6:9" ht="12.75">
      <c r="F54" s="242"/>
      <c r="G54" s="243"/>
      <c r="H54" s="243"/>
      <c r="I54" s="50"/>
    </row>
    <row r="55" spans="6:9" ht="12.75">
      <c r="F55" s="242"/>
      <c r="G55" s="243"/>
      <c r="H55" s="243"/>
      <c r="I55" s="50"/>
    </row>
    <row r="56" spans="6:9" ht="12.75">
      <c r="F56" s="242"/>
      <c r="G56" s="243"/>
      <c r="H56" s="243"/>
      <c r="I56" s="50"/>
    </row>
    <row r="57" spans="6:9" ht="12.75">
      <c r="F57" s="242"/>
      <c r="G57" s="243"/>
      <c r="H57" s="243"/>
      <c r="I57" s="50"/>
    </row>
    <row r="58" spans="6:9" ht="12.75">
      <c r="F58" s="242"/>
      <c r="G58" s="243"/>
      <c r="H58" s="243"/>
      <c r="I58" s="50"/>
    </row>
    <row r="59" spans="6:9" ht="12.75">
      <c r="F59" s="242"/>
      <c r="G59" s="243"/>
      <c r="H59" s="243"/>
      <c r="I59" s="50"/>
    </row>
    <row r="60" spans="6:9" ht="12.75">
      <c r="F60" s="242"/>
      <c r="G60" s="243"/>
      <c r="H60" s="243"/>
      <c r="I60" s="50"/>
    </row>
    <row r="61" spans="6:9" ht="12.75">
      <c r="F61" s="242"/>
      <c r="G61" s="243"/>
      <c r="H61" s="243"/>
      <c r="I61" s="50"/>
    </row>
    <row r="62" spans="6:9" ht="12.75">
      <c r="F62" s="242"/>
      <c r="G62" s="243"/>
      <c r="H62" s="243"/>
      <c r="I62" s="50"/>
    </row>
    <row r="63" spans="6:9" ht="12.75">
      <c r="F63" s="242"/>
      <c r="G63" s="243"/>
      <c r="H63" s="243"/>
      <c r="I63" s="50"/>
    </row>
    <row r="64" spans="6:9" ht="12.75">
      <c r="F64" s="242"/>
      <c r="G64" s="243"/>
      <c r="H64" s="243"/>
      <c r="I64" s="50"/>
    </row>
    <row r="65" spans="6:9" ht="12.75">
      <c r="F65" s="242"/>
      <c r="G65" s="243"/>
      <c r="H65" s="243"/>
      <c r="I65" s="50"/>
    </row>
    <row r="66" spans="6:9" ht="12.75">
      <c r="F66" s="242"/>
      <c r="G66" s="243"/>
      <c r="H66" s="243"/>
      <c r="I66" s="50"/>
    </row>
    <row r="67" spans="6:9" ht="12.75">
      <c r="F67" s="242"/>
      <c r="G67" s="243"/>
      <c r="H67" s="243"/>
      <c r="I67" s="50"/>
    </row>
    <row r="68" spans="6:9" ht="12.75">
      <c r="F68" s="242"/>
      <c r="G68" s="243"/>
      <c r="H68" s="243"/>
      <c r="I68" s="50"/>
    </row>
    <row r="69" spans="6:9" ht="12.75">
      <c r="F69" s="242"/>
      <c r="G69" s="243"/>
      <c r="H69" s="243"/>
      <c r="I69" s="50"/>
    </row>
    <row r="70" spans="6:9" ht="12.75">
      <c r="F70" s="242"/>
      <c r="G70" s="243"/>
      <c r="H70" s="243"/>
      <c r="I70" s="50"/>
    </row>
    <row r="71" spans="6:9" ht="12.75">
      <c r="F71" s="242"/>
      <c r="G71" s="243"/>
      <c r="H71" s="243"/>
      <c r="I71" s="50"/>
    </row>
    <row r="72" spans="6:9" ht="12.75">
      <c r="F72" s="242"/>
      <c r="G72" s="243"/>
      <c r="H72" s="243"/>
      <c r="I72" s="50"/>
    </row>
    <row r="73" spans="6:9" ht="12.75">
      <c r="F73" s="242"/>
      <c r="G73" s="243"/>
      <c r="H73" s="243"/>
      <c r="I73" s="50"/>
    </row>
    <row r="74" spans="6:9" ht="12.75">
      <c r="F74" s="242"/>
      <c r="G74" s="243"/>
      <c r="H74" s="243"/>
      <c r="I74" s="50"/>
    </row>
    <row r="75" spans="6:9" ht="12.75">
      <c r="F75" s="242"/>
      <c r="G75" s="243"/>
      <c r="H75" s="243"/>
      <c r="I75" s="50"/>
    </row>
    <row r="76" spans="6:9" ht="12.75">
      <c r="F76" s="242"/>
      <c r="G76" s="243"/>
      <c r="H76" s="243"/>
      <c r="I76" s="50"/>
    </row>
    <row r="77" spans="6:9" ht="12.75">
      <c r="F77" s="242"/>
      <c r="G77" s="243"/>
      <c r="H77" s="243"/>
      <c r="I77" s="50"/>
    </row>
    <row r="78" spans="6:9" ht="12.75">
      <c r="F78" s="242"/>
      <c r="G78" s="243"/>
      <c r="H78" s="243"/>
      <c r="I78" s="50"/>
    </row>
    <row r="79" spans="6:9" ht="12.75">
      <c r="F79" s="242"/>
      <c r="G79" s="243"/>
      <c r="H79" s="243"/>
      <c r="I79" s="50"/>
    </row>
    <row r="80" spans="6:9" ht="12.75">
      <c r="F80" s="242"/>
      <c r="G80" s="243"/>
      <c r="H80" s="243"/>
      <c r="I80" s="50"/>
    </row>
    <row r="81" spans="6:9" ht="12.75">
      <c r="F81" s="242"/>
      <c r="G81" s="243"/>
      <c r="H81" s="243"/>
      <c r="I81" s="50"/>
    </row>
    <row r="82" spans="6:9" ht="12.75">
      <c r="F82" s="242"/>
      <c r="G82" s="243"/>
      <c r="H82" s="243"/>
      <c r="I82" s="50"/>
    </row>
    <row r="83" spans="6:9" ht="12.75">
      <c r="F83" s="242"/>
      <c r="G83" s="243"/>
      <c r="H83" s="243"/>
      <c r="I83" s="50"/>
    </row>
    <row r="84" spans="6:9" ht="12.75">
      <c r="F84" s="242"/>
      <c r="G84" s="243"/>
      <c r="H84" s="243"/>
      <c r="I84" s="50"/>
    </row>
    <row r="85" spans="6:9" ht="12.75">
      <c r="F85" s="242"/>
      <c r="G85" s="243"/>
      <c r="H85" s="243"/>
      <c r="I85" s="50"/>
    </row>
    <row r="86" spans="6:9" ht="12.75">
      <c r="F86" s="242"/>
      <c r="G86" s="243"/>
      <c r="H86" s="243"/>
      <c r="I86" s="50"/>
    </row>
  </sheetData>
  <sheetProtection selectLockedCells="1" selectUnlockedCells="1"/>
  <mergeCells count="6">
    <mergeCell ref="A1:B1"/>
    <mergeCell ref="A2:B2"/>
    <mergeCell ref="G2:I2"/>
    <mergeCell ref="A4:I4"/>
    <mergeCell ref="A24:I24"/>
    <mergeCell ref="H35:I35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312"/>
  <sheetViews>
    <sheetView showGridLines="0" zoomScaleSheetLayoutView="100" workbookViewId="0" topLeftCell="A1">
      <selection activeCell="J1" sqref="J1"/>
    </sheetView>
  </sheetViews>
  <sheetFormatPr defaultColWidth="9.00390625" defaultRowHeight="12.75"/>
  <cols>
    <col min="1" max="1" width="4.375" style="244" customWidth="1"/>
    <col min="2" max="2" width="11.50390625" style="244" customWidth="1"/>
    <col min="3" max="3" width="40.375" style="244" customWidth="1"/>
    <col min="4" max="4" width="5.50390625" style="244" customWidth="1"/>
    <col min="5" max="5" width="8.50390625" style="245" customWidth="1"/>
    <col min="6" max="6" width="9.875" style="244" customWidth="1"/>
    <col min="7" max="7" width="13.875" style="244" customWidth="1"/>
    <col min="8" max="8" width="11.75390625" style="244" hidden="1" customWidth="1"/>
    <col min="9" max="9" width="11.50390625" style="244" hidden="1" customWidth="1"/>
    <col min="10" max="10" width="11.00390625" style="244" hidden="1" customWidth="1"/>
    <col min="11" max="11" width="10.375" style="244" hidden="1" customWidth="1"/>
    <col min="12" max="12" width="75.375" style="244" customWidth="1"/>
    <col min="13" max="13" width="45.25390625" style="244" customWidth="1"/>
    <col min="14" max="16384" width="9.125" style="244" customWidth="1"/>
  </cols>
  <sheetData>
    <row r="1" spans="1:7" ht="15.75">
      <c r="A1" s="246" t="s">
        <v>154</v>
      </c>
      <c r="B1" s="246"/>
      <c r="C1" s="246"/>
      <c r="D1" s="246"/>
      <c r="E1" s="246"/>
      <c r="F1" s="246"/>
      <c r="G1" s="246"/>
    </row>
    <row r="2" spans="2:7" ht="14.25" customHeight="1">
      <c r="B2" s="247"/>
      <c r="C2" s="248"/>
      <c r="D2" s="248"/>
      <c r="E2" s="249"/>
      <c r="F2" s="248"/>
      <c r="G2" s="248"/>
    </row>
    <row r="3" spans="1:7" ht="13.5">
      <c r="A3" s="193" t="s">
        <v>3</v>
      </c>
      <c r="B3" s="193"/>
      <c r="C3" s="194" t="s">
        <v>142</v>
      </c>
      <c r="D3" s="250"/>
      <c r="E3" s="251" t="s">
        <v>155</v>
      </c>
      <c r="F3" s="252">
        <f>'01  Rek'!H1</f>
        <v>0</v>
      </c>
      <c r="G3" s="253"/>
    </row>
    <row r="4" spans="1:7" ht="13.5">
      <c r="A4" s="254" t="s">
        <v>144</v>
      </c>
      <c r="B4" s="254"/>
      <c r="C4" s="201" t="s">
        <v>145</v>
      </c>
      <c r="D4" s="255"/>
      <c r="E4" s="256">
        <f>'01  Rek'!G2</f>
        <v>0</v>
      </c>
      <c r="F4" s="256"/>
      <c r="G4" s="256"/>
    </row>
    <row r="5" spans="1:7" ht="13.5">
      <c r="A5" s="257"/>
      <c r="G5" s="258"/>
    </row>
    <row r="6" spans="1:11" ht="27" customHeight="1">
      <c r="A6" s="259" t="s">
        <v>156</v>
      </c>
      <c r="B6" s="260" t="s">
        <v>157</v>
      </c>
      <c r="C6" s="260" t="s">
        <v>158</v>
      </c>
      <c r="D6" s="260" t="s">
        <v>159</v>
      </c>
      <c r="E6" s="261" t="s">
        <v>160</v>
      </c>
      <c r="F6" s="260" t="s">
        <v>161</v>
      </c>
      <c r="G6" s="262" t="s">
        <v>162</v>
      </c>
      <c r="H6" s="263" t="s">
        <v>163</v>
      </c>
      <c r="I6" s="263" t="s">
        <v>164</v>
      </c>
      <c r="J6" s="263" t="s">
        <v>165</v>
      </c>
      <c r="K6" s="263" t="s">
        <v>166</v>
      </c>
    </row>
    <row r="7" spans="1:15" ht="12.75">
      <c r="A7" s="264" t="s">
        <v>167</v>
      </c>
      <c r="B7" s="265" t="s">
        <v>43</v>
      </c>
      <c r="C7" s="266" t="s">
        <v>44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ht="22.5">
      <c r="A8" s="275">
        <v>1</v>
      </c>
      <c r="B8" s="276" t="s">
        <v>168</v>
      </c>
      <c r="C8" s="277" t="s">
        <v>169</v>
      </c>
      <c r="D8" s="278" t="s">
        <v>170</v>
      </c>
      <c r="E8" s="279">
        <v>15.13</v>
      </c>
      <c r="F8" s="279">
        <v>0</v>
      </c>
      <c r="G8" s="280">
        <f>E8*F8</f>
        <v>0</v>
      </c>
      <c r="H8" s="281">
        <v>0.0186</v>
      </c>
      <c r="I8" s="282">
        <f>E8*H8</f>
        <v>0.281418</v>
      </c>
      <c r="J8" s="281">
        <v>0</v>
      </c>
      <c r="K8" s="282">
        <f>E8*J8</f>
        <v>0</v>
      </c>
      <c r="O8" s="274">
        <v>2</v>
      </c>
      <c r="AA8" s="244">
        <v>1</v>
      </c>
      <c r="AB8" s="244">
        <v>1</v>
      </c>
      <c r="AC8" s="244">
        <v>1</v>
      </c>
      <c r="AZ8" s="244">
        <v>1</v>
      </c>
      <c r="BA8" s="244">
        <f>IF(AZ8=1,G8,0)</f>
        <v>0</v>
      </c>
      <c r="BB8" s="244">
        <f>IF(AZ8=2,G8,0)</f>
        <v>0</v>
      </c>
      <c r="BC8" s="244">
        <f>IF(AZ8=3,G8,0)</f>
        <v>0</v>
      </c>
      <c r="BD8" s="244">
        <f>IF(AZ8=4,G8,0)</f>
        <v>0</v>
      </c>
      <c r="BE8" s="244">
        <f>IF(AZ8=5,G8,0)</f>
        <v>0</v>
      </c>
      <c r="CA8" s="274">
        <v>1</v>
      </c>
      <c r="CB8" s="274">
        <v>1</v>
      </c>
    </row>
    <row r="9" spans="1:15" ht="12.75" customHeight="1">
      <c r="A9" s="283"/>
      <c r="B9" s="284"/>
      <c r="C9" s="285" t="s">
        <v>171</v>
      </c>
      <c r="D9" s="285"/>
      <c r="E9" s="286">
        <v>15.13</v>
      </c>
      <c r="F9" s="287"/>
      <c r="G9" s="288"/>
      <c r="H9" s="289"/>
      <c r="I9" s="290"/>
      <c r="J9" s="291"/>
      <c r="K9" s="290"/>
      <c r="M9" s="292" t="s">
        <v>171</v>
      </c>
      <c r="O9" s="274"/>
    </row>
    <row r="10" spans="1:80" ht="22.5">
      <c r="A10" s="275">
        <v>2</v>
      </c>
      <c r="B10" s="276" t="s">
        <v>172</v>
      </c>
      <c r="C10" s="277" t="s">
        <v>173</v>
      </c>
      <c r="D10" s="278" t="s">
        <v>170</v>
      </c>
      <c r="E10" s="279">
        <v>19.74</v>
      </c>
      <c r="F10" s="279">
        <v>0</v>
      </c>
      <c r="G10" s="280">
        <f>E10*F10</f>
        <v>0</v>
      </c>
      <c r="H10" s="281">
        <v>0.01161</v>
      </c>
      <c r="I10" s="282">
        <f>E10*H10</f>
        <v>0.22918139999999998</v>
      </c>
      <c r="J10" s="281">
        <v>0</v>
      </c>
      <c r="K10" s="282">
        <f>E10*J10</f>
        <v>0</v>
      </c>
      <c r="O10" s="274">
        <v>2</v>
      </c>
      <c r="AA10" s="244">
        <v>1</v>
      </c>
      <c r="AB10" s="244">
        <v>1</v>
      </c>
      <c r="AC10" s="244">
        <v>1</v>
      </c>
      <c r="AZ10" s="244">
        <v>1</v>
      </c>
      <c r="BA10" s="244">
        <f>IF(AZ10=1,G10,0)</f>
        <v>0</v>
      </c>
      <c r="BB10" s="244">
        <f>IF(AZ10=2,G10,0)</f>
        <v>0</v>
      </c>
      <c r="BC10" s="244">
        <f>IF(AZ10=3,G10,0)</f>
        <v>0</v>
      </c>
      <c r="BD10" s="244">
        <f>IF(AZ10=4,G10,0)</f>
        <v>0</v>
      </c>
      <c r="BE10" s="244">
        <f>IF(AZ10=5,G10,0)</f>
        <v>0</v>
      </c>
      <c r="CA10" s="274">
        <v>1</v>
      </c>
      <c r="CB10" s="274">
        <v>1</v>
      </c>
    </row>
    <row r="11" spans="1:15" ht="12.75" customHeight="1">
      <c r="A11" s="283"/>
      <c r="B11" s="284"/>
      <c r="C11" s="285" t="s">
        <v>174</v>
      </c>
      <c r="D11" s="285"/>
      <c r="E11" s="286">
        <v>19.74</v>
      </c>
      <c r="F11" s="287"/>
      <c r="G11" s="288"/>
      <c r="H11" s="289"/>
      <c r="I11" s="290"/>
      <c r="J11" s="291"/>
      <c r="K11" s="290"/>
      <c r="M11" s="292" t="s">
        <v>174</v>
      </c>
      <c r="O11" s="274"/>
    </row>
    <row r="12" spans="1:80" ht="12.75">
      <c r="A12" s="275">
        <v>3</v>
      </c>
      <c r="B12" s="276" t="s">
        <v>175</v>
      </c>
      <c r="C12" s="277" t="s">
        <v>176</v>
      </c>
      <c r="D12" s="278" t="s">
        <v>170</v>
      </c>
      <c r="E12" s="279">
        <v>19.74</v>
      </c>
      <c r="F12" s="279">
        <v>0</v>
      </c>
      <c r="G12" s="280">
        <f>E12*F12</f>
        <v>0</v>
      </c>
      <c r="H12" s="281">
        <v>0</v>
      </c>
      <c r="I12" s="282">
        <f>E12*H12</f>
        <v>0</v>
      </c>
      <c r="J12" s="281">
        <v>0</v>
      </c>
      <c r="K12" s="282">
        <f>E12*J12</f>
        <v>0</v>
      </c>
      <c r="O12" s="274">
        <v>2</v>
      </c>
      <c r="AA12" s="244">
        <v>1</v>
      </c>
      <c r="AB12" s="244">
        <v>1</v>
      </c>
      <c r="AC12" s="244">
        <v>1</v>
      </c>
      <c r="AZ12" s="244">
        <v>1</v>
      </c>
      <c r="BA12" s="244">
        <f>IF(AZ12=1,G12,0)</f>
        <v>0</v>
      </c>
      <c r="BB12" s="244">
        <f>IF(AZ12=2,G12,0)</f>
        <v>0</v>
      </c>
      <c r="BC12" s="244">
        <f>IF(AZ12=3,G12,0)</f>
        <v>0</v>
      </c>
      <c r="BD12" s="244">
        <f>IF(AZ12=4,G12,0)</f>
        <v>0</v>
      </c>
      <c r="BE12" s="244">
        <f>IF(AZ12=5,G12,0)</f>
        <v>0</v>
      </c>
      <c r="CA12" s="274">
        <v>1</v>
      </c>
      <c r="CB12" s="274">
        <v>1</v>
      </c>
    </row>
    <row r="13" spans="1:57" ht="12.75">
      <c r="A13" s="293"/>
      <c r="B13" s="294" t="s">
        <v>177</v>
      </c>
      <c r="C13" s="295" t="s">
        <v>178</v>
      </c>
      <c r="D13" s="296"/>
      <c r="E13" s="297"/>
      <c r="F13" s="298"/>
      <c r="G13" s="299">
        <f>SUM(G7:G12)</f>
        <v>0</v>
      </c>
      <c r="H13" s="300"/>
      <c r="I13" s="301">
        <f>SUM(I7:I12)</f>
        <v>0.5105994</v>
      </c>
      <c r="J13" s="300"/>
      <c r="K13" s="301">
        <f>SUM(K7:K12)</f>
        <v>0</v>
      </c>
      <c r="O13" s="274">
        <v>4</v>
      </c>
      <c r="BA13" s="302">
        <f>SUM(BA7:BA12)</f>
        <v>0</v>
      </c>
      <c r="BB13" s="302">
        <f>SUM(BB7:BB12)</f>
        <v>0</v>
      </c>
      <c r="BC13" s="302">
        <f>SUM(BC7:BC12)</f>
        <v>0</v>
      </c>
      <c r="BD13" s="302">
        <f>SUM(BD7:BD12)</f>
        <v>0</v>
      </c>
      <c r="BE13" s="302">
        <f>SUM(BE7:BE12)</f>
        <v>0</v>
      </c>
    </row>
    <row r="14" spans="1:15" ht="12.75">
      <c r="A14" s="264" t="s">
        <v>167</v>
      </c>
      <c r="B14" s="265" t="s">
        <v>45</v>
      </c>
      <c r="C14" s="266" t="s">
        <v>46</v>
      </c>
      <c r="D14" s="267"/>
      <c r="E14" s="268"/>
      <c r="F14" s="268"/>
      <c r="G14" s="269"/>
      <c r="H14" s="270"/>
      <c r="I14" s="271"/>
      <c r="J14" s="272"/>
      <c r="K14" s="273"/>
      <c r="O14" s="274">
        <v>1</v>
      </c>
    </row>
    <row r="15" spans="1:80" ht="12.75">
      <c r="A15" s="275">
        <v>4</v>
      </c>
      <c r="B15" s="276" t="s">
        <v>179</v>
      </c>
      <c r="C15" s="277" t="s">
        <v>180</v>
      </c>
      <c r="D15" s="278" t="s">
        <v>181</v>
      </c>
      <c r="E15" s="279">
        <v>21</v>
      </c>
      <c r="F15" s="279">
        <v>0</v>
      </c>
      <c r="G15" s="280">
        <f>E15*F15</f>
        <v>0</v>
      </c>
      <c r="H15" s="281">
        <v>0.0502</v>
      </c>
      <c r="I15" s="282">
        <f>E15*H15</f>
        <v>1.0542</v>
      </c>
      <c r="J15" s="281">
        <v>0</v>
      </c>
      <c r="K15" s="282">
        <f>E15*J15</f>
        <v>0</v>
      </c>
      <c r="O15" s="274">
        <v>2</v>
      </c>
      <c r="AA15" s="244">
        <v>1</v>
      </c>
      <c r="AB15" s="244">
        <v>0</v>
      </c>
      <c r="AC15" s="244">
        <v>0</v>
      </c>
      <c r="AZ15" s="244">
        <v>1</v>
      </c>
      <c r="BA15" s="244">
        <f>IF(AZ15=1,G15,0)</f>
        <v>0</v>
      </c>
      <c r="BB15" s="244">
        <f>IF(AZ15=2,G15,0)</f>
        <v>0</v>
      </c>
      <c r="BC15" s="244">
        <f>IF(AZ15=3,G15,0)</f>
        <v>0</v>
      </c>
      <c r="BD15" s="244">
        <f>IF(AZ15=4,G15,0)</f>
        <v>0</v>
      </c>
      <c r="BE15" s="244">
        <f>IF(AZ15=5,G15,0)</f>
        <v>0</v>
      </c>
      <c r="CA15" s="274">
        <v>1</v>
      </c>
      <c r="CB15" s="274">
        <v>0</v>
      </c>
    </row>
    <row r="16" spans="1:15" ht="12.75" customHeight="1">
      <c r="A16" s="283"/>
      <c r="B16" s="284"/>
      <c r="C16" s="285" t="s">
        <v>182</v>
      </c>
      <c r="D16" s="285"/>
      <c r="E16" s="286">
        <v>0</v>
      </c>
      <c r="F16" s="287"/>
      <c r="G16" s="288"/>
      <c r="H16" s="289"/>
      <c r="I16" s="290"/>
      <c r="J16" s="291"/>
      <c r="K16" s="290"/>
      <c r="M16" s="292" t="s">
        <v>182</v>
      </c>
      <c r="O16" s="274"/>
    </row>
    <row r="17" spans="1:15" ht="12.75" customHeight="1">
      <c r="A17" s="283"/>
      <c r="B17" s="284"/>
      <c r="C17" s="285" t="s">
        <v>183</v>
      </c>
      <c r="D17" s="285"/>
      <c r="E17" s="286">
        <v>0</v>
      </c>
      <c r="F17" s="287"/>
      <c r="G17" s="288"/>
      <c r="H17" s="289"/>
      <c r="I17" s="290"/>
      <c r="J17" s="291"/>
      <c r="K17" s="290"/>
      <c r="M17" s="292" t="s">
        <v>183</v>
      </c>
      <c r="O17" s="274"/>
    </row>
    <row r="18" spans="1:15" ht="12.75" customHeight="1">
      <c r="A18" s="283"/>
      <c r="B18" s="284"/>
      <c r="C18" s="285" t="s">
        <v>184</v>
      </c>
      <c r="D18" s="285"/>
      <c r="E18" s="286">
        <v>3</v>
      </c>
      <c r="F18" s="287"/>
      <c r="G18" s="288"/>
      <c r="H18" s="289"/>
      <c r="I18" s="290"/>
      <c r="J18" s="291"/>
      <c r="K18" s="290"/>
      <c r="M18" s="292" t="s">
        <v>184</v>
      </c>
      <c r="O18" s="274"/>
    </row>
    <row r="19" spans="1:15" ht="12.75" customHeight="1">
      <c r="A19" s="283"/>
      <c r="B19" s="284"/>
      <c r="C19" s="285" t="s">
        <v>185</v>
      </c>
      <c r="D19" s="285"/>
      <c r="E19" s="286">
        <v>7</v>
      </c>
      <c r="F19" s="287"/>
      <c r="G19" s="288"/>
      <c r="H19" s="289"/>
      <c r="I19" s="290"/>
      <c r="J19" s="291"/>
      <c r="K19" s="290"/>
      <c r="M19" s="292" t="s">
        <v>185</v>
      </c>
      <c r="O19" s="274"/>
    </row>
    <row r="20" spans="1:15" ht="12.75" customHeight="1">
      <c r="A20" s="283"/>
      <c r="B20" s="284"/>
      <c r="C20" s="285" t="s">
        <v>186</v>
      </c>
      <c r="D20" s="285"/>
      <c r="E20" s="286">
        <v>7</v>
      </c>
      <c r="F20" s="287"/>
      <c r="G20" s="288"/>
      <c r="H20" s="289"/>
      <c r="I20" s="290"/>
      <c r="J20" s="291"/>
      <c r="K20" s="290"/>
      <c r="M20" s="292" t="s">
        <v>186</v>
      </c>
      <c r="O20" s="274"/>
    </row>
    <row r="21" spans="1:15" ht="12.75" customHeight="1">
      <c r="A21" s="283"/>
      <c r="B21" s="284"/>
      <c r="C21" s="285" t="s">
        <v>187</v>
      </c>
      <c r="D21" s="285"/>
      <c r="E21" s="286">
        <v>0</v>
      </c>
      <c r="F21" s="287"/>
      <c r="G21" s="288"/>
      <c r="H21" s="289"/>
      <c r="I21" s="290"/>
      <c r="J21" s="291"/>
      <c r="K21" s="290"/>
      <c r="M21" s="292" t="s">
        <v>187</v>
      </c>
      <c r="O21" s="274"/>
    </row>
    <row r="22" spans="1:15" ht="12.75" customHeight="1">
      <c r="A22" s="283"/>
      <c r="B22" s="284"/>
      <c r="C22" s="285" t="s">
        <v>188</v>
      </c>
      <c r="D22" s="285"/>
      <c r="E22" s="286">
        <v>2</v>
      </c>
      <c r="F22" s="287"/>
      <c r="G22" s="288"/>
      <c r="H22" s="289"/>
      <c r="I22" s="290"/>
      <c r="J22" s="291"/>
      <c r="K22" s="290"/>
      <c r="M22" s="292" t="s">
        <v>188</v>
      </c>
      <c r="O22" s="274"/>
    </row>
    <row r="23" spans="1:15" ht="12.75" customHeight="1">
      <c r="A23" s="283"/>
      <c r="B23" s="284"/>
      <c r="C23" s="285" t="s">
        <v>189</v>
      </c>
      <c r="D23" s="285"/>
      <c r="E23" s="286">
        <v>1</v>
      </c>
      <c r="F23" s="287"/>
      <c r="G23" s="288"/>
      <c r="H23" s="289"/>
      <c r="I23" s="290"/>
      <c r="J23" s="291"/>
      <c r="K23" s="290"/>
      <c r="M23" s="292" t="s">
        <v>189</v>
      </c>
      <c r="O23" s="274"/>
    </row>
    <row r="24" spans="1:15" ht="12.75" customHeight="1">
      <c r="A24" s="283"/>
      <c r="B24" s="284"/>
      <c r="C24" s="285" t="s">
        <v>190</v>
      </c>
      <c r="D24" s="285"/>
      <c r="E24" s="286">
        <v>1</v>
      </c>
      <c r="F24" s="287"/>
      <c r="G24" s="288"/>
      <c r="H24" s="289"/>
      <c r="I24" s="290"/>
      <c r="J24" s="291"/>
      <c r="K24" s="290"/>
      <c r="M24" s="292" t="s">
        <v>190</v>
      </c>
      <c r="O24" s="274"/>
    </row>
    <row r="25" spans="1:57" ht="12.75">
      <c r="A25" s="293"/>
      <c r="B25" s="294" t="s">
        <v>177</v>
      </c>
      <c r="C25" s="295" t="s">
        <v>191</v>
      </c>
      <c r="D25" s="296"/>
      <c r="E25" s="297"/>
      <c r="F25" s="298"/>
      <c r="G25" s="299">
        <f>SUM(G14:G24)</f>
        <v>0</v>
      </c>
      <c r="H25" s="300"/>
      <c r="I25" s="301">
        <f>SUM(I14:I24)</f>
        <v>1.0542</v>
      </c>
      <c r="J25" s="300"/>
      <c r="K25" s="301">
        <f>SUM(K14:K24)</f>
        <v>0</v>
      </c>
      <c r="O25" s="274">
        <v>4</v>
      </c>
      <c r="BA25" s="302">
        <f>SUM(BA14:BA24)</f>
        <v>0</v>
      </c>
      <c r="BB25" s="302">
        <f>SUM(BB14:BB24)</f>
        <v>0</v>
      </c>
      <c r="BC25" s="302">
        <f>SUM(BC14:BC24)</f>
        <v>0</v>
      </c>
      <c r="BD25" s="302">
        <f>SUM(BD14:BD24)</f>
        <v>0</v>
      </c>
      <c r="BE25" s="302">
        <f>SUM(BE14:BE24)</f>
        <v>0</v>
      </c>
    </row>
    <row r="26" spans="1:15" ht="12.75">
      <c r="A26" s="264" t="s">
        <v>167</v>
      </c>
      <c r="B26" s="265" t="s">
        <v>47</v>
      </c>
      <c r="C26" s="266" t="s">
        <v>48</v>
      </c>
      <c r="D26" s="267"/>
      <c r="E26" s="268"/>
      <c r="F26" s="268"/>
      <c r="G26" s="269"/>
      <c r="H26" s="270"/>
      <c r="I26" s="271"/>
      <c r="J26" s="272"/>
      <c r="K26" s="273"/>
      <c r="O26" s="274">
        <v>1</v>
      </c>
    </row>
    <row r="27" spans="1:80" ht="22.5">
      <c r="A27" s="275">
        <v>5</v>
      </c>
      <c r="B27" s="276" t="s">
        <v>192</v>
      </c>
      <c r="C27" s="277" t="s">
        <v>193</v>
      </c>
      <c r="D27" s="278" t="s">
        <v>181</v>
      </c>
      <c r="E27" s="279">
        <v>21</v>
      </c>
      <c r="F27" s="279">
        <v>0</v>
      </c>
      <c r="G27" s="280">
        <f>E27*F27</f>
        <v>0</v>
      </c>
      <c r="H27" s="281">
        <v>0.00484</v>
      </c>
      <c r="I27" s="282">
        <f>E27*H27</f>
        <v>0.10164</v>
      </c>
      <c r="J27" s="281">
        <v>0</v>
      </c>
      <c r="K27" s="282">
        <f>E27*J27</f>
        <v>0</v>
      </c>
      <c r="O27" s="274">
        <v>2</v>
      </c>
      <c r="AA27" s="244">
        <v>1</v>
      </c>
      <c r="AB27" s="244">
        <v>1</v>
      </c>
      <c r="AC27" s="244">
        <v>1</v>
      </c>
      <c r="AZ27" s="244">
        <v>1</v>
      </c>
      <c r="BA27" s="244">
        <f>IF(AZ27=1,G27,0)</f>
        <v>0</v>
      </c>
      <c r="BB27" s="244">
        <f>IF(AZ27=2,G27,0)</f>
        <v>0</v>
      </c>
      <c r="BC27" s="244">
        <f>IF(AZ27=3,G27,0)</f>
        <v>0</v>
      </c>
      <c r="BD27" s="244">
        <f>IF(AZ27=4,G27,0)</f>
        <v>0</v>
      </c>
      <c r="BE27" s="244">
        <f>IF(AZ27=5,G27,0)</f>
        <v>0</v>
      </c>
      <c r="CA27" s="274">
        <v>1</v>
      </c>
      <c r="CB27" s="274">
        <v>1</v>
      </c>
    </row>
    <row r="28" spans="1:15" ht="12.75" customHeight="1">
      <c r="A28" s="283"/>
      <c r="B28" s="284"/>
      <c r="C28" s="285" t="s">
        <v>182</v>
      </c>
      <c r="D28" s="285"/>
      <c r="E28" s="286">
        <v>0</v>
      </c>
      <c r="F28" s="287"/>
      <c r="G28" s="288"/>
      <c r="H28" s="289"/>
      <c r="I28" s="290"/>
      <c r="J28" s="291"/>
      <c r="K28" s="290"/>
      <c r="M28" s="292" t="s">
        <v>182</v>
      </c>
      <c r="O28" s="274"/>
    </row>
    <row r="29" spans="1:15" ht="12.75" customHeight="1">
      <c r="A29" s="283"/>
      <c r="B29" s="284"/>
      <c r="C29" s="285" t="s">
        <v>194</v>
      </c>
      <c r="D29" s="285"/>
      <c r="E29" s="286">
        <v>21</v>
      </c>
      <c r="F29" s="287"/>
      <c r="G29" s="288"/>
      <c r="H29" s="289"/>
      <c r="I29" s="290"/>
      <c r="J29" s="291"/>
      <c r="K29" s="290"/>
      <c r="M29" s="292" t="s">
        <v>194</v>
      </c>
      <c r="O29" s="274"/>
    </row>
    <row r="30" spans="1:80" ht="22.5">
      <c r="A30" s="275">
        <v>6</v>
      </c>
      <c r="B30" s="276" t="s">
        <v>195</v>
      </c>
      <c r="C30" s="277" t="s">
        <v>196</v>
      </c>
      <c r="D30" s="278" t="s">
        <v>181</v>
      </c>
      <c r="E30" s="279">
        <v>2</v>
      </c>
      <c r="F30" s="279">
        <v>0</v>
      </c>
      <c r="G30" s="280">
        <f>E30*F30</f>
        <v>0</v>
      </c>
      <c r="H30" s="281">
        <v>0.0032</v>
      </c>
      <c r="I30" s="282">
        <f>E30*H30</f>
        <v>0.0064</v>
      </c>
      <c r="J30" s="281">
        <v>0</v>
      </c>
      <c r="K30" s="282">
        <f>E30*J30</f>
        <v>0</v>
      </c>
      <c r="O30" s="274">
        <v>2</v>
      </c>
      <c r="AA30" s="244">
        <v>1</v>
      </c>
      <c r="AB30" s="244">
        <v>1</v>
      </c>
      <c r="AC30" s="244">
        <v>1</v>
      </c>
      <c r="AZ30" s="244">
        <v>1</v>
      </c>
      <c r="BA30" s="244">
        <f>IF(AZ30=1,G30,0)</f>
        <v>0</v>
      </c>
      <c r="BB30" s="244">
        <f>IF(AZ30=2,G30,0)</f>
        <v>0</v>
      </c>
      <c r="BC30" s="244">
        <f>IF(AZ30=3,G30,0)</f>
        <v>0</v>
      </c>
      <c r="BD30" s="244">
        <f>IF(AZ30=4,G30,0)</f>
        <v>0</v>
      </c>
      <c r="BE30" s="244">
        <f>IF(AZ30=5,G30,0)</f>
        <v>0</v>
      </c>
      <c r="CA30" s="274">
        <v>1</v>
      </c>
      <c r="CB30" s="274">
        <v>1</v>
      </c>
    </row>
    <row r="31" spans="1:15" ht="12.75" customHeight="1">
      <c r="A31" s="283"/>
      <c r="B31" s="284"/>
      <c r="C31" s="285" t="s">
        <v>197</v>
      </c>
      <c r="D31" s="285"/>
      <c r="E31" s="286">
        <v>2</v>
      </c>
      <c r="F31" s="287"/>
      <c r="G31" s="288"/>
      <c r="H31" s="289"/>
      <c r="I31" s="290"/>
      <c r="J31" s="291"/>
      <c r="K31" s="290"/>
      <c r="M31" s="292" t="s">
        <v>197</v>
      </c>
      <c r="O31" s="274"/>
    </row>
    <row r="32" spans="1:57" ht="12.75">
      <c r="A32" s="293"/>
      <c r="B32" s="294" t="s">
        <v>177</v>
      </c>
      <c r="C32" s="295" t="s">
        <v>198</v>
      </c>
      <c r="D32" s="296"/>
      <c r="E32" s="297"/>
      <c r="F32" s="298"/>
      <c r="G32" s="299">
        <f>SUM(G26:G31)</f>
        <v>0</v>
      </c>
      <c r="H32" s="300"/>
      <c r="I32" s="301">
        <f>SUM(I26:I31)</f>
        <v>0.10804</v>
      </c>
      <c r="J32" s="300"/>
      <c r="K32" s="301">
        <f>SUM(K26:K31)</f>
        <v>0</v>
      </c>
      <c r="O32" s="274">
        <v>4</v>
      </c>
      <c r="BA32" s="302">
        <f>SUM(BA26:BA31)</f>
        <v>0</v>
      </c>
      <c r="BB32" s="302">
        <f>SUM(BB26:BB31)</f>
        <v>0</v>
      </c>
      <c r="BC32" s="302">
        <f>SUM(BC26:BC31)</f>
        <v>0</v>
      </c>
      <c r="BD32" s="302">
        <f>SUM(BD26:BD31)</f>
        <v>0</v>
      </c>
      <c r="BE32" s="302">
        <f>SUM(BE26:BE31)</f>
        <v>0</v>
      </c>
    </row>
    <row r="33" spans="1:15" ht="12.75">
      <c r="A33" s="264" t="s">
        <v>167</v>
      </c>
      <c r="B33" s="265" t="s">
        <v>71</v>
      </c>
      <c r="C33" s="266" t="s">
        <v>72</v>
      </c>
      <c r="D33" s="267"/>
      <c r="E33" s="268"/>
      <c r="F33" s="268"/>
      <c r="G33" s="269"/>
      <c r="H33" s="270"/>
      <c r="I33" s="271"/>
      <c r="J33" s="272"/>
      <c r="K33" s="273"/>
      <c r="O33" s="274">
        <v>1</v>
      </c>
    </row>
    <row r="34" spans="1:80" ht="22.5">
      <c r="A34" s="275">
        <v>7</v>
      </c>
      <c r="B34" s="276" t="s">
        <v>199</v>
      </c>
      <c r="C34" s="277" t="s">
        <v>200</v>
      </c>
      <c r="D34" s="278" t="s">
        <v>201</v>
      </c>
      <c r="E34" s="279">
        <v>1</v>
      </c>
      <c r="F34" s="279">
        <v>0</v>
      </c>
      <c r="G34" s="280">
        <f aca="true" t="shared" si="0" ref="G34:G36">E34*F34</f>
        <v>0</v>
      </c>
      <c r="H34" s="281">
        <v>0</v>
      </c>
      <c r="I34" s="282">
        <f aca="true" t="shared" si="1" ref="I34:I36">E34*H34</f>
        <v>0</v>
      </c>
      <c r="J34" s="281">
        <v>0</v>
      </c>
      <c r="K34" s="282">
        <f aca="true" t="shared" si="2" ref="K34:K36">E34*J34</f>
        <v>0</v>
      </c>
      <c r="O34" s="274">
        <v>2</v>
      </c>
      <c r="AA34" s="244">
        <v>1</v>
      </c>
      <c r="AB34" s="244">
        <v>0</v>
      </c>
      <c r="AC34" s="244">
        <v>0</v>
      </c>
      <c r="AZ34" s="244">
        <v>1</v>
      </c>
      <c r="BA34" s="244">
        <f aca="true" t="shared" si="3" ref="BA34:BA36">IF(AZ34=1,G34,0)</f>
        <v>0</v>
      </c>
      <c r="BB34" s="244">
        <f aca="true" t="shared" si="4" ref="BB34:BB36">IF(AZ34=2,G34,0)</f>
        <v>0</v>
      </c>
      <c r="BC34" s="244">
        <f aca="true" t="shared" si="5" ref="BC34:BC36">IF(AZ34=3,G34,0)</f>
        <v>0</v>
      </c>
      <c r="BD34" s="244">
        <f aca="true" t="shared" si="6" ref="BD34:BD36">IF(AZ34=4,G34,0)</f>
        <v>0</v>
      </c>
      <c r="BE34" s="244">
        <f aca="true" t="shared" si="7" ref="BE34:BE36">IF(AZ34=5,G34,0)</f>
        <v>0</v>
      </c>
      <c r="CA34" s="274">
        <v>1</v>
      </c>
      <c r="CB34" s="274">
        <v>0</v>
      </c>
    </row>
    <row r="35" spans="1:80" ht="22.5">
      <c r="A35" s="275">
        <v>8</v>
      </c>
      <c r="B35" s="276" t="s">
        <v>202</v>
      </c>
      <c r="C35" s="277" t="s">
        <v>203</v>
      </c>
      <c r="D35" s="278" t="s">
        <v>201</v>
      </c>
      <c r="E35" s="279">
        <v>1</v>
      </c>
      <c r="F35" s="279">
        <v>0</v>
      </c>
      <c r="G35" s="280">
        <f t="shared" si="0"/>
        <v>0</v>
      </c>
      <c r="H35" s="281">
        <v>0</v>
      </c>
      <c r="I35" s="282">
        <f t="shared" si="1"/>
        <v>0</v>
      </c>
      <c r="J35" s="281">
        <v>0</v>
      </c>
      <c r="K35" s="282">
        <f t="shared" si="2"/>
        <v>0</v>
      </c>
      <c r="O35" s="274">
        <v>2</v>
      </c>
      <c r="AA35" s="244">
        <v>1</v>
      </c>
      <c r="AB35" s="244">
        <v>1</v>
      </c>
      <c r="AC35" s="244">
        <v>1</v>
      </c>
      <c r="AZ35" s="244">
        <v>1</v>
      </c>
      <c r="BA35" s="244">
        <f t="shared" si="3"/>
        <v>0</v>
      </c>
      <c r="BB35" s="244">
        <f t="shared" si="4"/>
        <v>0</v>
      </c>
      <c r="BC35" s="244">
        <f t="shared" si="5"/>
        <v>0</v>
      </c>
      <c r="BD35" s="244">
        <f t="shared" si="6"/>
        <v>0</v>
      </c>
      <c r="BE35" s="244">
        <f t="shared" si="7"/>
        <v>0</v>
      </c>
      <c r="CA35" s="274">
        <v>1</v>
      </c>
      <c r="CB35" s="274">
        <v>1</v>
      </c>
    </row>
    <row r="36" spans="1:80" ht="22.5">
      <c r="A36" s="275">
        <v>9</v>
      </c>
      <c r="B36" s="276" t="s">
        <v>204</v>
      </c>
      <c r="C36" s="277" t="s">
        <v>205</v>
      </c>
      <c r="D36" s="278" t="s">
        <v>201</v>
      </c>
      <c r="E36" s="279">
        <v>1</v>
      </c>
      <c r="F36" s="279">
        <v>0</v>
      </c>
      <c r="G36" s="280">
        <f t="shared" si="0"/>
        <v>0</v>
      </c>
      <c r="H36" s="281">
        <v>0</v>
      </c>
      <c r="I36" s="282">
        <f t="shared" si="1"/>
        <v>0</v>
      </c>
      <c r="J36" s="281">
        <v>0</v>
      </c>
      <c r="K36" s="282">
        <f t="shared" si="2"/>
        <v>0</v>
      </c>
      <c r="O36" s="274">
        <v>2</v>
      </c>
      <c r="AA36" s="244">
        <v>1</v>
      </c>
      <c r="AB36" s="244">
        <v>1</v>
      </c>
      <c r="AC36" s="244">
        <v>1</v>
      </c>
      <c r="AZ36" s="244">
        <v>1</v>
      </c>
      <c r="BA36" s="244">
        <f t="shared" si="3"/>
        <v>0</v>
      </c>
      <c r="BB36" s="244">
        <f t="shared" si="4"/>
        <v>0</v>
      </c>
      <c r="BC36" s="244">
        <f t="shared" si="5"/>
        <v>0</v>
      </c>
      <c r="BD36" s="244">
        <f t="shared" si="6"/>
        <v>0</v>
      </c>
      <c r="BE36" s="244">
        <f t="shared" si="7"/>
        <v>0</v>
      </c>
      <c r="CA36" s="274">
        <v>1</v>
      </c>
      <c r="CB36" s="274">
        <v>1</v>
      </c>
    </row>
    <row r="37" spans="1:57" ht="12.75">
      <c r="A37" s="293"/>
      <c r="B37" s="294" t="s">
        <v>177</v>
      </c>
      <c r="C37" s="295" t="s">
        <v>206</v>
      </c>
      <c r="D37" s="296"/>
      <c r="E37" s="297"/>
      <c r="F37" s="298"/>
      <c r="G37" s="299">
        <f>SUM(G33:G36)</f>
        <v>0</v>
      </c>
      <c r="H37" s="300"/>
      <c r="I37" s="301">
        <f>SUM(I33:I36)</f>
        <v>0</v>
      </c>
      <c r="J37" s="300"/>
      <c r="K37" s="301">
        <f>SUM(K33:K36)</f>
        <v>0</v>
      </c>
      <c r="O37" s="274">
        <v>4</v>
      </c>
      <c r="BA37" s="302">
        <f>SUM(BA33:BA36)</f>
        <v>0</v>
      </c>
      <c r="BB37" s="302">
        <f>SUM(BB33:BB36)</f>
        <v>0</v>
      </c>
      <c r="BC37" s="302">
        <f>SUM(BC33:BC36)</f>
        <v>0</v>
      </c>
      <c r="BD37" s="302">
        <f>SUM(BD33:BD36)</f>
        <v>0</v>
      </c>
      <c r="BE37" s="302">
        <f>SUM(BE33:BE36)</f>
        <v>0</v>
      </c>
    </row>
    <row r="38" spans="1:15" ht="12.75">
      <c r="A38" s="264" t="s">
        <v>167</v>
      </c>
      <c r="B38" s="265" t="s">
        <v>73</v>
      </c>
      <c r="C38" s="266" t="s">
        <v>74</v>
      </c>
      <c r="D38" s="267"/>
      <c r="E38" s="268"/>
      <c r="F38" s="268"/>
      <c r="G38" s="269"/>
      <c r="H38" s="270"/>
      <c r="I38" s="271"/>
      <c r="J38" s="272"/>
      <c r="K38" s="273"/>
      <c r="O38" s="274">
        <v>1</v>
      </c>
    </row>
    <row r="39" spans="1:80" ht="12.75">
      <c r="A39" s="275">
        <v>10</v>
      </c>
      <c r="B39" s="276" t="s">
        <v>207</v>
      </c>
      <c r="C39" s="277" t="s">
        <v>208</v>
      </c>
      <c r="D39" s="278" t="s">
        <v>170</v>
      </c>
      <c r="E39" s="279">
        <v>114.005</v>
      </c>
      <c r="F39" s="279">
        <v>0</v>
      </c>
      <c r="G39" s="280">
        <f>E39*F39</f>
        <v>0</v>
      </c>
      <c r="H39" s="281">
        <v>0.00121</v>
      </c>
      <c r="I39" s="282">
        <f>E39*H39</f>
        <v>0.13794605</v>
      </c>
      <c r="J39" s="281">
        <v>0</v>
      </c>
      <c r="K39" s="282">
        <f>E39*J39</f>
        <v>0</v>
      </c>
      <c r="O39" s="274">
        <v>2</v>
      </c>
      <c r="AA39" s="244">
        <v>1</v>
      </c>
      <c r="AB39" s="244">
        <v>1</v>
      </c>
      <c r="AC39" s="244">
        <v>1</v>
      </c>
      <c r="AZ39" s="244">
        <v>1</v>
      </c>
      <c r="BA39" s="244">
        <f>IF(AZ39=1,G39,0)</f>
        <v>0</v>
      </c>
      <c r="BB39" s="244">
        <f>IF(AZ39=2,G39,0)</f>
        <v>0</v>
      </c>
      <c r="BC39" s="244">
        <f>IF(AZ39=3,G39,0)</f>
        <v>0</v>
      </c>
      <c r="BD39" s="244">
        <f>IF(AZ39=4,G39,0)</f>
        <v>0</v>
      </c>
      <c r="BE39" s="244">
        <f>IF(AZ39=5,G39,0)</f>
        <v>0</v>
      </c>
      <c r="CA39" s="274">
        <v>1</v>
      </c>
      <c r="CB39" s="274">
        <v>1</v>
      </c>
    </row>
    <row r="40" spans="1:15" ht="12.75" customHeight="1">
      <c r="A40" s="283"/>
      <c r="B40" s="284"/>
      <c r="C40" s="285" t="s">
        <v>183</v>
      </c>
      <c r="D40" s="285"/>
      <c r="E40" s="286">
        <v>0</v>
      </c>
      <c r="F40" s="287"/>
      <c r="G40" s="288"/>
      <c r="H40" s="289"/>
      <c r="I40" s="290"/>
      <c r="J40" s="291"/>
      <c r="K40" s="290"/>
      <c r="M40" s="292" t="s">
        <v>183</v>
      </c>
      <c r="O40" s="274"/>
    </row>
    <row r="41" spans="1:15" ht="12.75" customHeight="1">
      <c r="A41" s="283"/>
      <c r="B41" s="284"/>
      <c r="C41" s="285" t="s">
        <v>209</v>
      </c>
      <c r="D41" s="285"/>
      <c r="E41" s="286">
        <v>0</v>
      </c>
      <c r="F41" s="287"/>
      <c r="G41" s="288"/>
      <c r="H41" s="289"/>
      <c r="I41" s="290"/>
      <c r="J41" s="291"/>
      <c r="K41" s="290"/>
      <c r="M41" s="292" t="s">
        <v>209</v>
      </c>
      <c r="O41" s="274"/>
    </row>
    <row r="42" spans="1:15" ht="12.75" customHeight="1">
      <c r="A42" s="283"/>
      <c r="B42" s="284"/>
      <c r="C42" s="285" t="s">
        <v>210</v>
      </c>
      <c r="D42" s="285"/>
      <c r="E42" s="286">
        <v>8.355</v>
      </c>
      <c r="F42" s="287"/>
      <c r="G42" s="288"/>
      <c r="H42" s="289"/>
      <c r="I42" s="290"/>
      <c r="J42" s="291"/>
      <c r="K42" s="290"/>
      <c r="M42" s="292" t="s">
        <v>210</v>
      </c>
      <c r="O42" s="274"/>
    </row>
    <row r="43" spans="1:15" ht="12.75" customHeight="1">
      <c r="A43" s="283"/>
      <c r="B43" s="284"/>
      <c r="C43" s="285" t="s">
        <v>211</v>
      </c>
      <c r="D43" s="285"/>
      <c r="E43" s="286">
        <v>0</v>
      </c>
      <c r="F43" s="287"/>
      <c r="G43" s="288"/>
      <c r="H43" s="289"/>
      <c r="I43" s="290"/>
      <c r="J43" s="291"/>
      <c r="K43" s="290"/>
      <c r="M43" s="292" t="s">
        <v>211</v>
      </c>
      <c r="O43" s="274"/>
    </row>
    <row r="44" spans="1:15" ht="12.75" customHeight="1">
      <c r="A44" s="283"/>
      <c r="B44" s="284"/>
      <c r="C44" s="285" t="s">
        <v>212</v>
      </c>
      <c r="D44" s="285"/>
      <c r="E44" s="286">
        <v>5.4</v>
      </c>
      <c r="F44" s="287"/>
      <c r="G44" s="288"/>
      <c r="H44" s="289"/>
      <c r="I44" s="290"/>
      <c r="J44" s="291"/>
      <c r="K44" s="290"/>
      <c r="M44" s="292" t="s">
        <v>212</v>
      </c>
      <c r="O44" s="274"/>
    </row>
    <row r="45" spans="1:15" ht="12.75" customHeight="1">
      <c r="A45" s="283"/>
      <c r="B45" s="284"/>
      <c r="C45" s="285" t="s">
        <v>213</v>
      </c>
      <c r="D45" s="285"/>
      <c r="E45" s="286">
        <v>3</v>
      </c>
      <c r="F45" s="287"/>
      <c r="G45" s="288"/>
      <c r="H45" s="289"/>
      <c r="I45" s="290"/>
      <c r="J45" s="291"/>
      <c r="K45" s="290"/>
      <c r="M45" s="292" t="s">
        <v>213</v>
      </c>
      <c r="O45" s="274"/>
    </row>
    <row r="46" spans="1:15" ht="12.75" customHeight="1">
      <c r="A46" s="283"/>
      <c r="B46" s="284"/>
      <c r="C46" s="285" t="s">
        <v>214</v>
      </c>
      <c r="D46" s="285"/>
      <c r="E46" s="286">
        <v>0</v>
      </c>
      <c r="F46" s="287"/>
      <c r="G46" s="288"/>
      <c r="H46" s="289"/>
      <c r="I46" s="290"/>
      <c r="J46" s="291"/>
      <c r="K46" s="290"/>
      <c r="M46" s="292" t="s">
        <v>214</v>
      </c>
      <c r="O46" s="274"/>
    </row>
    <row r="47" spans="1:15" ht="12.75" customHeight="1">
      <c r="A47" s="283"/>
      <c r="B47" s="284"/>
      <c r="C47" s="285" t="s">
        <v>215</v>
      </c>
      <c r="D47" s="285"/>
      <c r="E47" s="286">
        <v>11</v>
      </c>
      <c r="F47" s="287"/>
      <c r="G47" s="288"/>
      <c r="H47" s="289"/>
      <c r="I47" s="290"/>
      <c r="J47" s="291"/>
      <c r="K47" s="290"/>
      <c r="M47" s="292" t="s">
        <v>215</v>
      </c>
      <c r="O47" s="274"/>
    </row>
    <row r="48" spans="1:15" ht="12.75" customHeight="1">
      <c r="A48" s="283"/>
      <c r="B48" s="284"/>
      <c r="C48" s="285" t="s">
        <v>216</v>
      </c>
      <c r="D48" s="285"/>
      <c r="E48" s="286">
        <v>0</v>
      </c>
      <c r="F48" s="287"/>
      <c r="G48" s="288"/>
      <c r="H48" s="289"/>
      <c r="I48" s="290"/>
      <c r="J48" s="291"/>
      <c r="K48" s="290"/>
      <c r="M48" s="292" t="s">
        <v>216</v>
      </c>
      <c r="O48" s="274"/>
    </row>
    <row r="49" spans="1:15" ht="22.5" customHeight="1">
      <c r="A49" s="283"/>
      <c r="B49" s="284"/>
      <c r="C49" s="285" t="s">
        <v>217</v>
      </c>
      <c r="D49" s="285"/>
      <c r="E49" s="286">
        <v>33.7</v>
      </c>
      <c r="F49" s="287"/>
      <c r="G49" s="288"/>
      <c r="H49" s="289"/>
      <c r="I49" s="290"/>
      <c r="J49" s="291"/>
      <c r="K49" s="290"/>
      <c r="M49" s="292" t="s">
        <v>217</v>
      </c>
      <c r="O49" s="274"/>
    </row>
    <row r="50" spans="1:15" ht="12.75" customHeight="1">
      <c r="A50" s="283"/>
      <c r="B50" s="284"/>
      <c r="C50" s="285" t="s">
        <v>213</v>
      </c>
      <c r="D50" s="285"/>
      <c r="E50" s="286">
        <v>3</v>
      </c>
      <c r="F50" s="287"/>
      <c r="G50" s="288"/>
      <c r="H50" s="289"/>
      <c r="I50" s="290"/>
      <c r="J50" s="291"/>
      <c r="K50" s="290"/>
      <c r="M50" s="292" t="s">
        <v>213</v>
      </c>
      <c r="O50" s="274"/>
    </row>
    <row r="51" spans="1:15" ht="12.75" customHeight="1">
      <c r="A51" s="283"/>
      <c r="B51" s="284"/>
      <c r="C51" s="285" t="s">
        <v>218</v>
      </c>
      <c r="D51" s="285"/>
      <c r="E51" s="286">
        <v>0</v>
      </c>
      <c r="F51" s="287"/>
      <c r="G51" s="288"/>
      <c r="H51" s="289"/>
      <c r="I51" s="290"/>
      <c r="J51" s="291"/>
      <c r="K51" s="290"/>
      <c r="M51" s="292" t="s">
        <v>218</v>
      </c>
      <c r="O51" s="274"/>
    </row>
    <row r="52" spans="1:15" ht="12.75" customHeight="1">
      <c r="A52" s="283"/>
      <c r="B52" s="284"/>
      <c r="C52" s="285" t="s">
        <v>219</v>
      </c>
      <c r="D52" s="285"/>
      <c r="E52" s="286">
        <v>7</v>
      </c>
      <c r="F52" s="287"/>
      <c r="G52" s="288"/>
      <c r="H52" s="289"/>
      <c r="I52" s="290"/>
      <c r="J52" s="291"/>
      <c r="K52" s="290"/>
      <c r="M52" s="292" t="s">
        <v>219</v>
      </c>
      <c r="O52" s="274"/>
    </row>
    <row r="53" spans="1:15" ht="12.75" customHeight="1">
      <c r="A53" s="283"/>
      <c r="B53" s="284"/>
      <c r="C53" s="285" t="s">
        <v>187</v>
      </c>
      <c r="D53" s="285"/>
      <c r="E53" s="286">
        <v>0</v>
      </c>
      <c r="F53" s="287"/>
      <c r="G53" s="288"/>
      <c r="H53" s="289"/>
      <c r="I53" s="290"/>
      <c r="J53" s="291"/>
      <c r="K53" s="290"/>
      <c r="M53" s="292" t="s">
        <v>187</v>
      </c>
      <c r="O53" s="274"/>
    </row>
    <row r="54" spans="1:15" ht="12.75" customHeight="1">
      <c r="A54" s="283"/>
      <c r="B54" s="284"/>
      <c r="C54" s="285" t="s">
        <v>211</v>
      </c>
      <c r="D54" s="285"/>
      <c r="E54" s="286">
        <v>0</v>
      </c>
      <c r="F54" s="287"/>
      <c r="G54" s="288"/>
      <c r="H54" s="289"/>
      <c r="I54" s="290"/>
      <c r="J54" s="291"/>
      <c r="K54" s="290"/>
      <c r="M54" s="292" t="s">
        <v>211</v>
      </c>
      <c r="O54" s="274"/>
    </row>
    <row r="55" spans="1:15" ht="12.75" customHeight="1">
      <c r="A55" s="283"/>
      <c r="B55" s="284"/>
      <c r="C55" s="285" t="s">
        <v>220</v>
      </c>
      <c r="D55" s="285"/>
      <c r="E55" s="286">
        <v>7</v>
      </c>
      <c r="F55" s="287"/>
      <c r="G55" s="288"/>
      <c r="H55" s="289"/>
      <c r="I55" s="290"/>
      <c r="J55" s="291"/>
      <c r="K55" s="290"/>
      <c r="M55" s="292" t="s">
        <v>220</v>
      </c>
      <c r="O55" s="274"/>
    </row>
    <row r="56" spans="1:15" ht="12.75" customHeight="1">
      <c r="A56" s="283"/>
      <c r="B56" s="284"/>
      <c r="C56" s="285" t="s">
        <v>221</v>
      </c>
      <c r="D56" s="285"/>
      <c r="E56" s="286">
        <v>1</v>
      </c>
      <c r="F56" s="287"/>
      <c r="G56" s="288"/>
      <c r="H56" s="289"/>
      <c r="I56" s="290"/>
      <c r="J56" s="291"/>
      <c r="K56" s="290"/>
      <c r="M56" s="292" t="s">
        <v>221</v>
      </c>
      <c r="O56" s="274"/>
    </row>
    <row r="57" spans="1:15" ht="12.75" customHeight="1">
      <c r="A57" s="283"/>
      <c r="B57" s="284"/>
      <c r="C57" s="285" t="s">
        <v>222</v>
      </c>
      <c r="D57" s="285"/>
      <c r="E57" s="286">
        <v>2</v>
      </c>
      <c r="F57" s="287"/>
      <c r="G57" s="288"/>
      <c r="H57" s="289"/>
      <c r="I57" s="290"/>
      <c r="J57" s="291"/>
      <c r="K57" s="290"/>
      <c r="M57" s="292" t="s">
        <v>222</v>
      </c>
      <c r="O57" s="274"/>
    </row>
    <row r="58" spans="1:15" ht="12.75" customHeight="1">
      <c r="A58" s="283"/>
      <c r="B58" s="284"/>
      <c r="C58" s="285" t="s">
        <v>223</v>
      </c>
      <c r="D58" s="285"/>
      <c r="E58" s="286">
        <v>24.55</v>
      </c>
      <c r="F58" s="287"/>
      <c r="G58" s="288"/>
      <c r="H58" s="289"/>
      <c r="I58" s="290"/>
      <c r="J58" s="291"/>
      <c r="K58" s="290"/>
      <c r="M58" s="292" t="s">
        <v>223</v>
      </c>
      <c r="O58" s="274"/>
    </row>
    <row r="59" spans="1:15" ht="12.75" customHeight="1">
      <c r="A59" s="283"/>
      <c r="B59" s="284"/>
      <c r="C59" s="285" t="s">
        <v>224</v>
      </c>
      <c r="D59" s="285"/>
      <c r="E59" s="286">
        <v>8</v>
      </c>
      <c r="F59" s="287"/>
      <c r="G59" s="288"/>
      <c r="H59" s="289"/>
      <c r="I59" s="290"/>
      <c r="J59" s="291"/>
      <c r="K59" s="290"/>
      <c r="M59" s="292" t="s">
        <v>224</v>
      </c>
      <c r="O59" s="274"/>
    </row>
    <row r="60" spans="1:57" ht="12.75">
      <c r="A60" s="293"/>
      <c r="B60" s="294" t="s">
        <v>177</v>
      </c>
      <c r="C60" s="295" t="s">
        <v>225</v>
      </c>
      <c r="D60" s="296"/>
      <c r="E60" s="297"/>
      <c r="F60" s="298"/>
      <c r="G60" s="299">
        <f>SUM(G38:G59)</f>
        <v>0</v>
      </c>
      <c r="H60" s="300"/>
      <c r="I60" s="301">
        <f>SUM(I38:I59)</f>
        <v>0.13794605</v>
      </c>
      <c r="J60" s="300"/>
      <c r="K60" s="301">
        <f>SUM(K38:K59)</f>
        <v>0</v>
      </c>
      <c r="O60" s="274">
        <v>4</v>
      </c>
      <c r="BA60" s="302">
        <f>SUM(BA38:BA59)</f>
        <v>0</v>
      </c>
      <c r="BB60" s="302">
        <f>SUM(BB38:BB59)</f>
        <v>0</v>
      </c>
      <c r="BC60" s="302">
        <f>SUM(BC38:BC59)</f>
        <v>0</v>
      </c>
      <c r="BD60" s="302">
        <f>SUM(BD38:BD59)</f>
        <v>0</v>
      </c>
      <c r="BE60" s="302">
        <f>SUM(BE38:BE59)</f>
        <v>0</v>
      </c>
    </row>
    <row r="61" spans="1:15" ht="12.75">
      <c r="A61" s="264" t="s">
        <v>167</v>
      </c>
      <c r="B61" s="265" t="s">
        <v>75</v>
      </c>
      <c r="C61" s="266" t="s">
        <v>76</v>
      </c>
      <c r="D61" s="267"/>
      <c r="E61" s="268"/>
      <c r="F61" s="268"/>
      <c r="G61" s="269"/>
      <c r="H61" s="270"/>
      <c r="I61" s="271"/>
      <c r="J61" s="272"/>
      <c r="K61" s="273"/>
      <c r="O61" s="274">
        <v>1</v>
      </c>
    </row>
    <row r="62" spans="1:80" ht="12.75">
      <c r="A62" s="275">
        <v>11</v>
      </c>
      <c r="B62" s="276" t="s">
        <v>226</v>
      </c>
      <c r="C62" s="277" t="s">
        <v>227</v>
      </c>
      <c r="D62" s="278" t="s">
        <v>170</v>
      </c>
      <c r="E62" s="279">
        <v>186</v>
      </c>
      <c r="F62" s="279">
        <v>0</v>
      </c>
      <c r="G62" s="280">
        <f>E62*F62</f>
        <v>0</v>
      </c>
      <c r="H62" s="281">
        <v>4E-05</v>
      </c>
      <c r="I62" s="282">
        <f>E62*H62</f>
        <v>0.00744</v>
      </c>
      <c r="J62" s="281">
        <v>0</v>
      </c>
      <c r="K62" s="282">
        <f>E62*J62</f>
        <v>0</v>
      </c>
      <c r="O62" s="274">
        <v>2</v>
      </c>
      <c r="AA62" s="244">
        <v>1</v>
      </c>
      <c r="AB62" s="244">
        <v>1</v>
      </c>
      <c r="AC62" s="244">
        <v>1</v>
      </c>
      <c r="AZ62" s="244">
        <v>1</v>
      </c>
      <c r="BA62" s="244">
        <f>IF(AZ62=1,G62,0)</f>
        <v>0</v>
      </c>
      <c r="BB62" s="244">
        <f>IF(AZ62=2,G62,0)</f>
        <v>0</v>
      </c>
      <c r="BC62" s="244">
        <f>IF(AZ62=3,G62,0)</f>
        <v>0</v>
      </c>
      <c r="BD62" s="244">
        <f>IF(AZ62=4,G62,0)</f>
        <v>0</v>
      </c>
      <c r="BE62" s="244">
        <f>IF(AZ62=5,G62,0)</f>
        <v>0</v>
      </c>
      <c r="CA62" s="274">
        <v>1</v>
      </c>
      <c r="CB62" s="274">
        <v>1</v>
      </c>
    </row>
    <row r="63" spans="1:15" ht="12.75" customHeight="1">
      <c r="A63" s="283"/>
      <c r="B63" s="284"/>
      <c r="C63" s="285" t="s">
        <v>183</v>
      </c>
      <c r="D63" s="285"/>
      <c r="E63" s="286">
        <v>0</v>
      </c>
      <c r="F63" s="287"/>
      <c r="G63" s="288"/>
      <c r="H63" s="289"/>
      <c r="I63" s="290"/>
      <c r="J63" s="291"/>
      <c r="K63" s="290"/>
      <c r="M63" s="292" t="s">
        <v>183</v>
      </c>
      <c r="O63" s="274"/>
    </row>
    <row r="64" spans="1:15" ht="12.75" customHeight="1">
      <c r="A64" s="283"/>
      <c r="B64" s="284"/>
      <c r="C64" s="285" t="s">
        <v>228</v>
      </c>
      <c r="D64" s="285"/>
      <c r="E64" s="286">
        <v>8</v>
      </c>
      <c r="F64" s="287"/>
      <c r="G64" s="288"/>
      <c r="H64" s="289"/>
      <c r="I64" s="290"/>
      <c r="J64" s="291"/>
      <c r="K64" s="290"/>
      <c r="M64" s="292" t="s">
        <v>228</v>
      </c>
      <c r="O64" s="274"/>
    </row>
    <row r="65" spans="1:15" ht="12.75" customHeight="1">
      <c r="A65" s="283"/>
      <c r="B65" s="284"/>
      <c r="C65" s="285" t="s">
        <v>229</v>
      </c>
      <c r="D65" s="285"/>
      <c r="E65" s="286">
        <v>10</v>
      </c>
      <c r="F65" s="287"/>
      <c r="G65" s="288"/>
      <c r="H65" s="289"/>
      <c r="I65" s="290"/>
      <c r="J65" s="291"/>
      <c r="K65" s="290"/>
      <c r="M65" s="292" t="s">
        <v>229</v>
      </c>
      <c r="O65" s="274"/>
    </row>
    <row r="66" spans="1:15" ht="12.75" customHeight="1">
      <c r="A66" s="283"/>
      <c r="B66" s="284"/>
      <c r="C66" s="285" t="s">
        <v>230</v>
      </c>
      <c r="D66" s="285"/>
      <c r="E66" s="286">
        <v>21</v>
      </c>
      <c r="F66" s="287"/>
      <c r="G66" s="288"/>
      <c r="H66" s="289"/>
      <c r="I66" s="290"/>
      <c r="J66" s="291"/>
      <c r="K66" s="290"/>
      <c r="M66" s="292" t="s">
        <v>230</v>
      </c>
      <c r="O66" s="274"/>
    </row>
    <row r="67" spans="1:15" ht="12.75" customHeight="1">
      <c r="A67" s="283"/>
      <c r="B67" s="284"/>
      <c r="C67" s="285" t="s">
        <v>231</v>
      </c>
      <c r="D67" s="285"/>
      <c r="E67" s="286">
        <v>77</v>
      </c>
      <c r="F67" s="287"/>
      <c r="G67" s="288"/>
      <c r="H67" s="289"/>
      <c r="I67" s="290"/>
      <c r="J67" s="291"/>
      <c r="K67" s="290"/>
      <c r="M67" s="292" t="s">
        <v>231</v>
      </c>
      <c r="O67" s="274"/>
    </row>
    <row r="68" spans="1:15" ht="12.75" customHeight="1">
      <c r="A68" s="283"/>
      <c r="B68" s="284"/>
      <c r="C68" s="285" t="s">
        <v>232</v>
      </c>
      <c r="D68" s="285"/>
      <c r="E68" s="286">
        <v>24</v>
      </c>
      <c r="F68" s="287"/>
      <c r="G68" s="288"/>
      <c r="H68" s="289"/>
      <c r="I68" s="290"/>
      <c r="J68" s="291"/>
      <c r="K68" s="290"/>
      <c r="M68" s="292" t="s">
        <v>232</v>
      </c>
      <c r="O68" s="274"/>
    </row>
    <row r="69" spans="1:15" ht="12.75" customHeight="1">
      <c r="A69" s="283"/>
      <c r="B69" s="284"/>
      <c r="C69" s="285" t="s">
        <v>187</v>
      </c>
      <c r="D69" s="285"/>
      <c r="E69" s="286">
        <v>0</v>
      </c>
      <c r="F69" s="287"/>
      <c r="G69" s="288"/>
      <c r="H69" s="289"/>
      <c r="I69" s="290"/>
      <c r="J69" s="291"/>
      <c r="K69" s="290"/>
      <c r="M69" s="292" t="s">
        <v>187</v>
      </c>
      <c r="O69" s="274"/>
    </row>
    <row r="70" spans="1:15" ht="12.75" customHeight="1">
      <c r="A70" s="283"/>
      <c r="B70" s="284"/>
      <c r="C70" s="285" t="s">
        <v>233</v>
      </c>
      <c r="D70" s="285"/>
      <c r="E70" s="286">
        <v>9</v>
      </c>
      <c r="F70" s="287"/>
      <c r="G70" s="288"/>
      <c r="H70" s="289"/>
      <c r="I70" s="290"/>
      <c r="J70" s="291"/>
      <c r="K70" s="290"/>
      <c r="M70" s="292" t="s">
        <v>233</v>
      </c>
      <c r="O70" s="274"/>
    </row>
    <row r="71" spans="1:15" ht="12.75" customHeight="1">
      <c r="A71" s="283"/>
      <c r="B71" s="284"/>
      <c r="C71" s="285" t="s">
        <v>234</v>
      </c>
      <c r="D71" s="285"/>
      <c r="E71" s="286">
        <v>7</v>
      </c>
      <c r="F71" s="287"/>
      <c r="G71" s="288"/>
      <c r="H71" s="289"/>
      <c r="I71" s="290"/>
      <c r="J71" s="291"/>
      <c r="K71" s="290"/>
      <c r="M71" s="292" t="s">
        <v>234</v>
      </c>
      <c r="O71" s="274"/>
    </row>
    <row r="72" spans="1:15" ht="12.75" customHeight="1">
      <c r="A72" s="283"/>
      <c r="B72" s="284"/>
      <c r="C72" s="285" t="s">
        <v>235</v>
      </c>
      <c r="D72" s="285"/>
      <c r="E72" s="286">
        <v>22</v>
      </c>
      <c r="F72" s="287"/>
      <c r="G72" s="288"/>
      <c r="H72" s="289"/>
      <c r="I72" s="290"/>
      <c r="J72" s="291"/>
      <c r="K72" s="290"/>
      <c r="M72" s="292" t="s">
        <v>235</v>
      </c>
      <c r="O72" s="274"/>
    </row>
    <row r="73" spans="1:15" ht="12.75" customHeight="1">
      <c r="A73" s="283"/>
      <c r="B73" s="284"/>
      <c r="C73" s="285" t="s">
        <v>224</v>
      </c>
      <c r="D73" s="285"/>
      <c r="E73" s="286">
        <v>8</v>
      </c>
      <c r="F73" s="287"/>
      <c r="G73" s="288"/>
      <c r="H73" s="289"/>
      <c r="I73" s="290"/>
      <c r="J73" s="291"/>
      <c r="K73" s="290"/>
      <c r="M73" s="292" t="s">
        <v>224</v>
      </c>
      <c r="O73" s="274"/>
    </row>
    <row r="74" spans="1:57" ht="12.75">
      <c r="A74" s="293"/>
      <c r="B74" s="294" t="s">
        <v>177</v>
      </c>
      <c r="C74" s="295" t="s">
        <v>236</v>
      </c>
      <c r="D74" s="296"/>
      <c r="E74" s="297"/>
      <c r="F74" s="298"/>
      <c r="G74" s="299">
        <f>SUM(G61:G73)</f>
        <v>0</v>
      </c>
      <c r="H74" s="300"/>
      <c r="I74" s="301">
        <f>SUM(I61:I73)</f>
        <v>0.00744</v>
      </c>
      <c r="J74" s="300"/>
      <c r="K74" s="301">
        <f>SUM(K61:K73)</f>
        <v>0</v>
      </c>
      <c r="O74" s="274">
        <v>4</v>
      </c>
      <c r="BA74" s="302">
        <f>SUM(BA61:BA73)</f>
        <v>0</v>
      </c>
      <c r="BB74" s="302">
        <f>SUM(BB61:BB73)</f>
        <v>0</v>
      </c>
      <c r="BC74" s="302">
        <f>SUM(BC61:BC73)</f>
        <v>0</v>
      </c>
      <c r="BD74" s="302">
        <f>SUM(BD61:BD73)</f>
        <v>0</v>
      </c>
      <c r="BE74" s="302">
        <f>SUM(BE61:BE73)</f>
        <v>0</v>
      </c>
    </row>
    <row r="75" spans="1:15" ht="12.75">
      <c r="A75" s="264" t="s">
        <v>167</v>
      </c>
      <c r="B75" s="265" t="s">
        <v>77</v>
      </c>
      <c r="C75" s="266" t="s">
        <v>78</v>
      </c>
      <c r="D75" s="267"/>
      <c r="E75" s="268"/>
      <c r="F75" s="268"/>
      <c r="G75" s="269"/>
      <c r="H75" s="270"/>
      <c r="I75" s="271"/>
      <c r="J75" s="272"/>
      <c r="K75" s="273"/>
      <c r="O75" s="274">
        <v>1</v>
      </c>
    </row>
    <row r="76" spans="1:80" ht="12.75">
      <c r="A76" s="275">
        <v>12</v>
      </c>
      <c r="B76" s="276" t="s">
        <v>237</v>
      </c>
      <c r="C76" s="277" t="s">
        <v>238</v>
      </c>
      <c r="D76" s="278" t="s">
        <v>170</v>
      </c>
      <c r="E76" s="279">
        <v>15.125</v>
      </c>
      <c r="F76" s="279">
        <v>0</v>
      </c>
      <c r="G76" s="280">
        <f>E76*F76</f>
        <v>0</v>
      </c>
      <c r="H76" s="281">
        <v>0.00033</v>
      </c>
      <c r="I76" s="282">
        <f>E76*H76</f>
        <v>0.00499125</v>
      </c>
      <c r="J76" s="281">
        <v>-0.01183</v>
      </c>
      <c r="K76" s="282">
        <f>E76*J76</f>
        <v>-0.17892875</v>
      </c>
      <c r="O76" s="274">
        <v>2</v>
      </c>
      <c r="AA76" s="244">
        <v>1</v>
      </c>
      <c r="AB76" s="244">
        <v>1</v>
      </c>
      <c r="AC76" s="244">
        <v>1</v>
      </c>
      <c r="AZ76" s="244">
        <v>1</v>
      </c>
      <c r="BA76" s="244">
        <f>IF(AZ76=1,G76,0)</f>
        <v>0</v>
      </c>
      <c r="BB76" s="244">
        <f>IF(AZ76=2,G76,0)</f>
        <v>0</v>
      </c>
      <c r="BC76" s="244">
        <f>IF(AZ76=3,G76,0)</f>
        <v>0</v>
      </c>
      <c r="BD76" s="244">
        <f>IF(AZ76=4,G76,0)</f>
        <v>0</v>
      </c>
      <c r="BE76" s="244">
        <f>IF(AZ76=5,G76,0)</f>
        <v>0</v>
      </c>
      <c r="CA76" s="274">
        <v>1</v>
      </c>
      <c r="CB76" s="274">
        <v>1</v>
      </c>
    </row>
    <row r="77" spans="1:15" ht="12.75" customHeight="1">
      <c r="A77" s="283"/>
      <c r="B77" s="284"/>
      <c r="C77" s="285" t="s">
        <v>183</v>
      </c>
      <c r="D77" s="285"/>
      <c r="E77" s="286">
        <v>0</v>
      </c>
      <c r="F77" s="287"/>
      <c r="G77" s="288"/>
      <c r="H77" s="289"/>
      <c r="I77" s="290"/>
      <c r="J77" s="291"/>
      <c r="K77" s="290"/>
      <c r="M77" s="292" t="s">
        <v>183</v>
      </c>
      <c r="O77" s="274"/>
    </row>
    <row r="78" spans="1:15" ht="12.75" customHeight="1">
      <c r="A78" s="283"/>
      <c r="B78" s="284"/>
      <c r="C78" s="285" t="s">
        <v>239</v>
      </c>
      <c r="D78" s="285"/>
      <c r="E78" s="286">
        <v>0</v>
      </c>
      <c r="F78" s="287"/>
      <c r="G78" s="288"/>
      <c r="H78" s="289"/>
      <c r="I78" s="290"/>
      <c r="J78" s="291"/>
      <c r="K78" s="290"/>
      <c r="M78" s="292" t="s">
        <v>239</v>
      </c>
      <c r="O78" s="274"/>
    </row>
    <row r="79" spans="1:15" ht="12.75" customHeight="1">
      <c r="A79" s="283"/>
      <c r="B79" s="284"/>
      <c r="C79" s="285" t="s">
        <v>240</v>
      </c>
      <c r="D79" s="285"/>
      <c r="E79" s="286">
        <v>5.355</v>
      </c>
      <c r="F79" s="287"/>
      <c r="G79" s="288"/>
      <c r="H79" s="289"/>
      <c r="I79" s="290"/>
      <c r="J79" s="291"/>
      <c r="K79" s="290"/>
      <c r="M79" s="292" t="s">
        <v>240</v>
      </c>
      <c r="O79" s="274"/>
    </row>
    <row r="80" spans="1:15" ht="12.75" customHeight="1">
      <c r="A80" s="283"/>
      <c r="B80" s="284"/>
      <c r="C80" s="285" t="s">
        <v>241</v>
      </c>
      <c r="D80" s="285"/>
      <c r="E80" s="286">
        <v>0.905</v>
      </c>
      <c r="F80" s="287"/>
      <c r="G80" s="288"/>
      <c r="H80" s="289"/>
      <c r="I80" s="290"/>
      <c r="J80" s="291"/>
      <c r="K80" s="290"/>
      <c r="M80" s="292" t="s">
        <v>241</v>
      </c>
      <c r="O80" s="274"/>
    </row>
    <row r="81" spans="1:15" ht="12.75" customHeight="1">
      <c r="A81" s="283"/>
      <c r="B81" s="284"/>
      <c r="C81" s="285" t="s">
        <v>242</v>
      </c>
      <c r="D81" s="285"/>
      <c r="E81" s="286">
        <v>0</v>
      </c>
      <c r="F81" s="287"/>
      <c r="G81" s="288"/>
      <c r="H81" s="289"/>
      <c r="I81" s="290"/>
      <c r="J81" s="291"/>
      <c r="K81" s="290"/>
      <c r="M81" s="292" t="s">
        <v>242</v>
      </c>
      <c r="O81" s="274"/>
    </row>
    <row r="82" spans="1:15" ht="22.5" customHeight="1">
      <c r="A82" s="283"/>
      <c r="B82" s="284"/>
      <c r="C82" s="285" t="s">
        <v>243</v>
      </c>
      <c r="D82" s="285"/>
      <c r="E82" s="286">
        <v>2.47</v>
      </c>
      <c r="F82" s="287"/>
      <c r="G82" s="288"/>
      <c r="H82" s="289"/>
      <c r="I82" s="290"/>
      <c r="J82" s="291"/>
      <c r="K82" s="290"/>
      <c r="M82" s="292" t="s">
        <v>243</v>
      </c>
      <c r="O82" s="274"/>
    </row>
    <row r="83" spans="1:15" ht="12.75" customHeight="1">
      <c r="A83" s="283"/>
      <c r="B83" s="284"/>
      <c r="C83" s="285" t="s">
        <v>244</v>
      </c>
      <c r="D83" s="285"/>
      <c r="E83" s="286">
        <v>1.86</v>
      </c>
      <c r="F83" s="287"/>
      <c r="G83" s="288"/>
      <c r="H83" s="289"/>
      <c r="I83" s="290"/>
      <c r="J83" s="291"/>
      <c r="K83" s="290"/>
      <c r="M83" s="292" t="s">
        <v>244</v>
      </c>
      <c r="O83" s="274"/>
    </row>
    <row r="84" spans="1:15" ht="12.75" customHeight="1">
      <c r="A84" s="283"/>
      <c r="B84" s="284"/>
      <c r="C84" s="285" t="s">
        <v>245</v>
      </c>
      <c r="D84" s="285"/>
      <c r="E84" s="286">
        <v>0</v>
      </c>
      <c r="F84" s="287"/>
      <c r="G84" s="288"/>
      <c r="H84" s="289"/>
      <c r="I84" s="290"/>
      <c r="J84" s="291"/>
      <c r="K84" s="290"/>
      <c r="M84" s="292" t="s">
        <v>245</v>
      </c>
      <c r="O84" s="274"/>
    </row>
    <row r="85" spans="1:15" ht="12.75" customHeight="1">
      <c r="A85" s="283"/>
      <c r="B85" s="284"/>
      <c r="C85" s="285" t="s">
        <v>239</v>
      </c>
      <c r="D85" s="285"/>
      <c r="E85" s="286">
        <v>0</v>
      </c>
      <c r="F85" s="287"/>
      <c r="G85" s="288"/>
      <c r="H85" s="289"/>
      <c r="I85" s="290"/>
      <c r="J85" s="291"/>
      <c r="K85" s="290"/>
      <c r="M85" s="292" t="s">
        <v>239</v>
      </c>
      <c r="O85" s="274"/>
    </row>
    <row r="86" spans="1:15" ht="12.75" customHeight="1">
      <c r="A86" s="283"/>
      <c r="B86" s="284"/>
      <c r="C86" s="285" t="s">
        <v>246</v>
      </c>
      <c r="D86" s="285"/>
      <c r="E86" s="286">
        <v>4.535</v>
      </c>
      <c r="F86" s="287"/>
      <c r="G86" s="288"/>
      <c r="H86" s="289"/>
      <c r="I86" s="290"/>
      <c r="J86" s="291"/>
      <c r="K86" s="290"/>
      <c r="M86" s="292" t="s">
        <v>246</v>
      </c>
      <c r="O86" s="274"/>
    </row>
    <row r="87" spans="1:57" ht="12.75">
      <c r="A87" s="293"/>
      <c r="B87" s="294" t="s">
        <v>177</v>
      </c>
      <c r="C87" s="295" t="s">
        <v>247</v>
      </c>
      <c r="D87" s="296"/>
      <c r="E87" s="297"/>
      <c r="F87" s="298"/>
      <c r="G87" s="299">
        <f>SUM(G75:G86)</f>
        <v>0</v>
      </c>
      <c r="H87" s="300"/>
      <c r="I87" s="301">
        <f>SUM(I75:I86)</f>
        <v>0.00499125</v>
      </c>
      <c r="J87" s="300"/>
      <c r="K87" s="301">
        <f>SUM(K75:K86)</f>
        <v>-0.17892875</v>
      </c>
      <c r="O87" s="274">
        <v>4</v>
      </c>
      <c r="BA87" s="302">
        <f>SUM(BA75:BA86)</f>
        <v>0</v>
      </c>
      <c r="BB87" s="302">
        <f>SUM(BB75:BB86)</f>
        <v>0</v>
      </c>
      <c r="BC87" s="302">
        <f>SUM(BC75:BC86)</f>
        <v>0</v>
      </c>
      <c r="BD87" s="302">
        <f>SUM(BD75:BD86)</f>
        <v>0</v>
      </c>
      <c r="BE87" s="302">
        <f>SUM(BE75:BE86)</f>
        <v>0</v>
      </c>
    </row>
    <row r="88" spans="1:15" ht="12.75">
      <c r="A88" s="264" t="s">
        <v>167</v>
      </c>
      <c r="B88" s="265" t="s">
        <v>79</v>
      </c>
      <c r="C88" s="266" t="s">
        <v>80</v>
      </c>
      <c r="D88" s="267"/>
      <c r="E88" s="268"/>
      <c r="F88" s="268"/>
      <c r="G88" s="269"/>
      <c r="H88" s="270"/>
      <c r="I88" s="271"/>
      <c r="J88" s="272"/>
      <c r="K88" s="273"/>
      <c r="O88" s="274">
        <v>1</v>
      </c>
    </row>
    <row r="89" spans="1:80" ht="12.75">
      <c r="A89" s="275">
        <v>13</v>
      </c>
      <c r="B89" s="276" t="s">
        <v>248</v>
      </c>
      <c r="C89" s="277" t="s">
        <v>249</v>
      </c>
      <c r="D89" s="278" t="s">
        <v>250</v>
      </c>
      <c r="E89" s="279">
        <v>1.8</v>
      </c>
      <c r="F89" s="279">
        <v>0</v>
      </c>
      <c r="G89" s="280">
        <f>E89*F89</f>
        <v>0</v>
      </c>
      <c r="H89" s="281">
        <v>0</v>
      </c>
      <c r="I89" s="282">
        <f>E89*H89</f>
        <v>0</v>
      </c>
      <c r="J89" s="281">
        <v>-0.00214</v>
      </c>
      <c r="K89" s="282">
        <f>E89*J89</f>
        <v>-0.003852</v>
      </c>
      <c r="O89" s="274">
        <v>2</v>
      </c>
      <c r="AA89" s="244">
        <v>1</v>
      </c>
      <c r="AB89" s="244">
        <v>1</v>
      </c>
      <c r="AC89" s="244">
        <v>1</v>
      </c>
      <c r="AZ89" s="244">
        <v>1</v>
      </c>
      <c r="BA89" s="244">
        <f>IF(AZ89=1,G89,0)</f>
        <v>0</v>
      </c>
      <c r="BB89" s="244">
        <f>IF(AZ89=2,G89,0)</f>
        <v>0</v>
      </c>
      <c r="BC89" s="244">
        <f>IF(AZ89=3,G89,0)</f>
        <v>0</v>
      </c>
      <c r="BD89" s="244">
        <f>IF(AZ89=4,G89,0)</f>
        <v>0</v>
      </c>
      <c r="BE89" s="244">
        <f>IF(AZ89=5,G89,0)</f>
        <v>0</v>
      </c>
      <c r="CA89" s="274">
        <v>1</v>
      </c>
      <c r="CB89" s="274">
        <v>1</v>
      </c>
    </row>
    <row r="90" spans="1:15" ht="12.75" customHeight="1">
      <c r="A90" s="283"/>
      <c r="B90" s="284"/>
      <c r="C90" s="285" t="s">
        <v>251</v>
      </c>
      <c r="D90" s="285"/>
      <c r="E90" s="286">
        <v>0</v>
      </c>
      <c r="F90" s="287"/>
      <c r="G90" s="288"/>
      <c r="H90" s="289"/>
      <c r="I90" s="290"/>
      <c r="J90" s="291"/>
      <c r="K90" s="290"/>
      <c r="M90" s="292" t="s">
        <v>251</v>
      </c>
      <c r="O90" s="274"/>
    </row>
    <row r="91" spans="1:15" ht="12.75" customHeight="1">
      <c r="A91" s="283"/>
      <c r="B91" s="284"/>
      <c r="C91" s="285" t="s">
        <v>183</v>
      </c>
      <c r="D91" s="285"/>
      <c r="E91" s="286">
        <v>0</v>
      </c>
      <c r="F91" s="287"/>
      <c r="G91" s="288"/>
      <c r="H91" s="289"/>
      <c r="I91" s="290"/>
      <c r="J91" s="291"/>
      <c r="K91" s="290"/>
      <c r="M91" s="292" t="s">
        <v>183</v>
      </c>
      <c r="O91" s="274"/>
    </row>
    <row r="92" spans="1:15" ht="12.75" customHeight="1">
      <c r="A92" s="283"/>
      <c r="B92" s="284"/>
      <c r="C92" s="285" t="s">
        <v>252</v>
      </c>
      <c r="D92" s="285"/>
      <c r="E92" s="286">
        <v>0.6</v>
      </c>
      <c r="F92" s="287"/>
      <c r="G92" s="288"/>
      <c r="H92" s="289"/>
      <c r="I92" s="290"/>
      <c r="J92" s="291"/>
      <c r="K92" s="290"/>
      <c r="M92" s="292" t="s">
        <v>252</v>
      </c>
      <c r="O92" s="274"/>
    </row>
    <row r="93" spans="1:15" ht="12.75" customHeight="1">
      <c r="A93" s="283"/>
      <c r="B93" s="284"/>
      <c r="C93" s="285" t="s">
        <v>253</v>
      </c>
      <c r="D93" s="285"/>
      <c r="E93" s="286">
        <v>0.6</v>
      </c>
      <c r="F93" s="287"/>
      <c r="G93" s="288"/>
      <c r="H93" s="289"/>
      <c r="I93" s="290"/>
      <c r="J93" s="291"/>
      <c r="K93" s="290"/>
      <c r="M93" s="292" t="s">
        <v>253</v>
      </c>
      <c r="O93" s="274"/>
    </row>
    <row r="94" spans="1:15" ht="12.75" customHeight="1">
      <c r="A94" s="283"/>
      <c r="B94" s="284"/>
      <c r="C94" s="285" t="s">
        <v>187</v>
      </c>
      <c r="D94" s="285"/>
      <c r="E94" s="286">
        <v>0</v>
      </c>
      <c r="F94" s="287"/>
      <c r="G94" s="288"/>
      <c r="H94" s="289"/>
      <c r="I94" s="290"/>
      <c r="J94" s="291"/>
      <c r="K94" s="290"/>
      <c r="M94" s="292" t="s">
        <v>187</v>
      </c>
      <c r="O94" s="274"/>
    </row>
    <row r="95" spans="1:15" ht="12.75" customHeight="1">
      <c r="A95" s="283"/>
      <c r="B95" s="284"/>
      <c r="C95" s="285" t="s">
        <v>254</v>
      </c>
      <c r="D95" s="285"/>
      <c r="E95" s="286">
        <v>0.6</v>
      </c>
      <c r="F95" s="287"/>
      <c r="G95" s="288"/>
      <c r="H95" s="289"/>
      <c r="I95" s="290"/>
      <c r="J95" s="291"/>
      <c r="K95" s="290"/>
      <c r="M95" s="292" t="s">
        <v>254</v>
      </c>
      <c r="O95" s="274"/>
    </row>
    <row r="96" spans="1:80" ht="12.75">
      <c r="A96" s="275">
        <v>14</v>
      </c>
      <c r="B96" s="276" t="s">
        <v>255</v>
      </c>
      <c r="C96" s="277" t="s">
        <v>256</v>
      </c>
      <c r="D96" s="278" t="s">
        <v>250</v>
      </c>
      <c r="E96" s="279">
        <v>19.8</v>
      </c>
      <c r="F96" s="279">
        <v>0</v>
      </c>
      <c r="G96" s="280">
        <f>E96*F96</f>
        <v>0</v>
      </c>
      <c r="H96" s="281">
        <v>0</v>
      </c>
      <c r="I96" s="282">
        <f>E96*H96</f>
        <v>0</v>
      </c>
      <c r="J96" s="281">
        <v>-0.00287</v>
      </c>
      <c r="K96" s="282">
        <f>E96*J96</f>
        <v>-0.05682600000000001</v>
      </c>
      <c r="O96" s="274">
        <v>2</v>
      </c>
      <c r="AA96" s="244">
        <v>1</v>
      </c>
      <c r="AB96" s="244">
        <v>1</v>
      </c>
      <c r="AC96" s="244">
        <v>1</v>
      </c>
      <c r="AZ96" s="244">
        <v>1</v>
      </c>
      <c r="BA96" s="244">
        <f>IF(AZ96=1,G96,0)</f>
        <v>0</v>
      </c>
      <c r="BB96" s="244">
        <f>IF(AZ96=2,G96,0)</f>
        <v>0</v>
      </c>
      <c r="BC96" s="244">
        <f>IF(AZ96=3,G96,0)</f>
        <v>0</v>
      </c>
      <c r="BD96" s="244">
        <f>IF(AZ96=4,G96,0)</f>
        <v>0</v>
      </c>
      <c r="BE96" s="244">
        <f>IF(AZ96=5,G96,0)</f>
        <v>0</v>
      </c>
      <c r="CA96" s="274">
        <v>1</v>
      </c>
      <c r="CB96" s="274">
        <v>1</v>
      </c>
    </row>
    <row r="97" spans="1:15" ht="12.75" customHeight="1">
      <c r="A97" s="283"/>
      <c r="B97" s="284"/>
      <c r="C97" s="285" t="s">
        <v>257</v>
      </c>
      <c r="D97" s="285"/>
      <c r="E97" s="286">
        <v>0</v>
      </c>
      <c r="F97" s="287"/>
      <c r="G97" s="288"/>
      <c r="H97" s="289"/>
      <c r="I97" s="290"/>
      <c r="J97" s="291"/>
      <c r="K97" s="290"/>
      <c r="M97" s="292" t="s">
        <v>257</v>
      </c>
      <c r="O97" s="274"/>
    </row>
    <row r="98" spans="1:15" ht="12.75" customHeight="1">
      <c r="A98" s="283"/>
      <c r="B98" s="284"/>
      <c r="C98" s="285" t="s">
        <v>183</v>
      </c>
      <c r="D98" s="285"/>
      <c r="E98" s="286">
        <v>0</v>
      </c>
      <c r="F98" s="287"/>
      <c r="G98" s="288"/>
      <c r="H98" s="289"/>
      <c r="I98" s="290"/>
      <c r="J98" s="291"/>
      <c r="K98" s="290"/>
      <c r="M98" s="292" t="s">
        <v>183</v>
      </c>
      <c r="O98" s="274"/>
    </row>
    <row r="99" spans="1:15" ht="12.75" customHeight="1">
      <c r="A99" s="283"/>
      <c r="B99" s="284"/>
      <c r="C99" s="303" t="s">
        <v>258</v>
      </c>
      <c r="D99" s="303"/>
      <c r="E99" s="304">
        <v>0</v>
      </c>
      <c r="F99" s="287"/>
      <c r="G99" s="288"/>
      <c r="H99" s="289"/>
      <c r="I99" s="290"/>
      <c r="J99" s="291"/>
      <c r="K99" s="290"/>
      <c r="M99" s="292" t="s">
        <v>258</v>
      </c>
      <c r="O99" s="274"/>
    </row>
    <row r="100" spans="1:15" ht="12.75" customHeight="1">
      <c r="A100" s="283"/>
      <c r="B100" s="284"/>
      <c r="C100" s="303" t="s">
        <v>259</v>
      </c>
      <c r="D100" s="303"/>
      <c r="E100" s="304">
        <v>6</v>
      </c>
      <c r="F100" s="287"/>
      <c r="G100" s="288"/>
      <c r="H100" s="289"/>
      <c r="I100" s="290"/>
      <c r="J100" s="291"/>
      <c r="K100" s="290"/>
      <c r="M100" s="292" t="s">
        <v>259</v>
      </c>
      <c r="O100" s="274"/>
    </row>
    <row r="101" spans="1:15" ht="12.75" customHeight="1">
      <c r="A101" s="283"/>
      <c r="B101" s="284"/>
      <c r="C101" s="303" t="s">
        <v>260</v>
      </c>
      <c r="D101" s="303"/>
      <c r="E101" s="304">
        <v>10</v>
      </c>
      <c r="F101" s="287"/>
      <c r="G101" s="288"/>
      <c r="H101" s="289"/>
      <c r="I101" s="290"/>
      <c r="J101" s="291"/>
      <c r="K101" s="290"/>
      <c r="M101" s="292" t="s">
        <v>260</v>
      </c>
      <c r="O101" s="274"/>
    </row>
    <row r="102" spans="1:15" ht="12.75" customHeight="1">
      <c r="A102" s="283"/>
      <c r="B102" s="284"/>
      <c r="C102" s="303" t="s">
        <v>261</v>
      </c>
      <c r="D102" s="303"/>
      <c r="E102" s="304">
        <v>14</v>
      </c>
      <c r="F102" s="287"/>
      <c r="G102" s="288"/>
      <c r="H102" s="289"/>
      <c r="I102" s="290"/>
      <c r="J102" s="291"/>
      <c r="K102" s="290"/>
      <c r="M102" s="292" t="s">
        <v>261</v>
      </c>
      <c r="O102" s="274"/>
    </row>
    <row r="103" spans="1:15" ht="12.75" customHeight="1">
      <c r="A103" s="283"/>
      <c r="B103" s="284"/>
      <c r="C103" s="303" t="s">
        <v>262</v>
      </c>
      <c r="D103" s="303"/>
      <c r="E103" s="304">
        <v>18</v>
      </c>
      <c r="F103" s="287"/>
      <c r="G103" s="288"/>
      <c r="H103" s="289"/>
      <c r="I103" s="290"/>
      <c r="J103" s="291"/>
      <c r="K103" s="290"/>
      <c r="M103" s="292" t="s">
        <v>262</v>
      </c>
      <c r="O103" s="274"/>
    </row>
    <row r="104" spans="1:15" ht="12.75" customHeight="1">
      <c r="A104" s="283"/>
      <c r="B104" s="284"/>
      <c r="C104" s="303" t="s">
        <v>263</v>
      </c>
      <c r="D104" s="303"/>
      <c r="E104" s="304">
        <v>4</v>
      </c>
      <c r="F104" s="287"/>
      <c r="G104" s="288"/>
      <c r="H104" s="289"/>
      <c r="I104" s="290"/>
      <c r="J104" s="291"/>
      <c r="K104" s="290"/>
      <c r="M104" s="292" t="s">
        <v>263</v>
      </c>
      <c r="O104" s="274"/>
    </row>
    <row r="105" spans="1:15" ht="12.75" customHeight="1">
      <c r="A105" s="283"/>
      <c r="B105" s="284"/>
      <c r="C105" s="303" t="s">
        <v>264</v>
      </c>
      <c r="D105" s="303"/>
      <c r="E105" s="304">
        <v>52</v>
      </c>
      <c r="F105" s="287"/>
      <c r="G105" s="288"/>
      <c r="H105" s="289"/>
      <c r="I105" s="290"/>
      <c r="J105" s="291"/>
      <c r="K105" s="290"/>
      <c r="M105" s="292" t="s">
        <v>264</v>
      </c>
      <c r="O105" s="274"/>
    </row>
    <row r="106" spans="1:15" ht="12.75" customHeight="1">
      <c r="A106" s="283"/>
      <c r="B106" s="284"/>
      <c r="C106" s="285" t="s">
        <v>265</v>
      </c>
      <c r="D106" s="285"/>
      <c r="E106" s="286">
        <v>15.6</v>
      </c>
      <c r="F106" s="287"/>
      <c r="G106" s="288"/>
      <c r="H106" s="289"/>
      <c r="I106" s="290"/>
      <c r="J106" s="291"/>
      <c r="K106" s="290"/>
      <c r="M106" s="292" t="s">
        <v>265</v>
      </c>
      <c r="O106" s="274"/>
    </row>
    <row r="107" spans="1:15" ht="12.75" customHeight="1">
      <c r="A107" s="283"/>
      <c r="B107" s="284"/>
      <c r="C107" s="285" t="s">
        <v>187</v>
      </c>
      <c r="D107" s="285"/>
      <c r="E107" s="286">
        <v>0</v>
      </c>
      <c r="F107" s="287"/>
      <c r="G107" s="288"/>
      <c r="H107" s="289"/>
      <c r="I107" s="290"/>
      <c r="J107" s="291"/>
      <c r="K107" s="290"/>
      <c r="M107" s="292" t="s">
        <v>187</v>
      </c>
      <c r="O107" s="274"/>
    </row>
    <row r="108" spans="1:15" ht="12.75" customHeight="1">
      <c r="A108" s="283"/>
      <c r="B108" s="284"/>
      <c r="C108" s="303" t="s">
        <v>258</v>
      </c>
      <c r="D108" s="303"/>
      <c r="E108" s="304">
        <v>0</v>
      </c>
      <c r="F108" s="287"/>
      <c r="G108" s="288"/>
      <c r="H108" s="289"/>
      <c r="I108" s="290"/>
      <c r="J108" s="291"/>
      <c r="K108" s="290"/>
      <c r="M108" s="292" t="s">
        <v>258</v>
      </c>
      <c r="O108" s="274"/>
    </row>
    <row r="109" spans="1:15" ht="12.75" customHeight="1">
      <c r="A109" s="283"/>
      <c r="B109" s="284"/>
      <c r="C109" s="303" t="s">
        <v>266</v>
      </c>
      <c r="D109" s="303"/>
      <c r="E109" s="304">
        <v>4</v>
      </c>
      <c r="F109" s="287"/>
      <c r="G109" s="288"/>
      <c r="H109" s="289"/>
      <c r="I109" s="290"/>
      <c r="J109" s="291"/>
      <c r="K109" s="290"/>
      <c r="M109" s="292" t="s">
        <v>266</v>
      </c>
      <c r="O109" s="274"/>
    </row>
    <row r="110" spans="1:15" ht="12.75" customHeight="1">
      <c r="A110" s="283"/>
      <c r="B110" s="284"/>
      <c r="C110" s="303" t="s">
        <v>267</v>
      </c>
      <c r="D110" s="303"/>
      <c r="E110" s="304">
        <v>4</v>
      </c>
      <c r="F110" s="287"/>
      <c r="G110" s="288"/>
      <c r="H110" s="289"/>
      <c r="I110" s="290"/>
      <c r="J110" s="291"/>
      <c r="K110" s="290"/>
      <c r="M110" s="292" t="s">
        <v>267</v>
      </c>
      <c r="O110" s="274"/>
    </row>
    <row r="111" spans="1:15" ht="12.75" customHeight="1">
      <c r="A111" s="283"/>
      <c r="B111" s="284"/>
      <c r="C111" s="303" t="s">
        <v>268</v>
      </c>
      <c r="D111" s="303"/>
      <c r="E111" s="304">
        <v>4</v>
      </c>
      <c r="F111" s="287"/>
      <c r="G111" s="288"/>
      <c r="H111" s="289"/>
      <c r="I111" s="290"/>
      <c r="J111" s="291"/>
      <c r="K111" s="290"/>
      <c r="M111" s="292" t="s">
        <v>268</v>
      </c>
      <c r="O111" s="274"/>
    </row>
    <row r="112" spans="1:15" ht="12.75" customHeight="1">
      <c r="A112" s="283"/>
      <c r="B112" s="284"/>
      <c r="C112" s="303" t="s">
        <v>269</v>
      </c>
      <c r="D112" s="303"/>
      <c r="E112" s="304">
        <v>2</v>
      </c>
      <c r="F112" s="287"/>
      <c r="G112" s="288"/>
      <c r="H112" s="289"/>
      <c r="I112" s="290"/>
      <c r="J112" s="291"/>
      <c r="K112" s="290"/>
      <c r="M112" s="292" t="s">
        <v>269</v>
      </c>
      <c r="O112" s="274"/>
    </row>
    <row r="113" spans="1:15" ht="12.75" customHeight="1">
      <c r="A113" s="283"/>
      <c r="B113" s="284"/>
      <c r="C113" s="303" t="s">
        <v>264</v>
      </c>
      <c r="D113" s="303"/>
      <c r="E113" s="304">
        <v>14</v>
      </c>
      <c r="F113" s="287"/>
      <c r="G113" s="288"/>
      <c r="H113" s="289"/>
      <c r="I113" s="290"/>
      <c r="J113" s="291"/>
      <c r="K113" s="290"/>
      <c r="M113" s="292" t="s">
        <v>264</v>
      </c>
      <c r="O113" s="274"/>
    </row>
    <row r="114" spans="1:15" ht="12.75" customHeight="1">
      <c r="A114" s="283"/>
      <c r="B114" s="284"/>
      <c r="C114" s="285" t="s">
        <v>270</v>
      </c>
      <c r="D114" s="285"/>
      <c r="E114" s="286">
        <v>4.2</v>
      </c>
      <c r="F114" s="287"/>
      <c r="G114" s="288"/>
      <c r="H114" s="289"/>
      <c r="I114" s="290"/>
      <c r="J114" s="291"/>
      <c r="K114" s="290"/>
      <c r="M114" s="292" t="s">
        <v>270</v>
      </c>
      <c r="O114" s="274"/>
    </row>
    <row r="115" spans="1:80" ht="12.75">
      <c r="A115" s="275">
        <v>15</v>
      </c>
      <c r="B115" s="276" t="s">
        <v>271</v>
      </c>
      <c r="C115" s="277" t="s">
        <v>272</v>
      </c>
      <c r="D115" s="278" t="s">
        <v>170</v>
      </c>
      <c r="E115" s="279">
        <v>19.74</v>
      </c>
      <c r="F115" s="279">
        <v>0</v>
      </c>
      <c r="G115" s="280">
        <f>E115*F115</f>
        <v>0</v>
      </c>
      <c r="H115" s="281">
        <v>0.00165</v>
      </c>
      <c r="I115" s="282">
        <f>E115*H115</f>
        <v>0.032570999999999996</v>
      </c>
      <c r="J115" s="281">
        <v>-0.187</v>
      </c>
      <c r="K115" s="282">
        <f>E115*J115</f>
        <v>-3.6913799999999997</v>
      </c>
      <c r="O115" s="274">
        <v>2</v>
      </c>
      <c r="AA115" s="244">
        <v>1</v>
      </c>
      <c r="AB115" s="244">
        <v>1</v>
      </c>
      <c r="AC115" s="244">
        <v>1</v>
      </c>
      <c r="AZ115" s="244">
        <v>1</v>
      </c>
      <c r="BA115" s="244">
        <f>IF(AZ115=1,G115,0)</f>
        <v>0</v>
      </c>
      <c r="BB115" s="244">
        <f>IF(AZ115=2,G115,0)</f>
        <v>0</v>
      </c>
      <c r="BC115" s="244">
        <f>IF(AZ115=3,G115,0)</f>
        <v>0</v>
      </c>
      <c r="BD115" s="244">
        <f>IF(AZ115=4,G115,0)</f>
        <v>0</v>
      </c>
      <c r="BE115" s="244">
        <f>IF(AZ115=5,G115,0)</f>
        <v>0</v>
      </c>
      <c r="CA115" s="274">
        <v>1</v>
      </c>
      <c r="CB115" s="274">
        <v>1</v>
      </c>
    </row>
    <row r="116" spans="1:15" ht="12.75" customHeight="1">
      <c r="A116" s="283"/>
      <c r="B116" s="284"/>
      <c r="C116" s="285" t="s">
        <v>273</v>
      </c>
      <c r="D116" s="285"/>
      <c r="E116" s="286">
        <v>0</v>
      </c>
      <c r="F116" s="287"/>
      <c r="G116" s="288"/>
      <c r="H116" s="289"/>
      <c r="I116" s="290"/>
      <c r="J116" s="291"/>
      <c r="K116" s="290"/>
      <c r="M116" s="292" t="s">
        <v>273</v>
      </c>
      <c r="O116" s="274"/>
    </row>
    <row r="117" spans="1:15" ht="12.75" customHeight="1">
      <c r="A117" s="283"/>
      <c r="B117" s="284"/>
      <c r="C117" s="285" t="s">
        <v>183</v>
      </c>
      <c r="D117" s="285"/>
      <c r="E117" s="286">
        <v>0</v>
      </c>
      <c r="F117" s="287"/>
      <c r="G117" s="288"/>
      <c r="H117" s="289"/>
      <c r="I117" s="290"/>
      <c r="J117" s="291"/>
      <c r="K117" s="290"/>
      <c r="M117" s="292" t="s">
        <v>183</v>
      </c>
      <c r="O117" s="274"/>
    </row>
    <row r="118" spans="1:15" ht="12.75" customHeight="1">
      <c r="A118" s="283"/>
      <c r="B118" s="284"/>
      <c r="C118" s="285" t="s">
        <v>274</v>
      </c>
      <c r="D118" s="285"/>
      <c r="E118" s="286">
        <v>1.8</v>
      </c>
      <c r="F118" s="287"/>
      <c r="G118" s="288"/>
      <c r="H118" s="289"/>
      <c r="I118" s="290"/>
      <c r="J118" s="291"/>
      <c r="K118" s="290"/>
      <c r="M118" s="292" t="s">
        <v>274</v>
      </c>
      <c r="O118" s="274"/>
    </row>
    <row r="119" spans="1:15" ht="12.75" customHeight="1">
      <c r="A119" s="283"/>
      <c r="B119" s="284"/>
      <c r="C119" s="285" t="s">
        <v>275</v>
      </c>
      <c r="D119" s="285"/>
      <c r="E119" s="286">
        <v>4.44</v>
      </c>
      <c r="F119" s="287"/>
      <c r="G119" s="288"/>
      <c r="H119" s="289"/>
      <c r="I119" s="290"/>
      <c r="J119" s="291"/>
      <c r="K119" s="290"/>
      <c r="M119" s="292" t="s">
        <v>275</v>
      </c>
      <c r="O119" s="274"/>
    </row>
    <row r="120" spans="1:15" ht="12.75" customHeight="1">
      <c r="A120" s="283"/>
      <c r="B120" s="284"/>
      <c r="C120" s="285" t="s">
        <v>276</v>
      </c>
      <c r="D120" s="285"/>
      <c r="E120" s="286">
        <v>4.44</v>
      </c>
      <c r="F120" s="287"/>
      <c r="G120" s="288"/>
      <c r="H120" s="289"/>
      <c r="I120" s="290"/>
      <c r="J120" s="291"/>
      <c r="K120" s="290"/>
      <c r="M120" s="292" t="s">
        <v>276</v>
      </c>
      <c r="O120" s="274"/>
    </row>
    <row r="121" spans="1:15" ht="12.75" customHeight="1">
      <c r="A121" s="283"/>
      <c r="B121" s="284"/>
      <c r="C121" s="285" t="s">
        <v>277</v>
      </c>
      <c r="D121" s="285"/>
      <c r="E121" s="286">
        <v>5.1</v>
      </c>
      <c r="F121" s="287"/>
      <c r="G121" s="288"/>
      <c r="H121" s="289"/>
      <c r="I121" s="290"/>
      <c r="J121" s="291"/>
      <c r="K121" s="290"/>
      <c r="M121" s="292" t="s">
        <v>277</v>
      </c>
      <c r="O121" s="274"/>
    </row>
    <row r="122" spans="1:15" ht="12.75" customHeight="1">
      <c r="A122" s="283"/>
      <c r="B122" s="284"/>
      <c r="C122" s="285" t="s">
        <v>187</v>
      </c>
      <c r="D122" s="285"/>
      <c r="E122" s="286">
        <v>0</v>
      </c>
      <c r="F122" s="287"/>
      <c r="G122" s="288"/>
      <c r="H122" s="289"/>
      <c r="I122" s="290"/>
      <c r="J122" s="291"/>
      <c r="K122" s="290"/>
      <c r="M122" s="292" t="s">
        <v>187</v>
      </c>
      <c r="O122" s="274"/>
    </row>
    <row r="123" spans="1:15" ht="12.75" customHeight="1">
      <c r="A123" s="283"/>
      <c r="B123" s="284"/>
      <c r="C123" s="285" t="s">
        <v>278</v>
      </c>
      <c r="D123" s="285"/>
      <c r="E123" s="286">
        <v>0.54</v>
      </c>
      <c r="F123" s="287"/>
      <c r="G123" s="288"/>
      <c r="H123" s="289"/>
      <c r="I123" s="290"/>
      <c r="J123" s="291"/>
      <c r="K123" s="290"/>
      <c r="M123" s="292" t="s">
        <v>278</v>
      </c>
      <c r="O123" s="274"/>
    </row>
    <row r="124" spans="1:15" ht="12.75" customHeight="1">
      <c r="A124" s="283"/>
      <c r="B124" s="284"/>
      <c r="C124" s="285" t="s">
        <v>279</v>
      </c>
      <c r="D124" s="285"/>
      <c r="E124" s="286">
        <v>1.14</v>
      </c>
      <c r="F124" s="287"/>
      <c r="G124" s="288"/>
      <c r="H124" s="289"/>
      <c r="I124" s="290"/>
      <c r="J124" s="291"/>
      <c r="K124" s="290"/>
      <c r="M124" s="292" t="s">
        <v>279</v>
      </c>
      <c r="O124" s="274"/>
    </row>
    <row r="125" spans="1:15" ht="12.75" customHeight="1">
      <c r="A125" s="283"/>
      <c r="B125" s="284"/>
      <c r="C125" s="285" t="s">
        <v>280</v>
      </c>
      <c r="D125" s="285"/>
      <c r="E125" s="286">
        <v>1.14</v>
      </c>
      <c r="F125" s="287"/>
      <c r="G125" s="288"/>
      <c r="H125" s="289"/>
      <c r="I125" s="290"/>
      <c r="J125" s="291"/>
      <c r="K125" s="290"/>
      <c r="M125" s="292" t="s">
        <v>280</v>
      </c>
      <c r="O125" s="274"/>
    </row>
    <row r="126" spans="1:15" ht="12.75" customHeight="1">
      <c r="A126" s="283"/>
      <c r="B126" s="284"/>
      <c r="C126" s="285" t="s">
        <v>281</v>
      </c>
      <c r="D126" s="285"/>
      <c r="E126" s="286">
        <v>1.14</v>
      </c>
      <c r="F126" s="287"/>
      <c r="G126" s="288"/>
      <c r="H126" s="289"/>
      <c r="I126" s="290"/>
      <c r="J126" s="291"/>
      <c r="K126" s="290"/>
      <c r="M126" s="292" t="s">
        <v>281</v>
      </c>
      <c r="O126" s="274"/>
    </row>
    <row r="127" spans="1:80" ht="12.75">
      <c r="A127" s="275">
        <v>16</v>
      </c>
      <c r="B127" s="276" t="s">
        <v>282</v>
      </c>
      <c r="C127" s="277" t="s">
        <v>283</v>
      </c>
      <c r="D127" s="278" t="s">
        <v>181</v>
      </c>
      <c r="E127" s="279">
        <v>29</v>
      </c>
      <c r="F127" s="279">
        <v>0</v>
      </c>
      <c r="G127" s="280">
        <f>E127*F127</f>
        <v>0</v>
      </c>
      <c r="H127" s="281">
        <v>0</v>
      </c>
      <c r="I127" s="282">
        <f>E127*H127</f>
        <v>0</v>
      </c>
      <c r="J127" s="281">
        <v>-0.064</v>
      </c>
      <c r="K127" s="282">
        <f>E127*J127</f>
        <v>-1.856</v>
      </c>
      <c r="O127" s="274">
        <v>2</v>
      </c>
      <c r="AA127" s="244">
        <v>1</v>
      </c>
      <c r="AB127" s="244">
        <v>1</v>
      </c>
      <c r="AC127" s="244">
        <v>1</v>
      </c>
      <c r="AZ127" s="244">
        <v>1</v>
      </c>
      <c r="BA127" s="244">
        <f>IF(AZ127=1,G127,0)</f>
        <v>0</v>
      </c>
      <c r="BB127" s="244">
        <f>IF(AZ127=2,G127,0)</f>
        <v>0</v>
      </c>
      <c r="BC127" s="244">
        <f>IF(AZ127=3,G127,0)</f>
        <v>0</v>
      </c>
      <c r="BD127" s="244">
        <f>IF(AZ127=4,G127,0)</f>
        <v>0</v>
      </c>
      <c r="BE127" s="244">
        <f>IF(AZ127=5,G127,0)</f>
        <v>0</v>
      </c>
      <c r="CA127" s="274">
        <v>1</v>
      </c>
      <c r="CB127" s="274">
        <v>1</v>
      </c>
    </row>
    <row r="128" spans="1:15" ht="12.75" customHeight="1">
      <c r="A128" s="283"/>
      <c r="B128" s="284"/>
      <c r="C128" s="285" t="s">
        <v>284</v>
      </c>
      <c r="D128" s="285"/>
      <c r="E128" s="286">
        <v>0</v>
      </c>
      <c r="F128" s="287"/>
      <c r="G128" s="288"/>
      <c r="H128" s="289"/>
      <c r="I128" s="290"/>
      <c r="J128" s="291"/>
      <c r="K128" s="290"/>
      <c r="M128" s="292" t="s">
        <v>284</v>
      </c>
      <c r="O128" s="274"/>
    </row>
    <row r="129" spans="1:15" ht="12.75" customHeight="1">
      <c r="A129" s="283"/>
      <c r="B129" s="284"/>
      <c r="C129" s="285" t="s">
        <v>183</v>
      </c>
      <c r="D129" s="285"/>
      <c r="E129" s="286">
        <v>0</v>
      </c>
      <c r="F129" s="287"/>
      <c r="G129" s="288"/>
      <c r="H129" s="289"/>
      <c r="I129" s="290"/>
      <c r="J129" s="291"/>
      <c r="K129" s="290"/>
      <c r="M129" s="292" t="s">
        <v>183</v>
      </c>
      <c r="O129" s="274"/>
    </row>
    <row r="130" spans="1:15" ht="12.75" customHeight="1">
      <c r="A130" s="283"/>
      <c r="B130" s="284"/>
      <c r="C130" s="285" t="s">
        <v>285</v>
      </c>
      <c r="D130" s="285"/>
      <c r="E130" s="286">
        <v>3</v>
      </c>
      <c r="F130" s="287"/>
      <c r="G130" s="288"/>
      <c r="H130" s="289"/>
      <c r="I130" s="290"/>
      <c r="J130" s="291"/>
      <c r="K130" s="290"/>
      <c r="M130" s="292" t="s">
        <v>285</v>
      </c>
      <c r="O130" s="274"/>
    </row>
    <row r="131" spans="1:15" ht="12.75" customHeight="1">
      <c r="A131" s="283"/>
      <c r="B131" s="284"/>
      <c r="C131" s="285" t="s">
        <v>186</v>
      </c>
      <c r="D131" s="285"/>
      <c r="E131" s="286">
        <v>7</v>
      </c>
      <c r="F131" s="287"/>
      <c r="G131" s="288"/>
      <c r="H131" s="289"/>
      <c r="I131" s="290"/>
      <c r="J131" s="291"/>
      <c r="K131" s="290"/>
      <c r="M131" s="292" t="s">
        <v>186</v>
      </c>
      <c r="O131" s="274"/>
    </row>
    <row r="132" spans="1:15" ht="12.75" customHeight="1">
      <c r="A132" s="283"/>
      <c r="B132" s="284"/>
      <c r="C132" s="285" t="s">
        <v>286</v>
      </c>
      <c r="D132" s="285"/>
      <c r="E132" s="286">
        <v>7</v>
      </c>
      <c r="F132" s="287"/>
      <c r="G132" s="288"/>
      <c r="H132" s="289"/>
      <c r="I132" s="290"/>
      <c r="J132" s="291"/>
      <c r="K132" s="290"/>
      <c r="M132" s="292" t="s">
        <v>286</v>
      </c>
      <c r="O132" s="274"/>
    </row>
    <row r="133" spans="1:15" ht="12.75" customHeight="1">
      <c r="A133" s="283"/>
      <c r="B133" s="284"/>
      <c r="C133" s="285" t="s">
        <v>287</v>
      </c>
      <c r="D133" s="285"/>
      <c r="E133" s="286">
        <v>0</v>
      </c>
      <c r="F133" s="287"/>
      <c r="G133" s="288"/>
      <c r="H133" s="289"/>
      <c r="I133" s="290"/>
      <c r="J133" s="291"/>
      <c r="K133" s="290"/>
      <c r="M133" s="292" t="s">
        <v>287</v>
      </c>
      <c r="O133" s="274"/>
    </row>
    <row r="134" spans="1:15" ht="12.75" customHeight="1">
      <c r="A134" s="283"/>
      <c r="B134" s="284"/>
      <c r="C134" s="285" t="s">
        <v>185</v>
      </c>
      <c r="D134" s="285"/>
      <c r="E134" s="286">
        <v>7</v>
      </c>
      <c r="F134" s="287"/>
      <c r="G134" s="288"/>
      <c r="H134" s="289"/>
      <c r="I134" s="290"/>
      <c r="J134" s="291"/>
      <c r="K134" s="290"/>
      <c r="M134" s="292" t="s">
        <v>185</v>
      </c>
      <c r="O134" s="274"/>
    </row>
    <row r="135" spans="1:15" ht="12.75" customHeight="1">
      <c r="A135" s="283"/>
      <c r="B135" s="284"/>
      <c r="C135" s="285" t="s">
        <v>288</v>
      </c>
      <c r="D135" s="285"/>
      <c r="E135" s="286">
        <v>2</v>
      </c>
      <c r="F135" s="287"/>
      <c r="G135" s="288"/>
      <c r="H135" s="289"/>
      <c r="I135" s="290"/>
      <c r="J135" s="291"/>
      <c r="K135" s="290"/>
      <c r="M135" s="292" t="s">
        <v>288</v>
      </c>
      <c r="O135" s="274"/>
    </row>
    <row r="136" spans="1:15" ht="12.75" customHeight="1">
      <c r="A136" s="283"/>
      <c r="B136" s="284"/>
      <c r="C136" s="285" t="s">
        <v>289</v>
      </c>
      <c r="D136" s="285"/>
      <c r="E136" s="286">
        <v>2</v>
      </c>
      <c r="F136" s="287"/>
      <c r="G136" s="288"/>
      <c r="H136" s="289"/>
      <c r="I136" s="290"/>
      <c r="J136" s="291"/>
      <c r="K136" s="290"/>
      <c r="M136" s="292" t="s">
        <v>289</v>
      </c>
      <c r="O136" s="274"/>
    </row>
    <row r="137" spans="1:15" ht="12.75" customHeight="1">
      <c r="A137" s="283"/>
      <c r="B137" s="284"/>
      <c r="C137" s="285" t="s">
        <v>190</v>
      </c>
      <c r="D137" s="285"/>
      <c r="E137" s="286">
        <v>1</v>
      </c>
      <c r="F137" s="287"/>
      <c r="G137" s="288"/>
      <c r="H137" s="289"/>
      <c r="I137" s="290"/>
      <c r="J137" s="291"/>
      <c r="K137" s="290"/>
      <c r="M137" s="292" t="s">
        <v>190</v>
      </c>
      <c r="O137" s="274"/>
    </row>
    <row r="138" spans="1:80" ht="12.75">
      <c r="A138" s="275">
        <v>17</v>
      </c>
      <c r="B138" s="276" t="s">
        <v>290</v>
      </c>
      <c r="C138" s="277" t="s">
        <v>291</v>
      </c>
      <c r="D138" s="278" t="s">
        <v>181</v>
      </c>
      <c r="E138" s="279">
        <v>8</v>
      </c>
      <c r="F138" s="279">
        <v>0</v>
      </c>
      <c r="G138" s="280">
        <f>E138*F138</f>
        <v>0</v>
      </c>
      <c r="H138" s="281">
        <v>0</v>
      </c>
      <c r="I138" s="282">
        <f>E138*H138</f>
        <v>0</v>
      </c>
      <c r="J138" s="281">
        <v>-0.009</v>
      </c>
      <c r="K138" s="282">
        <f>E138*J138</f>
        <v>-0.072</v>
      </c>
      <c r="O138" s="274">
        <v>2</v>
      </c>
      <c r="AA138" s="244">
        <v>1</v>
      </c>
      <c r="AB138" s="244">
        <v>1</v>
      </c>
      <c r="AC138" s="244">
        <v>1</v>
      </c>
      <c r="AZ138" s="244">
        <v>1</v>
      </c>
      <c r="BA138" s="244">
        <f>IF(AZ138=1,G138,0)</f>
        <v>0</v>
      </c>
      <c r="BB138" s="244">
        <f>IF(AZ138=2,G138,0)</f>
        <v>0</v>
      </c>
      <c r="BC138" s="244">
        <f>IF(AZ138=3,G138,0)</f>
        <v>0</v>
      </c>
      <c r="BD138" s="244">
        <f>IF(AZ138=4,G138,0)</f>
        <v>0</v>
      </c>
      <c r="BE138" s="244">
        <f>IF(AZ138=5,G138,0)</f>
        <v>0</v>
      </c>
      <c r="CA138" s="274">
        <v>1</v>
      </c>
      <c r="CB138" s="274">
        <v>1</v>
      </c>
    </row>
    <row r="139" spans="1:15" ht="12.75" customHeight="1">
      <c r="A139" s="283"/>
      <c r="B139" s="284"/>
      <c r="C139" s="285" t="s">
        <v>183</v>
      </c>
      <c r="D139" s="285"/>
      <c r="E139" s="286">
        <v>0</v>
      </c>
      <c r="F139" s="287"/>
      <c r="G139" s="288"/>
      <c r="H139" s="289"/>
      <c r="I139" s="290"/>
      <c r="J139" s="291"/>
      <c r="K139" s="290"/>
      <c r="M139" s="292" t="s">
        <v>183</v>
      </c>
      <c r="O139" s="274"/>
    </row>
    <row r="140" spans="1:15" ht="12.75" customHeight="1">
      <c r="A140" s="283"/>
      <c r="B140" s="284"/>
      <c r="C140" s="285" t="s">
        <v>292</v>
      </c>
      <c r="D140" s="285"/>
      <c r="E140" s="286">
        <v>4</v>
      </c>
      <c r="F140" s="287"/>
      <c r="G140" s="288"/>
      <c r="H140" s="289"/>
      <c r="I140" s="290"/>
      <c r="J140" s="291"/>
      <c r="K140" s="290"/>
      <c r="M140" s="292" t="s">
        <v>292</v>
      </c>
      <c r="O140" s="274"/>
    </row>
    <row r="141" spans="1:15" ht="12.75" customHeight="1">
      <c r="A141" s="283"/>
      <c r="B141" s="284"/>
      <c r="C141" s="285" t="s">
        <v>285</v>
      </c>
      <c r="D141" s="285"/>
      <c r="E141" s="286">
        <v>3</v>
      </c>
      <c r="F141" s="287"/>
      <c r="G141" s="288"/>
      <c r="H141" s="289"/>
      <c r="I141" s="290"/>
      <c r="J141" s="291"/>
      <c r="K141" s="290"/>
      <c r="M141" s="292" t="s">
        <v>285</v>
      </c>
      <c r="O141" s="274"/>
    </row>
    <row r="142" spans="1:15" ht="12.75" customHeight="1">
      <c r="A142" s="283"/>
      <c r="B142" s="284"/>
      <c r="C142" s="285" t="s">
        <v>187</v>
      </c>
      <c r="D142" s="285"/>
      <c r="E142" s="286">
        <v>0</v>
      </c>
      <c r="F142" s="287"/>
      <c r="G142" s="288"/>
      <c r="H142" s="289"/>
      <c r="I142" s="290"/>
      <c r="J142" s="291"/>
      <c r="K142" s="290"/>
      <c r="M142" s="292" t="s">
        <v>187</v>
      </c>
      <c r="O142" s="274"/>
    </row>
    <row r="143" spans="1:15" ht="12.75" customHeight="1">
      <c r="A143" s="283"/>
      <c r="B143" s="284"/>
      <c r="C143" s="285" t="s">
        <v>293</v>
      </c>
      <c r="D143" s="285"/>
      <c r="E143" s="286">
        <v>1</v>
      </c>
      <c r="F143" s="287"/>
      <c r="G143" s="288"/>
      <c r="H143" s="289"/>
      <c r="I143" s="290"/>
      <c r="J143" s="291"/>
      <c r="K143" s="290"/>
      <c r="M143" s="292" t="s">
        <v>293</v>
      </c>
      <c r="O143" s="274"/>
    </row>
    <row r="144" spans="1:80" ht="12.75">
      <c r="A144" s="275">
        <v>18</v>
      </c>
      <c r="B144" s="276" t="s">
        <v>294</v>
      </c>
      <c r="C144" s="277" t="s">
        <v>295</v>
      </c>
      <c r="D144" s="278" t="s">
        <v>170</v>
      </c>
      <c r="E144" s="279">
        <v>19.74</v>
      </c>
      <c r="F144" s="279">
        <v>0</v>
      </c>
      <c r="G144" s="280">
        <f>E144*F144</f>
        <v>0</v>
      </c>
      <c r="H144" s="281">
        <v>0</v>
      </c>
      <c r="I144" s="282">
        <f>E144*H144</f>
        <v>0</v>
      </c>
      <c r="J144" s="281">
        <v>-0.068</v>
      </c>
      <c r="K144" s="282">
        <f>E144*J144</f>
        <v>-1.34232</v>
      </c>
      <c r="O144" s="274">
        <v>2</v>
      </c>
      <c r="AA144" s="244">
        <v>1</v>
      </c>
      <c r="AB144" s="244">
        <v>1</v>
      </c>
      <c r="AC144" s="244">
        <v>1</v>
      </c>
      <c r="AZ144" s="244">
        <v>1</v>
      </c>
      <c r="BA144" s="244">
        <f>IF(AZ144=1,G144,0)</f>
        <v>0</v>
      </c>
      <c r="BB144" s="244">
        <f>IF(AZ144=2,G144,0)</f>
        <v>0</v>
      </c>
      <c r="BC144" s="244">
        <f>IF(AZ144=3,G144,0)</f>
        <v>0</v>
      </c>
      <c r="BD144" s="244">
        <f>IF(AZ144=4,G144,0)</f>
        <v>0</v>
      </c>
      <c r="BE144" s="244">
        <f>IF(AZ144=5,G144,0)</f>
        <v>0</v>
      </c>
      <c r="CA144" s="274">
        <v>1</v>
      </c>
      <c r="CB144" s="274">
        <v>1</v>
      </c>
    </row>
    <row r="145" spans="1:15" ht="12.75" customHeight="1">
      <c r="A145" s="283"/>
      <c r="B145" s="284"/>
      <c r="C145" s="285" t="s">
        <v>273</v>
      </c>
      <c r="D145" s="285"/>
      <c r="E145" s="286">
        <v>0</v>
      </c>
      <c r="F145" s="287"/>
      <c r="G145" s="288"/>
      <c r="H145" s="289"/>
      <c r="I145" s="290"/>
      <c r="J145" s="291"/>
      <c r="K145" s="290"/>
      <c r="M145" s="292" t="s">
        <v>273</v>
      </c>
      <c r="O145" s="274"/>
    </row>
    <row r="146" spans="1:15" ht="12.75" customHeight="1">
      <c r="A146" s="283"/>
      <c r="B146" s="284"/>
      <c r="C146" s="285" t="s">
        <v>183</v>
      </c>
      <c r="D146" s="285"/>
      <c r="E146" s="286">
        <v>0</v>
      </c>
      <c r="F146" s="287"/>
      <c r="G146" s="288"/>
      <c r="H146" s="289"/>
      <c r="I146" s="290"/>
      <c r="J146" s="291"/>
      <c r="K146" s="290"/>
      <c r="M146" s="292" t="s">
        <v>183</v>
      </c>
      <c r="O146" s="274"/>
    </row>
    <row r="147" spans="1:15" ht="12.75" customHeight="1">
      <c r="A147" s="283"/>
      <c r="B147" s="284"/>
      <c r="C147" s="285" t="s">
        <v>274</v>
      </c>
      <c r="D147" s="285"/>
      <c r="E147" s="286">
        <v>1.8</v>
      </c>
      <c r="F147" s="287"/>
      <c r="G147" s="288"/>
      <c r="H147" s="289"/>
      <c r="I147" s="290"/>
      <c r="J147" s="291"/>
      <c r="K147" s="290"/>
      <c r="M147" s="292" t="s">
        <v>274</v>
      </c>
      <c r="O147" s="274"/>
    </row>
    <row r="148" spans="1:15" ht="12.75" customHeight="1">
      <c r="A148" s="283"/>
      <c r="B148" s="284"/>
      <c r="C148" s="285" t="s">
        <v>275</v>
      </c>
      <c r="D148" s="285"/>
      <c r="E148" s="286">
        <v>4.44</v>
      </c>
      <c r="F148" s="287"/>
      <c r="G148" s="288"/>
      <c r="H148" s="289"/>
      <c r="I148" s="290"/>
      <c r="J148" s="291"/>
      <c r="K148" s="290"/>
      <c r="M148" s="292" t="s">
        <v>275</v>
      </c>
      <c r="O148" s="274"/>
    </row>
    <row r="149" spans="1:15" ht="12.75" customHeight="1">
      <c r="A149" s="283"/>
      <c r="B149" s="284"/>
      <c r="C149" s="285" t="s">
        <v>276</v>
      </c>
      <c r="D149" s="285"/>
      <c r="E149" s="286">
        <v>4.44</v>
      </c>
      <c r="F149" s="287"/>
      <c r="G149" s="288"/>
      <c r="H149" s="289"/>
      <c r="I149" s="290"/>
      <c r="J149" s="291"/>
      <c r="K149" s="290"/>
      <c r="M149" s="292" t="s">
        <v>276</v>
      </c>
      <c r="O149" s="274"/>
    </row>
    <row r="150" spans="1:15" ht="12.75" customHeight="1">
      <c r="A150" s="283"/>
      <c r="B150" s="284"/>
      <c r="C150" s="285" t="s">
        <v>277</v>
      </c>
      <c r="D150" s="285"/>
      <c r="E150" s="286">
        <v>5.1</v>
      </c>
      <c r="F150" s="287"/>
      <c r="G150" s="288"/>
      <c r="H150" s="289"/>
      <c r="I150" s="290"/>
      <c r="J150" s="291"/>
      <c r="K150" s="290"/>
      <c r="M150" s="292" t="s">
        <v>277</v>
      </c>
      <c r="O150" s="274"/>
    </row>
    <row r="151" spans="1:15" ht="12.75" customHeight="1">
      <c r="A151" s="283"/>
      <c r="B151" s="284"/>
      <c r="C151" s="285" t="s">
        <v>187</v>
      </c>
      <c r="D151" s="285"/>
      <c r="E151" s="286">
        <v>0</v>
      </c>
      <c r="F151" s="287"/>
      <c r="G151" s="288"/>
      <c r="H151" s="289"/>
      <c r="I151" s="290"/>
      <c r="J151" s="291"/>
      <c r="K151" s="290"/>
      <c r="M151" s="292" t="s">
        <v>187</v>
      </c>
      <c r="O151" s="274"/>
    </row>
    <row r="152" spans="1:15" ht="12.75" customHeight="1">
      <c r="A152" s="283"/>
      <c r="B152" s="284"/>
      <c r="C152" s="285" t="s">
        <v>278</v>
      </c>
      <c r="D152" s="285"/>
      <c r="E152" s="286">
        <v>0.54</v>
      </c>
      <c r="F152" s="287"/>
      <c r="G152" s="288"/>
      <c r="H152" s="289"/>
      <c r="I152" s="290"/>
      <c r="J152" s="291"/>
      <c r="K152" s="290"/>
      <c r="M152" s="292" t="s">
        <v>278</v>
      </c>
      <c r="O152" s="274"/>
    </row>
    <row r="153" spans="1:15" ht="12.75" customHeight="1">
      <c r="A153" s="283"/>
      <c r="B153" s="284"/>
      <c r="C153" s="285" t="s">
        <v>279</v>
      </c>
      <c r="D153" s="285"/>
      <c r="E153" s="286">
        <v>1.14</v>
      </c>
      <c r="F153" s="287"/>
      <c r="G153" s="288"/>
      <c r="H153" s="289"/>
      <c r="I153" s="290"/>
      <c r="J153" s="291"/>
      <c r="K153" s="290"/>
      <c r="M153" s="292" t="s">
        <v>279</v>
      </c>
      <c r="O153" s="274"/>
    </row>
    <row r="154" spans="1:15" ht="12.75" customHeight="1">
      <c r="A154" s="283"/>
      <c r="B154" s="284"/>
      <c r="C154" s="285" t="s">
        <v>280</v>
      </c>
      <c r="D154" s="285"/>
      <c r="E154" s="286">
        <v>1.14</v>
      </c>
      <c r="F154" s="287"/>
      <c r="G154" s="288"/>
      <c r="H154" s="289"/>
      <c r="I154" s="290"/>
      <c r="J154" s="291"/>
      <c r="K154" s="290"/>
      <c r="M154" s="292" t="s">
        <v>280</v>
      </c>
      <c r="O154" s="274"/>
    </row>
    <row r="155" spans="1:15" ht="12.75" customHeight="1">
      <c r="A155" s="283"/>
      <c r="B155" s="284"/>
      <c r="C155" s="285" t="s">
        <v>281</v>
      </c>
      <c r="D155" s="285"/>
      <c r="E155" s="286">
        <v>1.14</v>
      </c>
      <c r="F155" s="287"/>
      <c r="G155" s="288"/>
      <c r="H155" s="289"/>
      <c r="I155" s="290"/>
      <c r="J155" s="291"/>
      <c r="K155" s="290"/>
      <c r="M155" s="292" t="s">
        <v>281</v>
      </c>
      <c r="O155" s="274"/>
    </row>
    <row r="156" spans="1:57" ht="12.75">
      <c r="A156" s="293"/>
      <c r="B156" s="294" t="s">
        <v>177</v>
      </c>
      <c r="C156" s="295" t="s">
        <v>296</v>
      </c>
      <c r="D156" s="296"/>
      <c r="E156" s="297"/>
      <c r="F156" s="298"/>
      <c r="G156" s="299">
        <f>SUM(G88:G155)</f>
        <v>0</v>
      </c>
      <c r="H156" s="300"/>
      <c r="I156" s="301">
        <f>SUM(I88:I155)</f>
        <v>0.032570999999999996</v>
      </c>
      <c r="J156" s="300"/>
      <c r="K156" s="301">
        <f>SUM(K88:K155)</f>
        <v>-7.022378</v>
      </c>
      <c r="O156" s="274">
        <v>4</v>
      </c>
      <c r="BA156" s="302">
        <f>SUM(BA88:BA155)</f>
        <v>0</v>
      </c>
      <c r="BB156" s="302">
        <f>SUM(BB88:BB155)</f>
        <v>0</v>
      </c>
      <c r="BC156" s="302">
        <f>SUM(BC88:BC155)</f>
        <v>0</v>
      </c>
      <c r="BD156" s="302">
        <f>SUM(BD88:BD155)</f>
        <v>0</v>
      </c>
      <c r="BE156" s="302">
        <f>SUM(BE88:BE155)</f>
        <v>0</v>
      </c>
    </row>
    <row r="157" spans="1:15" ht="12.75">
      <c r="A157" s="264" t="s">
        <v>167</v>
      </c>
      <c r="B157" s="265" t="s">
        <v>81</v>
      </c>
      <c r="C157" s="266" t="s">
        <v>82</v>
      </c>
      <c r="D157" s="267"/>
      <c r="E157" s="268"/>
      <c r="F157" s="268"/>
      <c r="G157" s="269"/>
      <c r="H157" s="270"/>
      <c r="I157" s="271"/>
      <c r="J157" s="272"/>
      <c r="K157" s="273"/>
      <c r="O157" s="274">
        <v>1</v>
      </c>
    </row>
    <row r="158" spans="1:80" ht="12.75">
      <c r="A158" s="275">
        <v>19</v>
      </c>
      <c r="B158" s="276" t="s">
        <v>297</v>
      </c>
      <c r="C158" s="277" t="s">
        <v>298</v>
      </c>
      <c r="D158" s="278" t="s">
        <v>299</v>
      </c>
      <c r="E158" s="279">
        <v>1.8557877</v>
      </c>
      <c r="F158" s="279">
        <v>0</v>
      </c>
      <c r="G158" s="280">
        <f>E158*F158</f>
        <v>0</v>
      </c>
      <c r="H158" s="281">
        <v>0</v>
      </c>
      <c r="I158" s="282">
        <f>E158*H158</f>
        <v>0</v>
      </c>
      <c r="J158" s="281"/>
      <c r="K158" s="282">
        <f>E158*J158</f>
        <v>0</v>
      </c>
      <c r="O158" s="274">
        <v>2</v>
      </c>
      <c r="AA158" s="244">
        <v>7</v>
      </c>
      <c r="AB158" s="244">
        <v>1</v>
      </c>
      <c r="AC158" s="244">
        <v>2</v>
      </c>
      <c r="AZ158" s="244">
        <v>1</v>
      </c>
      <c r="BA158" s="244">
        <f>IF(AZ158=1,G158,0)</f>
        <v>0</v>
      </c>
      <c r="BB158" s="244">
        <f>IF(AZ158=2,G158,0)</f>
        <v>0</v>
      </c>
      <c r="BC158" s="244">
        <f>IF(AZ158=3,G158,0)</f>
        <v>0</v>
      </c>
      <c r="BD158" s="244">
        <f>IF(AZ158=4,G158,0)</f>
        <v>0</v>
      </c>
      <c r="BE158" s="244">
        <f>IF(AZ158=5,G158,0)</f>
        <v>0</v>
      </c>
      <c r="CA158" s="274">
        <v>7</v>
      </c>
      <c r="CB158" s="274">
        <v>1</v>
      </c>
    </row>
    <row r="159" spans="1:57" ht="12.75">
      <c r="A159" s="293"/>
      <c r="B159" s="294" t="s">
        <v>177</v>
      </c>
      <c r="C159" s="295" t="s">
        <v>300</v>
      </c>
      <c r="D159" s="296"/>
      <c r="E159" s="297"/>
      <c r="F159" s="298"/>
      <c r="G159" s="299">
        <f>SUM(G157:G158)</f>
        <v>0</v>
      </c>
      <c r="H159" s="300"/>
      <c r="I159" s="301">
        <f>SUM(I157:I158)</f>
        <v>0</v>
      </c>
      <c r="J159" s="300"/>
      <c r="K159" s="301">
        <f>SUM(K157:K158)</f>
        <v>0</v>
      </c>
      <c r="O159" s="274">
        <v>4</v>
      </c>
      <c r="BA159" s="302">
        <f>SUM(BA157:BA158)</f>
        <v>0</v>
      </c>
      <c r="BB159" s="302">
        <f>SUM(BB157:BB158)</f>
        <v>0</v>
      </c>
      <c r="BC159" s="302">
        <f>SUM(BC157:BC158)</f>
        <v>0</v>
      </c>
      <c r="BD159" s="302">
        <f>SUM(BD157:BD158)</f>
        <v>0</v>
      </c>
      <c r="BE159" s="302">
        <f>SUM(BE157:BE158)</f>
        <v>0</v>
      </c>
    </row>
    <row r="160" spans="1:15" ht="12.75">
      <c r="A160" s="264" t="s">
        <v>167</v>
      </c>
      <c r="B160" s="265" t="s">
        <v>61</v>
      </c>
      <c r="C160" s="266" t="s">
        <v>62</v>
      </c>
      <c r="D160" s="267"/>
      <c r="E160" s="268"/>
      <c r="F160" s="268"/>
      <c r="G160" s="269"/>
      <c r="H160" s="270"/>
      <c r="I160" s="271"/>
      <c r="J160" s="272"/>
      <c r="K160" s="273"/>
      <c r="O160" s="274">
        <v>1</v>
      </c>
    </row>
    <row r="161" spans="1:80" ht="12.75">
      <c r="A161" s="275">
        <v>20</v>
      </c>
      <c r="B161" s="276" t="s">
        <v>301</v>
      </c>
      <c r="C161" s="277" t="s">
        <v>302</v>
      </c>
      <c r="D161" s="278" t="s">
        <v>181</v>
      </c>
      <c r="E161" s="279">
        <v>30</v>
      </c>
      <c r="F161" s="279">
        <v>0</v>
      </c>
      <c r="G161" s="280">
        <f>E161*F161</f>
        <v>0</v>
      </c>
      <c r="H161" s="281">
        <v>0</v>
      </c>
      <c r="I161" s="282">
        <f>E161*H161</f>
        <v>0</v>
      </c>
      <c r="J161" s="281">
        <v>0</v>
      </c>
      <c r="K161" s="282">
        <f>E161*J161</f>
        <v>0</v>
      </c>
      <c r="O161" s="274">
        <v>2</v>
      </c>
      <c r="AA161" s="244">
        <v>1</v>
      </c>
      <c r="AB161" s="244">
        <v>7</v>
      </c>
      <c r="AC161" s="244">
        <v>7</v>
      </c>
      <c r="AZ161" s="244">
        <v>2</v>
      </c>
      <c r="BA161" s="244">
        <f>IF(AZ161=1,G161,0)</f>
        <v>0</v>
      </c>
      <c r="BB161" s="244">
        <f>IF(AZ161=2,G161,0)</f>
        <v>0</v>
      </c>
      <c r="BC161" s="244">
        <f>IF(AZ161=3,G161,0)</f>
        <v>0</v>
      </c>
      <c r="BD161" s="244">
        <f>IF(AZ161=4,G161,0)</f>
        <v>0</v>
      </c>
      <c r="BE161" s="244">
        <f>IF(AZ161=5,G161,0)</f>
        <v>0</v>
      </c>
      <c r="CA161" s="274">
        <v>1</v>
      </c>
      <c r="CB161" s="274">
        <v>7</v>
      </c>
    </row>
    <row r="162" spans="1:57" ht="12.75">
      <c r="A162" s="293"/>
      <c r="B162" s="294" t="s">
        <v>177</v>
      </c>
      <c r="C162" s="295" t="s">
        <v>303</v>
      </c>
      <c r="D162" s="296"/>
      <c r="E162" s="297"/>
      <c r="F162" s="298"/>
      <c r="G162" s="299">
        <f>SUM(G160:G161)</f>
        <v>0</v>
      </c>
      <c r="H162" s="300"/>
      <c r="I162" s="301">
        <f>SUM(I160:I161)</f>
        <v>0</v>
      </c>
      <c r="J162" s="300"/>
      <c r="K162" s="301">
        <f>SUM(K160:K161)</f>
        <v>0</v>
      </c>
      <c r="O162" s="274">
        <v>4</v>
      </c>
      <c r="BA162" s="302">
        <f>SUM(BA160:BA161)</f>
        <v>0</v>
      </c>
      <c r="BB162" s="302">
        <f>SUM(BB160:BB161)</f>
        <v>0</v>
      </c>
      <c r="BC162" s="302">
        <f>SUM(BC160:BC161)</f>
        <v>0</v>
      </c>
      <c r="BD162" s="302">
        <f>SUM(BD160:BD161)</f>
        <v>0</v>
      </c>
      <c r="BE162" s="302">
        <f>SUM(BE160:BE161)</f>
        <v>0</v>
      </c>
    </row>
    <row r="163" spans="1:15" ht="12.75">
      <c r="A163" s="264" t="s">
        <v>167</v>
      </c>
      <c r="B163" s="265" t="s">
        <v>63</v>
      </c>
      <c r="C163" s="266" t="s">
        <v>64</v>
      </c>
      <c r="D163" s="267"/>
      <c r="E163" s="268"/>
      <c r="F163" s="268"/>
      <c r="G163" s="269"/>
      <c r="H163" s="270"/>
      <c r="I163" s="271"/>
      <c r="J163" s="272"/>
      <c r="K163" s="273"/>
      <c r="O163" s="274">
        <v>1</v>
      </c>
    </row>
    <row r="164" spans="1:80" ht="12.75">
      <c r="A164" s="275">
        <v>21</v>
      </c>
      <c r="B164" s="276" t="s">
        <v>304</v>
      </c>
      <c r="C164" s="277" t="s">
        <v>305</v>
      </c>
      <c r="D164" s="278" t="s">
        <v>170</v>
      </c>
      <c r="E164" s="279">
        <v>36.688</v>
      </c>
      <c r="F164" s="279">
        <v>0</v>
      </c>
      <c r="G164" s="280">
        <f>E164*F164</f>
        <v>0</v>
      </c>
      <c r="H164" s="281">
        <v>0</v>
      </c>
      <c r="I164" s="282">
        <f>E164*H164</f>
        <v>0</v>
      </c>
      <c r="J164" s="281">
        <v>-0.005</v>
      </c>
      <c r="K164" s="282">
        <f>E164*J164</f>
        <v>-0.18344000000000002</v>
      </c>
      <c r="O164" s="274">
        <v>2</v>
      </c>
      <c r="AA164" s="244">
        <v>1</v>
      </c>
      <c r="AB164" s="244">
        <v>7</v>
      </c>
      <c r="AC164" s="244">
        <v>7</v>
      </c>
      <c r="AZ164" s="244">
        <v>2</v>
      </c>
      <c r="BA164" s="244">
        <f>IF(AZ164=1,G164,0)</f>
        <v>0</v>
      </c>
      <c r="BB164" s="244">
        <f>IF(AZ164=2,G164,0)</f>
        <v>0</v>
      </c>
      <c r="BC164" s="244">
        <f>IF(AZ164=3,G164,0)</f>
        <v>0</v>
      </c>
      <c r="BD164" s="244">
        <f>IF(AZ164=4,G164,0)</f>
        <v>0</v>
      </c>
      <c r="BE164" s="244">
        <f>IF(AZ164=5,G164,0)</f>
        <v>0</v>
      </c>
      <c r="CA164" s="274">
        <v>1</v>
      </c>
      <c r="CB164" s="274">
        <v>7</v>
      </c>
    </row>
    <row r="165" spans="1:15" ht="12.75" customHeight="1">
      <c r="A165" s="283"/>
      <c r="B165" s="284"/>
      <c r="C165" s="285" t="s">
        <v>306</v>
      </c>
      <c r="D165" s="285"/>
      <c r="E165" s="286">
        <v>0</v>
      </c>
      <c r="F165" s="287"/>
      <c r="G165" s="288"/>
      <c r="H165" s="289"/>
      <c r="I165" s="290"/>
      <c r="J165" s="291"/>
      <c r="K165" s="290"/>
      <c r="M165" s="292" t="s">
        <v>306</v>
      </c>
      <c r="O165" s="274"/>
    </row>
    <row r="166" spans="1:15" ht="12.75" customHeight="1">
      <c r="A166" s="283"/>
      <c r="B166" s="284"/>
      <c r="C166" s="285" t="s">
        <v>307</v>
      </c>
      <c r="D166" s="285"/>
      <c r="E166" s="286">
        <v>15.366</v>
      </c>
      <c r="F166" s="287"/>
      <c r="G166" s="288"/>
      <c r="H166" s="289"/>
      <c r="I166" s="290"/>
      <c r="J166" s="291"/>
      <c r="K166" s="290"/>
      <c r="M166" s="292" t="s">
        <v>307</v>
      </c>
      <c r="O166" s="274"/>
    </row>
    <row r="167" spans="1:15" ht="12.75" customHeight="1">
      <c r="A167" s="283"/>
      <c r="B167" s="284"/>
      <c r="C167" s="285" t="s">
        <v>308</v>
      </c>
      <c r="D167" s="285"/>
      <c r="E167" s="286">
        <v>9.03</v>
      </c>
      <c r="F167" s="287"/>
      <c r="G167" s="288"/>
      <c r="H167" s="289"/>
      <c r="I167" s="290"/>
      <c r="J167" s="291"/>
      <c r="K167" s="290"/>
      <c r="M167" s="292" t="s">
        <v>308</v>
      </c>
      <c r="O167" s="274"/>
    </row>
    <row r="168" spans="1:15" ht="12.75" customHeight="1">
      <c r="A168" s="283"/>
      <c r="B168" s="284"/>
      <c r="C168" s="285" t="s">
        <v>187</v>
      </c>
      <c r="D168" s="285"/>
      <c r="E168" s="286">
        <v>0</v>
      </c>
      <c r="F168" s="287"/>
      <c r="G168" s="288"/>
      <c r="H168" s="289"/>
      <c r="I168" s="290"/>
      <c r="J168" s="291"/>
      <c r="K168" s="290"/>
      <c r="M168" s="292" t="s">
        <v>187</v>
      </c>
      <c r="O168" s="274"/>
    </row>
    <row r="169" spans="1:15" ht="12.75" customHeight="1">
      <c r="A169" s="283"/>
      <c r="B169" s="284"/>
      <c r="C169" s="285" t="s">
        <v>309</v>
      </c>
      <c r="D169" s="285"/>
      <c r="E169" s="286">
        <v>3.145</v>
      </c>
      <c r="F169" s="287"/>
      <c r="G169" s="288"/>
      <c r="H169" s="289"/>
      <c r="I169" s="290"/>
      <c r="J169" s="291"/>
      <c r="K169" s="290"/>
      <c r="M169" s="292" t="s">
        <v>309</v>
      </c>
      <c r="O169" s="274"/>
    </row>
    <row r="170" spans="1:15" ht="12.75" customHeight="1">
      <c r="A170" s="283"/>
      <c r="B170" s="284"/>
      <c r="C170" s="285" t="s">
        <v>310</v>
      </c>
      <c r="D170" s="285"/>
      <c r="E170" s="286">
        <v>9.147</v>
      </c>
      <c r="F170" s="287"/>
      <c r="G170" s="288"/>
      <c r="H170" s="289"/>
      <c r="I170" s="290"/>
      <c r="J170" s="291"/>
      <c r="K170" s="290"/>
      <c r="M170" s="292" t="s">
        <v>310</v>
      </c>
      <c r="O170" s="274"/>
    </row>
    <row r="171" spans="1:80" ht="22.5">
      <c r="A171" s="275">
        <v>22</v>
      </c>
      <c r="B171" s="276" t="s">
        <v>311</v>
      </c>
      <c r="C171" s="277" t="s">
        <v>312</v>
      </c>
      <c r="D171" s="278" t="s">
        <v>170</v>
      </c>
      <c r="E171" s="279">
        <v>6.939</v>
      </c>
      <c r="F171" s="279">
        <v>0</v>
      </c>
      <c r="G171" s="280">
        <f>E171*F171</f>
        <v>0</v>
      </c>
      <c r="H171" s="281">
        <v>0</v>
      </c>
      <c r="I171" s="282">
        <f>E171*H171</f>
        <v>0</v>
      </c>
      <c r="J171" s="281">
        <v>-0.055</v>
      </c>
      <c r="K171" s="282">
        <f>E171*J171</f>
        <v>-0.381645</v>
      </c>
      <c r="O171" s="274">
        <v>2</v>
      </c>
      <c r="AA171" s="244">
        <v>1</v>
      </c>
      <c r="AB171" s="244">
        <v>7</v>
      </c>
      <c r="AC171" s="244">
        <v>7</v>
      </c>
      <c r="AZ171" s="244">
        <v>2</v>
      </c>
      <c r="BA171" s="244">
        <f>IF(AZ171=1,G171,0)</f>
        <v>0</v>
      </c>
      <c r="BB171" s="244">
        <f>IF(AZ171=2,G171,0)</f>
        <v>0</v>
      </c>
      <c r="BC171" s="244">
        <f>IF(AZ171=3,G171,0)</f>
        <v>0</v>
      </c>
      <c r="BD171" s="244">
        <f>IF(AZ171=4,G171,0)</f>
        <v>0</v>
      </c>
      <c r="BE171" s="244">
        <f>IF(AZ171=5,G171,0)</f>
        <v>0</v>
      </c>
      <c r="CA171" s="274">
        <v>1</v>
      </c>
      <c r="CB171" s="274">
        <v>7</v>
      </c>
    </row>
    <row r="172" spans="1:15" ht="12.75" customHeight="1">
      <c r="A172" s="283"/>
      <c r="B172" s="284"/>
      <c r="C172" s="285" t="s">
        <v>313</v>
      </c>
      <c r="D172" s="285"/>
      <c r="E172" s="286">
        <v>0</v>
      </c>
      <c r="F172" s="287"/>
      <c r="G172" s="288"/>
      <c r="H172" s="289"/>
      <c r="I172" s="290"/>
      <c r="J172" s="291"/>
      <c r="K172" s="290"/>
      <c r="M172" s="292" t="s">
        <v>313</v>
      </c>
      <c r="O172" s="274"/>
    </row>
    <row r="173" spans="1:15" ht="12.75" customHeight="1">
      <c r="A173" s="283"/>
      <c r="B173" s="284"/>
      <c r="C173" s="285" t="s">
        <v>314</v>
      </c>
      <c r="D173" s="285"/>
      <c r="E173" s="286">
        <v>6.939</v>
      </c>
      <c r="F173" s="287"/>
      <c r="G173" s="288"/>
      <c r="H173" s="289"/>
      <c r="I173" s="290"/>
      <c r="J173" s="291"/>
      <c r="K173" s="290"/>
      <c r="M173" s="292" t="s">
        <v>314</v>
      </c>
      <c r="O173" s="274"/>
    </row>
    <row r="174" spans="1:80" ht="12.75">
      <c r="A174" s="275">
        <v>23</v>
      </c>
      <c r="B174" s="276" t="s">
        <v>315</v>
      </c>
      <c r="C174" s="277" t="s">
        <v>316</v>
      </c>
      <c r="D174" s="278" t="s">
        <v>170</v>
      </c>
      <c r="E174" s="279">
        <v>6</v>
      </c>
      <c r="F174" s="279">
        <v>0</v>
      </c>
      <c r="G174" s="280">
        <f>E174*F174</f>
        <v>0</v>
      </c>
      <c r="H174" s="281">
        <v>0</v>
      </c>
      <c r="I174" s="282">
        <f>E174*H174</f>
        <v>0</v>
      </c>
      <c r="J174" s="281">
        <v>-0.002</v>
      </c>
      <c r="K174" s="282">
        <f>E174*J174</f>
        <v>-0.012</v>
      </c>
      <c r="O174" s="274">
        <v>2</v>
      </c>
      <c r="AA174" s="244">
        <v>1</v>
      </c>
      <c r="AB174" s="244">
        <v>7</v>
      </c>
      <c r="AC174" s="244">
        <v>7</v>
      </c>
      <c r="AZ174" s="244">
        <v>2</v>
      </c>
      <c r="BA174" s="244">
        <f>IF(AZ174=1,G174,0)</f>
        <v>0</v>
      </c>
      <c r="BB174" s="244">
        <f>IF(AZ174=2,G174,0)</f>
        <v>0</v>
      </c>
      <c r="BC174" s="244">
        <f>IF(AZ174=3,G174,0)</f>
        <v>0</v>
      </c>
      <c r="BD174" s="244">
        <f>IF(AZ174=4,G174,0)</f>
        <v>0</v>
      </c>
      <c r="BE174" s="244">
        <f>IF(AZ174=5,G174,0)</f>
        <v>0</v>
      </c>
      <c r="CA174" s="274">
        <v>1</v>
      </c>
      <c r="CB174" s="274">
        <v>7</v>
      </c>
    </row>
    <row r="175" spans="1:15" ht="12.75" customHeight="1">
      <c r="A175" s="283"/>
      <c r="B175" s="284"/>
      <c r="C175" s="285" t="s">
        <v>183</v>
      </c>
      <c r="D175" s="285"/>
      <c r="E175" s="286">
        <v>0</v>
      </c>
      <c r="F175" s="287"/>
      <c r="G175" s="288"/>
      <c r="H175" s="289"/>
      <c r="I175" s="290"/>
      <c r="J175" s="291"/>
      <c r="K175" s="290"/>
      <c r="M175" s="292" t="s">
        <v>183</v>
      </c>
      <c r="O175" s="274"/>
    </row>
    <row r="176" spans="1:15" ht="22.5" customHeight="1">
      <c r="A176" s="283"/>
      <c r="B176" s="284"/>
      <c r="C176" s="285" t="s">
        <v>317</v>
      </c>
      <c r="D176" s="285"/>
      <c r="E176" s="286">
        <v>6</v>
      </c>
      <c r="F176" s="287"/>
      <c r="G176" s="288"/>
      <c r="H176" s="289"/>
      <c r="I176" s="290"/>
      <c r="J176" s="291"/>
      <c r="K176" s="290"/>
      <c r="M176" s="292" t="s">
        <v>317</v>
      </c>
      <c r="O176" s="274"/>
    </row>
    <row r="177" spans="1:80" ht="12.75">
      <c r="A177" s="275">
        <v>24</v>
      </c>
      <c r="B177" s="276" t="s">
        <v>318</v>
      </c>
      <c r="C177" s="277" t="s">
        <v>319</v>
      </c>
      <c r="D177" s="278" t="s">
        <v>170</v>
      </c>
      <c r="E177" s="279">
        <v>36.69</v>
      </c>
      <c r="F177" s="279">
        <v>0</v>
      </c>
      <c r="G177" s="280">
        <f>E177*F177</f>
        <v>0</v>
      </c>
      <c r="H177" s="281">
        <v>4E-05</v>
      </c>
      <c r="I177" s="282">
        <f>E177*H177</f>
        <v>0.0014676000000000001</v>
      </c>
      <c r="J177" s="281">
        <v>0</v>
      </c>
      <c r="K177" s="282">
        <f>E177*J177</f>
        <v>0</v>
      </c>
      <c r="O177" s="274">
        <v>2</v>
      </c>
      <c r="AA177" s="244">
        <v>1</v>
      </c>
      <c r="AB177" s="244">
        <v>0</v>
      </c>
      <c r="AC177" s="244">
        <v>0</v>
      </c>
      <c r="AZ177" s="244">
        <v>2</v>
      </c>
      <c r="BA177" s="244">
        <f>IF(AZ177=1,G177,0)</f>
        <v>0</v>
      </c>
      <c r="BB177" s="244">
        <f>IF(AZ177=2,G177,0)</f>
        <v>0</v>
      </c>
      <c r="BC177" s="244">
        <f>IF(AZ177=3,G177,0)</f>
        <v>0</v>
      </c>
      <c r="BD177" s="244">
        <f>IF(AZ177=4,G177,0)</f>
        <v>0</v>
      </c>
      <c r="BE177" s="244">
        <f>IF(AZ177=5,G177,0)</f>
        <v>0</v>
      </c>
      <c r="CA177" s="274">
        <v>1</v>
      </c>
      <c r="CB177" s="274">
        <v>0</v>
      </c>
    </row>
    <row r="178" spans="1:15" ht="12.75" customHeight="1">
      <c r="A178" s="283"/>
      <c r="B178" s="284"/>
      <c r="C178" s="285" t="s">
        <v>320</v>
      </c>
      <c r="D178" s="285"/>
      <c r="E178" s="286">
        <v>36.69</v>
      </c>
      <c r="F178" s="287"/>
      <c r="G178" s="288"/>
      <c r="H178" s="289"/>
      <c r="I178" s="290"/>
      <c r="J178" s="291"/>
      <c r="K178" s="290"/>
      <c r="M178" s="292" t="s">
        <v>320</v>
      </c>
      <c r="O178" s="274"/>
    </row>
    <row r="179" spans="1:80" ht="12.75">
      <c r="A179" s="275">
        <v>25</v>
      </c>
      <c r="B179" s="276" t="s">
        <v>321</v>
      </c>
      <c r="C179" s="277" t="s">
        <v>322</v>
      </c>
      <c r="D179" s="278" t="s">
        <v>170</v>
      </c>
      <c r="E179" s="279">
        <v>6</v>
      </c>
      <c r="F179" s="279">
        <v>0</v>
      </c>
      <c r="G179" s="280">
        <f>E179*F179</f>
        <v>0</v>
      </c>
      <c r="H179" s="281">
        <v>3E-05</v>
      </c>
      <c r="I179" s="282">
        <f>E179*H179</f>
        <v>0.00018</v>
      </c>
      <c r="J179" s="281">
        <v>0</v>
      </c>
      <c r="K179" s="282">
        <f>E179*J179</f>
        <v>0</v>
      </c>
      <c r="O179" s="274">
        <v>2</v>
      </c>
      <c r="AA179" s="244">
        <v>1</v>
      </c>
      <c r="AB179" s="244">
        <v>7</v>
      </c>
      <c r="AC179" s="244">
        <v>7</v>
      </c>
      <c r="AZ179" s="244">
        <v>2</v>
      </c>
      <c r="BA179" s="244">
        <f>IF(AZ179=1,G179,0)</f>
        <v>0</v>
      </c>
      <c r="BB179" s="244">
        <f>IF(AZ179=2,G179,0)</f>
        <v>0</v>
      </c>
      <c r="BC179" s="244">
        <f>IF(AZ179=3,G179,0)</f>
        <v>0</v>
      </c>
      <c r="BD179" s="244">
        <f>IF(AZ179=4,G179,0)</f>
        <v>0</v>
      </c>
      <c r="BE179" s="244">
        <f>IF(AZ179=5,G179,0)</f>
        <v>0</v>
      </c>
      <c r="CA179" s="274">
        <v>1</v>
      </c>
      <c r="CB179" s="274">
        <v>7</v>
      </c>
    </row>
    <row r="180" spans="1:15" ht="12.75" customHeight="1">
      <c r="A180" s="283"/>
      <c r="B180" s="284"/>
      <c r="C180" s="285" t="s">
        <v>323</v>
      </c>
      <c r="D180" s="285"/>
      <c r="E180" s="286">
        <v>6</v>
      </c>
      <c r="F180" s="287"/>
      <c r="G180" s="288"/>
      <c r="H180" s="289"/>
      <c r="I180" s="290"/>
      <c r="J180" s="291"/>
      <c r="K180" s="290"/>
      <c r="M180" s="292" t="s">
        <v>323</v>
      </c>
      <c r="O180" s="274"/>
    </row>
    <row r="181" spans="1:80" ht="22.5">
      <c r="A181" s="275">
        <v>26</v>
      </c>
      <c r="B181" s="276" t="s">
        <v>324</v>
      </c>
      <c r="C181" s="277" t="s">
        <v>325</v>
      </c>
      <c r="D181" s="278" t="s">
        <v>170</v>
      </c>
      <c r="E181" s="279">
        <v>6.939</v>
      </c>
      <c r="F181" s="279">
        <v>0</v>
      </c>
      <c r="G181" s="280">
        <f>E181*F181</f>
        <v>0</v>
      </c>
      <c r="H181" s="281">
        <v>0.0007</v>
      </c>
      <c r="I181" s="282">
        <f>E181*H181</f>
        <v>0.0048573</v>
      </c>
      <c r="J181" s="281">
        <v>0</v>
      </c>
      <c r="K181" s="282">
        <f>E181*J181</f>
        <v>0</v>
      </c>
      <c r="O181" s="274">
        <v>2</v>
      </c>
      <c r="AA181" s="244">
        <v>1</v>
      </c>
      <c r="AB181" s="244">
        <v>7</v>
      </c>
      <c r="AC181" s="244">
        <v>7</v>
      </c>
      <c r="AZ181" s="244">
        <v>2</v>
      </c>
      <c r="BA181" s="244">
        <f>IF(AZ181=1,G181,0)</f>
        <v>0</v>
      </c>
      <c r="BB181" s="244">
        <f>IF(AZ181=2,G181,0)</f>
        <v>0</v>
      </c>
      <c r="BC181" s="244">
        <f>IF(AZ181=3,G181,0)</f>
        <v>0</v>
      </c>
      <c r="BD181" s="244">
        <f>IF(AZ181=4,G181,0)</f>
        <v>0</v>
      </c>
      <c r="BE181" s="244">
        <f>IF(AZ181=5,G181,0)</f>
        <v>0</v>
      </c>
      <c r="CA181" s="274">
        <v>1</v>
      </c>
      <c r="CB181" s="274">
        <v>7</v>
      </c>
    </row>
    <row r="182" spans="1:15" ht="12.75" customHeight="1">
      <c r="A182" s="283"/>
      <c r="B182" s="284"/>
      <c r="C182" s="285" t="s">
        <v>313</v>
      </c>
      <c r="D182" s="285"/>
      <c r="E182" s="286">
        <v>0</v>
      </c>
      <c r="F182" s="287"/>
      <c r="G182" s="288"/>
      <c r="H182" s="289"/>
      <c r="I182" s="290"/>
      <c r="J182" s="291"/>
      <c r="K182" s="290"/>
      <c r="M182" s="292" t="s">
        <v>313</v>
      </c>
      <c r="O182" s="274"/>
    </row>
    <row r="183" spans="1:15" ht="12.75" customHeight="1">
      <c r="A183" s="283"/>
      <c r="B183" s="284"/>
      <c r="C183" s="285" t="s">
        <v>314</v>
      </c>
      <c r="D183" s="285"/>
      <c r="E183" s="286">
        <v>6.939</v>
      </c>
      <c r="F183" s="287"/>
      <c r="G183" s="288"/>
      <c r="H183" s="289"/>
      <c r="I183" s="290"/>
      <c r="J183" s="291"/>
      <c r="K183" s="290"/>
      <c r="M183" s="292" t="s">
        <v>314</v>
      </c>
      <c r="O183" s="274"/>
    </row>
    <row r="184" spans="1:80" ht="22.5">
      <c r="A184" s="275">
        <v>27</v>
      </c>
      <c r="B184" s="276" t="s">
        <v>326</v>
      </c>
      <c r="C184" s="277" t="s">
        <v>327</v>
      </c>
      <c r="D184" s="278" t="s">
        <v>170</v>
      </c>
      <c r="E184" s="279">
        <v>18</v>
      </c>
      <c r="F184" s="279">
        <v>0</v>
      </c>
      <c r="G184" s="280">
        <f>E184*F184</f>
        <v>0</v>
      </c>
      <c r="H184" s="281">
        <v>0.0039</v>
      </c>
      <c r="I184" s="282">
        <f>E184*H184</f>
        <v>0.0702</v>
      </c>
      <c r="J184" s="281"/>
      <c r="K184" s="282">
        <f>E184*J184</f>
        <v>0</v>
      </c>
      <c r="O184" s="274">
        <v>2</v>
      </c>
      <c r="AA184" s="244">
        <v>3</v>
      </c>
      <c r="AB184" s="244">
        <v>7</v>
      </c>
      <c r="AC184" s="244">
        <v>59595901</v>
      </c>
      <c r="AZ184" s="244">
        <v>2</v>
      </c>
      <c r="BA184" s="244">
        <f>IF(AZ184=1,G184,0)</f>
        <v>0</v>
      </c>
      <c r="BB184" s="244">
        <f>IF(AZ184=2,G184,0)</f>
        <v>0</v>
      </c>
      <c r="BC184" s="244">
        <f>IF(AZ184=3,G184,0)</f>
        <v>0</v>
      </c>
      <c r="BD184" s="244">
        <f>IF(AZ184=4,G184,0)</f>
        <v>0</v>
      </c>
      <c r="BE184" s="244">
        <f>IF(AZ184=5,G184,0)</f>
        <v>0</v>
      </c>
      <c r="CA184" s="274">
        <v>3</v>
      </c>
      <c r="CB184" s="274">
        <v>7</v>
      </c>
    </row>
    <row r="185" spans="1:15" ht="12.75" customHeight="1">
      <c r="A185" s="283"/>
      <c r="B185" s="284"/>
      <c r="C185" s="285" t="s">
        <v>328</v>
      </c>
      <c r="D185" s="285"/>
      <c r="E185" s="286">
        <v>18</v>
      </c>
      <c r="F185" s="287"/>
      <c r="G185" s="288"/>
      <c r="H185" s="289"/>
      <c r="I185" s="290"/>
      <c r="J185" s="291"/>
      <c r="K185" s="290"/>
      <c r="M185" s="292" t="s">
        <v>328</v>
      </c>
      <c r="O185" s="274"/>
    </row>
    <row r="186" spans="1:80" ht="12.75">
      <c r="A186" s="275">
        <v>28</v>
      </c>
      <c r="B186" s="276" t="s">
        <v>329</v>
      </c>
      <c r="C186" s="277" t="s">
        <v>330</v>
      </c>
      <c r="D186" s="278" t="s">
        <v>17</v>
      </c>
      <c r="E186" s="279"/>
      <c r="F186" s="279">
        <v>0</v>
      </c>
      <c r="G186" s="280">
        <f>E186*F186</f>
        <v>0</v>
      </c>
      <c r="H186" s="281">
        <v>0</v>
      </c>
      <c r="I186" s="282">
        <f>E186*H186</f>
        <v>0</v>
      </c>
      <c r="J186" s="281"/>
      <c r="K186" s="282">
        <f>E186*J186</f>
        <v>0</v>
      </c>
      <c r="O186" s="274">
        <v>2</v>
      </c>
      <c r="AA186" s="244">
        <v>7</v>
      </c>
      <c r="AB186" s="244">
        <v>1002</v>
      </c>
      <c r="AC186" s="244">
        <v>5</v>
      </c>
      <c r="AZ186" s="244">
        <v>2</v>
      </c>
      <c r="BA186" s="244">
        <f>IF(AZ186=1,G186,0)</f>
        <v>0</v>
      </c>
      <c r="BB186" s="244">
        <f>IF(AZ186=2,G186,0)</f>
        <v>0</v>
      </c>
      <c r="BC186" s="244">
        <f>IF(AZ186=3,G186,0)</f>
        <v>0</v>
      </c>
      <c r="BD186" s="244">
        <f>IF(AZ186=4,G186,0)</f>
        <v>0</v>
      </c>
      <c r="BE186" s="244">
        <f>IF(AZ186=5,G186,0)</f>
        <v>0</v>
      </c>
      <c r="CA186" s="274">
        <v>7</v>
      </c>
      <c r="CB186" s="274">
        <v>1002</v>
      </c>
    </row>
    <row r="187" spans="1:57" ht="12.75">
      <c r="A187" s="293"/>
      <c r="B187" s="294" t="s">
        <v>177</v>
      </c>
      <c r="C187" s="295" t="s">
        <v>331</v>
      </c>
      <c r="D187" s="296"/>
      <c r="E187" s="297"/>
      <c r="F187" s="298"/>
      <c r="G187" s="299">
        <f>SUM(G163:G186)</f>
        <v>0</v>
      </c>
      <c r="H187" s="300"/>
      <c r="I187" s="301">
        <f>SUM(I163:I186)</f>
        <v>0.07670489999999999</v>
      </c>
      <c r="J187" s="300"/>
      <c r="K187" s="301">
        <f>SUM(K163:K186)</f>
        <v>-0.5770850000000001</v>
      </c>
      <c r="O187" s="274">
        <v>4</v>
      </c>
      <c r="BA187" s="302">
        <f>SUM(BA163:BA186)</f>
        <v>0</v>
      </c>
      <c r="BB187" s="302">
        <f>SUM(BB163:BB186)</f>
        <v>0</v>
      </c>
      <c r="BC187" s="302">
        <f>SUM(BC163:BC186)</f>
        <v>0</v>
      </c>
      <c r="BD187" s="302">
        <f>SUM(BD163:BD186)</f>
        <v>0</v>
      </c>
      <c r="BE187" s="302">
        <f>SUM(BE163:BE186)</f>
        <v>0</v>
      </c>
    </row>
    <row r="188" spans="1:15" ht="12.75">
      <c r="A188" s="264" t="s">
        <v>167</v>
      </c>
      <c r="B188" s="265" t="s">
        <v>65</v>
      </c>
      <c r="C188" s="266" t="s">
        <v>66</v>
      </c>
      <c r="D188" s="267"/>
      <c r="E188" s="268"/>
      <c r="F188" s="268"/>
      <c r="G188" s="269"/>
      <c r="H188" s="270"/>
      <c r="I188" s="271"/>
      <c r="J188" s="272"/>
      <c r="K188" s="273"/>
      <c r="O188" s="274">
        <v>1</v>
      </c>
    </row>
    <row r="189" spans="1:80" ht="12.75">
      <c r="A189" s="275">
        <v>29</v>
      </c>
      <c r="B189" s="276" t="s">
        <v>332</v>
      </c>
      <c r="C189" s="277" t="s">
        <v>333</v>
      </c>
      <c r="D189" s="278" t="s">
        <v>170</v>
      </c>
      <c r="E189" s="279">
        <v>1.5</v>
      </c>
      <c r="F189" s="279">
        <v>0</v>
      </c>
      <c r="G189" s="280">
        <f>E189*F189</f>
        <v>0</v>
      </c>
      <c r="H189" s="281">
        <v>0.07614</v>
      </c>
      <c r="I189" s="282">
        <f>E189*H189</f>
        <v>0.11421</v>
      </c>
      <c r="J189" s="281">
        <v>0</v>
      </c>
      <c r="K189" s="282">
        <f>E189*J189</f>
        <v>0</v>
      </c>
      <c r="O189" s="274">
        <v>2</v>
      </c>
      <c r="AA189" s="244">
        <v>2</v>
      </c>
      <c r="AB189" s="244">
        <v>7</v>
      </c>
      <c r="AC189" s="244">
        <v>7</v>
      </c>
      <c r="AZ189" s="244">
        <v>2</v>
      </c>
      <c r="BA189" s="244">
        <f>IF(AZ189=1,G189,0)</f>
        <v>0</v>
      </c>
      <c r="BB189" s="244">
        <f>IF(AZ189=2,G189,0)</f>
        <v>0</v>
      </c>
      <c r="BC189" s="244">
        <f>IF(AZ189=3,G189,0)</f>
        <v>0</v>
      </c>
      <c r="BD189" s="244">
        <f>IF(AZ189=4,G189,0)</f>
        <v>0</v>
      </c>
      <c r="BE189" s="244">
        <f>IF(AZ189=5,G189,0)</f>
        <v>0</v>
      </c>
      <c r="CA189" s="274">
        <v>2</v>
      </c>
      <c r="CB189" s="274">
        <v>7</v>
      </c>
    </row>
    <row r="190" spans="1:15" ht="12.75" customHeight="1">
      <c r="A190" s="283"/>
      <c r="B190" s="284"/>
      <c r="C190" s="285" t="s">
        <v>334</v>
      </c>
      <c r="D190" s="285"/>
      <c r="E190" s="286">
        <v>0</v>
      </c>
      <c r="F190" s="287"/>
      <c r="G190" s="288"/>
      <c r="H190" s="289"/>
      <c r="I190" s="290"/>
      <c r="J190" s="291"/>
      <c r="K190" s="290"/>
      <c r="M190" s="292" t="s">
        <v>334</v>
      </c>
      <c r="O190" s="274"/>
    </row>
    <row r="191" spans="1:15" ht="12.75" customHeight="1">
      <c r="A191" s="283"/>
      <c r="B191" s="284"/>
      <c r="C191" s="285" t="s">
        <v>183</v>
      </c>
      <c r="D191" s="285"/>
      <c r="E191" s="286">
        <v>0</v>
      </c>
      <c r="F191" s="287"/>
      <c r="G191" s="288"/>
      <c r="H191" s="289"/>
      <c r="I191" s="290"/>
      <c r="J191" s="291"/>
      <c r="K191" s="290"/>
      <c r="M191" s="292" t="s">
        <v>183</v>
      </c>
      <c r="O191" s="274"/>
    </row>
    <row r="192" spans="1:15" ht="12.75" customHeight="1">
      <c r="A192" s="283"/>
      <c r="B192" s="284"/>
      <c r="C192" s="285" t="s">
        <v>335</v>
      </c>
      <c r="D192" s="285"/>
      <c r="E192" s="286">
        <v>1.5</v>
      </c>
      <c r="F192" s="287"/>
      <c r="G192" s="288"/>
      <c r="H192" s="289"/>
      <c r="I192" s="290"/>
      <c r="J192" s="291"/>
      <c r="K192" s="290"/>
      <c r="M192" s="292" t="s">
        <v>335</v>
      </c>
      <c r="O192" s="274"/>
    </row>
    <row r="193" spans="1:80" ht="22.5">
      <c r="A193" s="275">
        <v>30</v>
      </c>
      <c r="B193" s="276" t="s">
        <v>336</v>
      </c>
      <c r="C193" s="277" t="s">
        <v>337</v>
      </c>
      <c r="D193" s="278" t="s">
        <v>170</v>
      </c>
      <c r="E193" s="279">
        <v>0.085</v>
      </c>
      <c r="F193" s="279">
        <v>0</v>
      </c>
      <c r="G193" s="280">
        <f>E193*F193</f>
        <v>0</v>
      </c>
      <c r="H193" s="281">
        <v>0.0655</v>
      </c>
      <c r="I193" s="282">
        <f>E193*H193</f>
        <v>0.0055675</v>
      </c>
      <c r="J193" s="281">
        <v>-0.065</v>
      </c>
      <c r="K193" s="282">
        <f>E193*J193</f>
        <v>-0.005525</v>
      </c>
      <c r="O193" s="274">
        <v>2</v>
      </c>
      <c r="AA193" s="244">
        <v>2</v>
      </c>
      <c r="AB193" s="244">
        <v>7</v>
      </c>
      <c r="AC193" s="244">
        <v>7</v>
      </c>
      <c r="AZ193" s="244">
        <v>2</v>
      </c>
      <c r="BA193" s="244">
        <f>IF(AZ193=1,G193,0)</f>
        <v>0</v>
      </c>
      <c r="BB193" s="244">
        <f>IF(AZ193=2,G193,0)</f>
        <v>0</v>
      </c>
      <c r="BC193" s="244">
        <f>IF(AZ193=3,G193,0)</f>
        <v>0</v>
      </c>
      <c r="BD193" s="244">
        <f>IF(AZ193=4,G193,0)</f>
        <v>0</v>
      </c>
      <c r="BE193" s="244">
        <f>IF(AZ193=5,G193,0)</f>
        <v>0</v>
      </c>
      <c r="CA193" s="274">
        <v>2</v>
      </c>
      <c r="CB193" s="274">
        <v>7</v>
      </c>
    </row>
    <row r="194" spans="1:15" ht="12.75" customHeight="1">
      <c r="A194" s="283"/>
      <c r="B194" s="284"/>
      <c r="C194" s="285" t="s">
        <v>183</v>
      </c>
      <c r="D194" s="285"/>
      <c r="E194" s="286">
        <v>0</v>
      </c>
      <c r="F194" s="287"/>
      <c r="G194" s="288"/>
      <c r="H194" s="289"/>
      <c r="I194" s="290"/>
      <c r="J194" s="291"/>
      <c r="K194" s="290"/>
      <c r="M194" s="292" t="s">
        <v>183</v>
      </c>
      <c r="O194" s="274"/>
    </row>
    <row r="195" spans="1:15" ht="12.75" customHeight="1">
      <c r="A195" s="283"/>
      <c r="B195" s="284"/>
      <c r="C195" s="285" t="s">
        <v>338</v>
      </c>
      <c r="D195" s="285"/>
      <c r="E195" s="286">
        <v>0.085</v>
      </c>
      <c r="F195" s="287"/>
      <c r="G195" s="288"/>
      <c r="H195" s="289"/>
      <c r="I195" s="290"/>
      <c r="J195" s="291"/>
      <c r="K195" s="290"/>
      <c r="M195" s="292" t="s">
        <v>338</v>
      </c>
      <c r="O195" s="274"/>
    </row>
    <row r="196" spans="1:57" ht="12.75">
      <c r="A196" s="293"/>
      <c r="B196" s="294" t="s">
        <v>177</v>
      </c>
      <c r="C196" s="295" t="s">
        <v>339</v>
      </c>
      <c r="D196" s="296"/>
      <c r="E196" s="297"/>
      <c r="F196" s="298"/>
      <c r="G196" s="299">
        <f>SUM(G188:G195)</f>
        <v>0</v>
      </c>
      <c r="H196" s="300"/>
      <c r="I196" s="301">
        <f>SUM(I188:I195)</f>
        <v>0.11977750000000001</v>
      </c>
      <c r="J196" s="300"/>
      <c r="K196" s="301">
        <f>SUM(K188:K195)</f>
        <v>-0.005525</v>
      </c>
      <c r="O196" s="274">
        <v>4</v>
      </c>
      <c r="BA196" s="302">
        <f>SUM(BA188:BA195)</f>
        <v>0</v>
      </c>
      <c r="BB196" s="302">
        <f>SUM(BB188:BB195)</f>
        <v>0</v>
      </c>
      <c r="BC196" s="302">
        <f>SUM(BC188:BC195)</f>
        <v>0</v>
      </c>
      <c r="BD196" s="302">
        <f>SUM(BD188:BD195)</f>
        <v>0</v>
      </c>
      <c r="BE196" s="302">
        <f>SUM(BE188:BE195)</f>
        <v>0</v>
      </c>
    </row>
    <row r="197" spans="1:15" ht="12.75">
      <c r="A197" s="264" t="s">
        <v>167</v>
      </c>
      <c r="B197" s="265" t="s">
        <v>69</v>
      </c>
      <c r="C197" s="266" t="s">
        <v>70</v>
      </c>
      <c r="D197" s="267"/>
      <c r="E197" s="268"/>
      <c r="F197" s="268"/>
      <c r="G197" s="269"/>
      <c r="H197" s="270"/>
      <c r="I197" s="271"/>
      <c r="J197" s="272"/>
      <c r="K197" s="273"/>
      <c r="O197" s="274">
        <v>1</v>
      </c>
    </row>
    <row r="198" spans="1:80" ht="12.75">
      <c r="A198" s="275">
        <v>31</v>
      </c>
      <c r="B198" s="276" t="s">
        <v>340</v>
      </c>
      <c r="C198" s="277" t="s">
        <v>341</v>
      </c>
      <c r="D198" s="278" t="s">
        <v>170</v>
      </c>
      <c r="E198" s="279">
        <v>34.87</v>
      </c>
      <c r="F198" s="279">
        <v>0</v>
      </c>
      <c r="G198" s="280">
        <f>E198*F198</f>
        <v>0</v>
      </c>
      <c r="H198" s="281">
        <v>0.00035</v>
      </c>
      <c r="I198" s="282">
        <f>E198*H198</f>
        <v>0.012204499999999998</v>
      </c>
      <c r="J198" s="281">
        <v>0</v>
      </c>
      <c r="K198" s="282">
        <f>E198*J198</f>
        <v>0</v>
      </c>
      <c r="O198" s="274">
        <v>2</v>
      </c>
      <c r="AA198" s="244">
        <v>2</v>
      </c>
      <c r="AB198" s="244">
        <v>0</v>
      </c>
      <c r="AC198" s="244">
        <v>0</v>
      </c>
      <c r="AZ198" s="244">
        <v>2</v>
      </c>
      <c r="BA198" s="244">
        <f>IF(AZ198=1,G198,0)</f>
        <v>0</v>
      </c>
      <c r="BB198" s="244">
        <f>IF(AZ198=2,G198,0)</f>
        <v>0</v>
      </c>
      <c r="BC198" s="244">
        <f>IF(AZ198=3,G198,0)</f>
        <v>0</v>
      </c>
      <c r="BD198" s="244">
        <f>IF(AZ198=4,G198,0)</f>
        <v>0</v>
      </c>
      <c r="BE198" s="244">
        <f>IF(AZ198=5,G198,0)</f>
        <v>0</v>
      </c>
      <c r="CA198" s="274">
        <v>2</v>
      </c>
      <c r="CB198" s="274">
        <v>0</v>
      </c>
    </row>
    <row r="199" spans="1:15" ht="12.75" customHeight="1">
      <c r="A199" s="283"/>
      <c r="B199" s="284"/>
      <c r="C199" s="285" t="s">
        <v>342</v>
      </c>
      <c r="D199" s="285"/>
      <c r="E199" s="286">
        <v>0</v>
      </c>
      <c r="F199" s="287"/>
      <c r="G199" s="288"/>
      <c r="H199" s="289"/>
      <c r="I199" s="290"/>
      <c r="J199" s="291"/>
      <c r="K199" s="290"/>
      <c r="M199" s="292" t="s">
        <v>342</v>
      </c>
      <c r="O199" s="274"/>
    </row>
    <row r="200" spans="1:15" ht="12.75" customHeight="1">
      <c r="A200" s="283"/>
      <c r="B200" s="284"/>
      <c r="C200" s="285" t="s">
        <v>343</v>
      </c>
      <c r="D200" s="285"/>
      <c r="E200" s="286">
        <v>15.13</v>
      </c>
      <c r="F200" s="287"/>
      <c r="G200" s="288"/>
      <c r="H200" s="289"/>
      <c r="I200" s="290"/>
      <c r="J200" s="291"/>
      <c r="K200" s="290"/>
      <c r="M200" s="292" t="s">
        <v>343</v>
      </c>
      <c r="O200" s="274"/>
    </row>
    <row r="201" spans="1:15" ht="12.75" customHeight="1">
      <c r="A201" s="283"/>
      <c r="B201" s="284"/>
      <c r="C201" s="285" t="s">
        <v>344</v>
      </c>
      <c r="D201" s="285"/>
      <c r="E201" s="286">
        <v>0</v>
      </c>
      <c r="F201" s="287"/>
      <c r="G201" s="288"/>
      <c r="H201" s="289"/>
      <c r="I201" s="290"/>
      <c r="J201" s="291"/>
      <c r="K201" s="290"/>
      <c r="M201" s="292" t="s">
        <v>344</v>
      </c>
      <c r="O201" s="274"/>
    </row>
    <row r="202" spans="1:15" ht="12.75" customHeight="1">
      <c r="A202" s="283"/>
      <c r="B202" s="284"/>
      <c r="C202" s="285" t="s">
        <v>345</v>
      </c>
      <c r="D202" s="285"/>
      <c r="E202" s="286">
        <v>19.74</v>
      </c>
      <c r="F202" s="287"/>
      <c r="G202" s="288"/>
      <c r="H202" s="289"/>
      <c r="I202" s="290"/>
      <c r="J202" s="291"/>
      <c r="K202" s="290"/>
      <c r="M202" s="292" t="s">
        <v>345</v>
      </c>
      <c r="O202" s="274"/>
    </row>
    <row r="203" spans="1:80" ht="22.5">
      <c r="A203" s="275">
        <v>32</v>
      </c>
      <c r="B203" s="276" t="s">
        <v>346</v>
      </c>
      <c r="C203" s="277" t="s">
        <v>347</v>
      </c>
      <c r="D203" s="278" t="s">
        <v>170</v>
      </c>
      <c r="E203" s="279">
        <v>5</v>
      </c>
      <c r="F203" s="279">
        <v>0</v>
      </c>
      <c r="G203" s="280">
        <f>E203*F203</f>
        <v>0</v>
      </c>
      <c r="H203" s="281">
        <v>0.00063</v>
      </c>
      <c r="I203" s="282">
        <f>E203*H203</f>
        <v>0.00315</v>
      </c>
      <c r="J203" s="281">
        <v>0</v>
      </c>
      <c r="K203" s="282">
        <f>E203*J203</f>
        <v>0</v>
      </c>
      <c r="O203" s="274">
        <v>2</v>
      </c>
      <c r="AA203" s="244">
        <v>2</v>
      </c>
      <c r="AB203" s="244">
        <v>7</v>
      </c>
      <c r="AC203" s="244">
        <v>7</v>
      </c>
      <c r="AZ203" s="244">
        <v>2</v>
      </c>
      <c r="BA203" s="244">
        <f>IF(AZ203=1,G203,0)</f>
        <v>0</v>
      </c>
      <c r="BB203" s="244">
        <f>IF(AZ203=2,G203,0)</f>
        <v>0</v>
      </c>
      <c r="BC203" s="244">
        <f>IF(AZ203=3,G203,0)</f>
        <v>0</v>
      </c>
      <c r="BD203" s="244">
        <f>IF(AZ203=4,G203,0)</f>
        <v>0</v>
      </c>
      <c r="BE203" s="244">
        <f>IF(AZ203=5,G203,0)</f>
        <v>0</v>
      </c>
      <c r="CA203" s="274">
        <v>2</v>
      </c>
      <c r="CB203" s="274">
        <v>7</v>
      </c>
    </row>
    <row r="204" spans="1:15" ht="12.75" customHeight="1">
      <c r="A204" s="283"/>
      <c r="B204" s="284"/>
      <c r="C204" s="285" t="s">
        <v>348</v>
      </c>
      <c r="D204" s="285"/>
      <c r="E204" s="286">
        <v>1</v>
      </c>
      <c r="F204" s="287"/>
      <c r="G204" s="288"/>
      <c r="H204" s="289"/>
      <c r="I204" s="290"/>
      <c r="J204" s="291"/>
      <c r="K204" s="290"/>
      <c r="M204" s="292" t="s">
        <v>348</v>
      </c>
      <c r="O204" s="274"/>
    </row>
    <row r="205" spans="1:15" ht="12.75" customHeight="1">
      <c r="A205" s="283"/>
      <c r="B205" s="284"/>
      <c r="C205" s="285" t="s">
        <v>349</v>
      </c>
      <c r="D205" s="285"/>
      <c r="E205" s="286">
        <v>3</v>
      </c>
      <c r="F205" s="287"/>
      <c r="G205" s="288"/>
      <c r="H205" s="289"/>
      <c r="I205" s="290"/>
      <c r="J205" s="291"/>
      <c r="K205" s="290"/>
      <c r="M205" s="292" t="s">
        <v>349</v>
      </c>
      <c r="O205" s="274"/>
    </row>
    <row r="206" spans="1:15" ht="12.75" customHeight="1">
      <c r="A206" s="283"/>
      <c r="B206" s="284"/>
      <c r="C206" s="285" t="s">
        <v>350</v>
      </c>
      <c r="D206" s="285"/>
      <c r="E206" s="286">
        <v>1</v>
      </c>
      <c r="F206" s="287"/>
      <c r="G206" s="288"/>
      <c r="H206" s="289"/>
      <c r="I206" s="290"/>
      <c r="J206" s="291"/>
      <c r="K206" s="290"/>
      <c r="M206" s="292" t="s">
        <v>350</v>
      </c>
      <c r="O206" s="274"/>
    </row>
    <row r="207" spans="1:80" ht="22.5">
      <c r="A207" s="275">
        <v>33</v>
      </c>
      <c r="B207" s="276" t="s">
        <v>351</v>
      </c>
      <c r="C207" s="277" t="s">
        <v>352</v>
      </c>
      <c r="D207" s="278" t="s">
        <v>170</v>
      </c>
      <c r="E207" s="279">
        <v>888.605</v>
      </c>
      <c r="F207" s="279">
        <v>0</v>
      </c>
      <c r="G207" s="280">
        <f>E207*F207</f>
        <v>0</v>
      </c>
      <c r="H207" s="281">
        <v>0.00026</v>
      </c>
      <c r="I207" s="282">
        <f>E207*H207</f>
        <v>0.23103729999999997</v>
      </c>
      <c r="J207" s="281">
        <v>0</v>
      </c>
      <c r="K207" s="282">
        <f>E207*J207</f>
        <v>0</v>
      </c>
      <c r="O207" s="274">
        <v>2</v>
      </c>
      <c r="AA207" s="244">
        <v>2</v>
      </c>
      <c r="AB207" s="244">
        <v>7</v>
      </c>
      <c r="AC207" s="244">
        <v>7</v>
      </c>
      <c r="AZ207" s="244">
        <v>2</v>
      </c>
      <c r="BA207" s="244">
        <f>IF(AZ207=1,G207,0)</f>
        <v>0</v>
      </c>
      <c r="BB207" s="244">
        <f>IF(AZ207=2,G207,0)</f>
        <v>0</v>
      </c>
      <c r="BC207" s="244">
        <f>IF(AZ207=3,G207,0)</f>
        <v>0</v>
      </c>
      <c r="BD207" s="244">
        <f>IF(AZ207=4,G207,0)</f>
        <v>0</v>
      </c>
      <c r="BE207" s="244">
        <f>IF(AZ207=5,G207,0)</f>
        <v>0</v>
      </c>
      <c r="CA207" s="274">
        <v>2</v>
      </c>
      <c r="CB207" s="274">
        <v>7</v>
      </c>
    </row>
    <row r="208" spans="1:15" ht="22.5" customHeight="1">
      <c r="A208" s="283"/>
      <c r="B208" s="284"/>
      <c r="C208" s="285" t="s">
        <v>353</v>
      </c>
      <c r="D208" s="285"/>
      <c r="E208" s="286">
        <v>0</v>
      </c>
      <c r="F208" s="287"/>
      <c r="G208" s="288"/>
      <c r="H208" s="289"/>
      <c r="I208" s="290"/>
      <c r="J208" s="291"/>
      <c r="K208" s="290"/>
      <c r="M208" s="292" t="s">
        <v>353</v>
      </c>
      <c r="O208" s="274"/>
    </row>
    <row r="209" spans="1:15" ht="12.75" customHeight="1">
      <c r="A209" s="283"/>
      <c r="B209" s="284"/>
      <c r="C209" s="285" t="s">
        <v>183</v>
      </c>
      <c r="D209" s="285"/>
      <c r="E209" s="286">
        <v>0</v>
      </c>
      <c r="F209" s="287"/>
      <c r="G209" s="288"/>
      <c r="H209" s="289"/>
      <c r="I209" s="290"/>
      <c r="J209" s="291"/>
      <c r="K209" s="290"/>
      <c r="M209" s="292" t="s">
        <v>183</v>
      </c>
      <c r="O209" s="274"/>
    </row>
    <row r="210" spans="1:15" ht="12.75" customHeight="1">
      <c r="A210" s="283"/>
      <c r="B210" s="284"/>
      <c r="C210" s="285" t="s">
        <v>354</v>
      </c>
      <c r="D210" s="285"/>
      <c r="E210" s="286">
        <v>4.125</v>
      </c>
      <c r="F210" s="287"/>
      <c r="G210" s="288"/>
      <c r="H210" s="289"/>
      <c r="I210" s="290"/>
      <c r="J210" s="291"/>
      <c r="K210" s="290"/>
      <c r="M210" s="292" t="s">
        <v>354</v>
      </c>
      <c r="O210" s="274"/>
    </row>
    <row r="211" spans="1:15" ht="12.75" customHeight="1">
      <c r="A211" s="283"/>
      <c r="B211" s="284"/>
      <c r="C211" s="285" t="s">
        <v>355</v>
      </c>
      <c r="D211" s="285"/>
      <c r="E211" s="286">
        <v>3.45</v>
      </c>
      <c r="F211" s="287"/>
      <c r="G211" s="288"/>
      <c r="H211" s="289"/>
      <c r="I211" s="290"/>
      <c r="J211" s="291"/>
      <c r="K211" s="290"/>
      <c r="M211" s="292" t="s">
        <v>355</v>
      </c>
      <c r="O211" s="274"/>
    </row>
    <row r="212" spans="1:15" ht="22.5" customHeight="1">
      <c r="A212" s="283"/>
      <c r="B212" s="284"/>
      <c r="C212" s="285" t="s">
        <v>356</v>
      </c>
      <c r="D212" s="285"/>
      <c r="E212" s="286">
        <v>33.49</v>
      </c>
      <c r="F212" s="287"/>
      <c r="G212" s="288"/>
      <c r="H212" s="289"/>
      <c r="I212" s="290"/>
      <c r="J212" s="291"/>
      <c r="K212" s="290"/>
      <c r="M212" s="292" t="s">
        <v>356</v>
      </c>
      <c r="O212" s="274"/>
    </row>
    <row r="213" spans="1:15" ht="12.75" customHeight="1">
      <c r="A213" s="283"/>
      <c r="B213" s="284"/>
      <c r="C213" s="285" t="s">
        <v>357</v>
      </c>
      <c r="D213" s="285"/>
      <c r="E213" s="286">
        <v>15.96</v>
      </c>
      <c r="F213" s="287"/>
      <c r="G213" s="288"/>
      <c r="H213" s="289"/>
      <c r="I213" s="290"/>
      <c r="J213" s="291"/>
      <c r="K213" s="290"/>
      <c r="M213" s="292" t="s">
        <v>357</v>
      </c>
      <c r="O213" s="274"/>
    </row>
    <row r="214" spans="1:15" ht="12.75" customHeight="1">
      <c r="A214" s="283"/>
      <c r="B214" s="284"/>
      <c r="C214" s="285" t="s">
        <v>358</v>
      </c>
      <c r="D214" s="285"/>
      <c r="E214" s="286">
        <v>49.12</v>
      </c>
      <c r="F214" s="287"/>
      <c r="G214" s="288"/>
      <c r="H214" s="289"/>
      <c r="I214" s="290"/>
      <c r="J214" s="291"/>
      <c r="K214" s="290"/>
      <c r="M214" s="292" t="s">
        <v>358</v>
      </c>
      <c r="O214" s="274"/>
    </row>
    <row r="215" spans="1:15" ht="12.75" customHeight="1">
      <c r="A215" s="283"/>
      <c r="B215" s="284"/>
      <c r="C215" s="285" t="s">
        <v>359</v>
      </c>
      <c r="D215" s="285"/>
      <c r="E215" s="286">
        <v>199.375</v>
      </c>
      <c r="F215" s="287"/>
      <c r="G215" s="288"/>
      <c r="H215" s="289"/>
      <c r="I215" s="290"/>
      <c r="J215" s="291"/>
      <c r="K215" s="290"/>
      <c r="M215" s="292" t="s">
        <v>359</v>
      </c>
      <c r="O215" s="274"/>
    </row>
    <row r="216" spans="1:15" ht="12.75" customHeight="1">
      <c r="A216" s="283"/>
      <c r="B216" s="284"/>
      <c r="C216" s="285" t="s">
        <v>360</v>
      </c>
      <c r="D216" s="285"/>
      <c r="E216" s="286">
        <v>19.6</v>
      </c>
      <c r="F216" s="287"/>
      <c r="G216" s="288"/>
      <c r="H216" s="289"/>
      <c r="I216" s="290"/>
      <c r="J216" s="291"/>
      <c r="K216" s="290"/>
      <c r="M216" s="292" t="s">
        <v>360</v>
      </c>
      <c r="O216" s="274"/>
    </row>
    <row r="217" spans="1:15" ht="12.75" customHeight="1">
      <c r="A217" s="283"/>
      <c r="B217" s="284"/>
      <c r="C217" s="285" t="s">
        <v>361</v>
      </c>
      <c r="D217" s="285"/>
      <c r="E217" s="286">
        <v>37.375</v>
      </c>
      <c r="F217" s="287"/>
      <c r="G217" s="288"/>
      <c r="H217" s="289"/>
      <c r="I217" s="290"/>
      <c r="J217" s="291"/>
      <c r="K217" s="290"/>
      <c r="M217" s="292" t="s">
        <v>361</v>
      </c>
      <c r="O217" s="274"/>
    </row>
    <row r="218" spans="1:15" ht="12.75" customHeight="1">
      <c r="A218" s="283"/>
      <c r="B218" s="284"/>
      <c r="C218" s="285" t="s">
        <v>362</v>
      </c>
      <c r="D218" s="285"/>
      <c r="E218" s="286">
        <v>55.105</v>
      </c>
      <c r="F218" s="287"/>
      <c r="G218" s="288"/>
      <c r="H218" s="289"/>
      <c r="I218" s="290"/>
      <c r="J218" s="291"/>
      <c r="K218" s="290"/>
      <c r="M218" s="292" t="s">
        <v>362</v>
      </c>
      <c r="O218" s="274"/>
    </row>
    <row r="219" spans="1:15" ht="12.75" customHeight="1">
      <c r="A219" s="283"/>
      <c r="B219" s="284"/>
      <c r="C219" s="285" t="s">
        <v>187</v>
      </c>
      <c r="D219" s="285"/>
      <c r="E219" s="286">
        <v>0</v>
      </c>
      <c r="F219" s="287"/>
      <c r="G219" s="288"/>
      <c r="H219" s="289"/>
      <c r="I219" s="290"/>
      <c r="J219" s="291"/>
      <c r="K219" s="290"/>
      <c r="M219" s="292" t="s">
        <v>187</v>
      </c>
      <c r="O219" s="274"/>
    </row>
    <row r="220" spans="1:15" ht="12.75" customHeight="1">
      <c r="A220" s="283"/>
      <c r="B220" s="284"/>
      <c r="C220" s="285" t="s">
        <v>363</v>
      </c>
      <c r="D220" s="285"/>
      <c r="E220" s="286">
        <v>8.78</v>
      </c>
      <c r="F220" s="287"/>
      <c r="G220" s="288"/>
      <c r="H220" s="289"/>
      <c r="I220" s="290"/>
      <c r="J220" s="291"/>
      <c r="K220" s="290"/>
      <c r="M220" s="292" t="s">
        <v>363</v>
      </c>
      <c r="O220" s="274"/>
    </row>
    <row r="221" spans="1:15" ht="12.75" customHeight="1">
      <c r="A221" s="283"/>
      <c r="B221" s="284"/>
      <c r="C221" s="285" t="s">
        <v>364</v>
      </c>
      <c r="D221" s="285"/>
      <c r="E221" s="286">
        <v>22.235</v>
      </c>
      <c r="F221" s="287"/>
      <c r="G221" s="288"/>
      <c r="H221" s="289"/>
      <c r="I221" s="290"/>
      <c r="J221" s="291"/>
      <c r="K221" s="290"/>
      <c r="M221" s="292" t="s">
        <v>364</v>
      </c>
      <c r="O221" s="274"/>
    </row>
    <row r="222" spans="1:15" ht="12.75" customHeight="1">
      <c r="A222" s="283"/>
      <c r="B222" s="284"/>
      <c r="C222" s="285" t="s">
        <v>365</v>
      </c>
      <c r="D222" s="285"/>
      <c r="E222" s="286">
        <v>43.85</v>
      </c>
      <c r="F222" s="287"/>
      <c r="G222" s="288"/>
      <c r="H222" s="289"/>
      <c r="I222" s="290"/>
      <c r="J222" s="291"/>
      <c r="K222" s="290"/>
      <c r="M222" s="292" t="s">
        <v>365</v>
      </c>
      <c r="O222" s="274"/>
    </row>
    <row r="223" spans="1:15" ht="12.75" customHeight="1">
      <c r="A223" s="283"/>
      <c r="B223" s="284"/>
      <c r="C223" s="285" t="s">
        <v>366</v>
      </c>
      <c r="D223" s="285"/>
      <c r="E223" s="286">
        <v>74.87</v>
      </c>
      <c r="F223" s="287"/>
      <c r="G223" s="288"/>
      <c r="H223" s="289"/>
      <c r="I223" s="290"/>
      <c r="J223" s="291"/>
      <c r="K223" s="290"/>
      <c r="M223" s="292" t="s">
        <v>366</v>
      </c>
      <c r="O223" s="274"/>
    </row>
    <row r="224" spans="1:15" ht="12.75" customHeight="1">
      <c r="A224" s="283"/>
      <c r="B224" s="284"/>
      <c r="C224" s="285" t="s">
        <v>367</v>
      </c>
      <c r="D224" s="285"/>
      <c r="E224" s="286">
        <v>123.2</v>
      </c>
      <c r="F224" s="287"/>
      <c r="G224" s="288"/>
      <c r="H224" s="289"/>
      <c r="I224" s="290"/>
      <c r="J224" s="291"/>
      <c r="K224" s="290"/>
      <c r="M224" s="292" t="s">
        <v>367</v>
      </c>
      <c r="O224" s="274"/>
    </row>
    <row r="225" spans="1:15" ht="12.75" customHeight="1">
      <c r="A225" s="283"/>
      <c r="B225" s="284"/>
      <c r="C225" s="285" t="s">
        <v>368</v>
      </c>
      <c r="D225" s="285"/>
      <c r="E225" s="286">
        <v>198.07</v>
      </c>
      <c r="F225" s="287"/>
      <c r="G225" s="288"/>
      <c r="H225" s="289"/>
      <c r="I225" s="290"/>
      <c r="J225" s="291"/>
      <c r="K225" s="290"/>
      <c r="M225" s="292" t="s">
        <v>368</v>
      </c>
      <c r="O225" s="274"/>
    </row>
    <row r="226" spans="1:57" ht="12.75">
      <c r="A226" s="293"/>
      <c r="B226" s="294" t="s">
        <v>177</v>
      </c>
      <c r="C226" s="295" t="s">
        <v>369</v>
      </c>
      <c r="D226" s="296"/>
      <c r="E226" s="297"/>
      <c r="F226" s="298"/>
      <c r="G226" s="299">
        <f>SUM(G197:G225)</f>
        <v>0</v>
      </c>
      <c r="H226" s="300"/>
      <c r="I226" s="301">
        <f>SUM(I197:I225)</f>
        <v>0.24639179999999997</v>
      </c>
      <c r="J226" s="300"/>
      <c r="K226" s="301">
        <f>SUM(K197:K225)</f>
        <v>0</v>
      </c>
      <c r="O226" s="274">
        <v>4</v>
      </c>
      <c r="BA226" s="302">
        <f>SUM(BA197:BA225)</f>
        <v>0</v>
      </c>
      <c r="BB226" s="302">
        <f>SUM(BB197:BB225)</f>
        <v>0</v>
      </c>
      <c r="BC226" s="302">
        <f>SUM(BC197:BC225)</f>
        <v>0</v>
      </c>
      <c r="BD226" s="302">
        <f>SUM(BD197:BD225)</f>
        <v>0</v>
      </c>
      <c r="BE226" s="302">
        <f>SUM(BE197:BE225)</f>
        <v>0</v>
      </c>
    </row>
    <row r="227" spans="1:15" ht="12.75">
      <c r="A227" s="264" t="s">
        <v>167</v>
      </c>
      <c r="B227" s="265" t="s">
        <v>85</v>
      </c>
      <c r="C227" s="266" t="s">
        <v>86</v>
      </c>
      <c r="D227" s="267"/>
      <c r="E227" s="268"/>
      <c r="F227" s="268"/>
      <c r="G227" s="269"/>
      <c r="H227" s="270"/>
      <c r="I227" s="271"/>
      <c r="J227" s="272"/>
      <c r="K227" s="273"/>
      <c r="O227" s="274">
        <v>1</v>
      </c>
    </row>
    <row r="228" spans="1:80" ht="22.5">
      <c r="A228" s="275">
        <v>34</v>
      </c>
      <c r="B228" s="276" t="s">
        <v>370</v>
      </c>
      <c r="C228" s="277" t="s">
        <v>371</v>
      </c>
      <c r="D228" s="278" t="s">
        <v>201</v>
      </c>
      <c r="E228" s="279">
        <v>1</v>
      </c>
      <c r="F228" s="279">
        <v>0</v>
      </c>
      <c r="G228" s="280">
        <f>E228*F228</f>
        <v>0</v>
      </c>
      <c r="H228" s="281">
        <v>0</v>
      </c>
      <c r="I228" s="282">
        <f>E228*H228</f>
        <v>0</v>
      </c>
      <c r="J228" s="281">
        <v>0</v>
      </c>
      <c r="K228" s="282">
        <f>E228*J228</f>
        <v>0</v>
      </c>
      <c r="O228" s="274">
        <v>2</v>
      </c>
      <c r="AA228" s="244">
        <v>1</v>
      </c>
      <c r="AB228" s="244">
        <v>9</v>
      </c>
      <c r="AC228" s="244">
        <v>9</v>
      </c>
      <c r="AZ228" s="244">
        <v>4</v>
      </c>
      <c r="BA228" s="244">
        <f>IF(AZ228=1,G228,0)</f>
        <v>0</v>
      </c>
      <c r="BB228" s="244">
        <f>IF(AZ228=2,G228,0)</f>
        <v>0</v>
      </c>
      <c r="BC228" s="244">
        <f>IF(AZ228=3,G228,0)</f>
        <v>0</v>
      </c>
      <c r="BD228" s="244">
        <f>IF(AZ228=4,G228,0)</f>
        <v>0</v>
      </c>
      <c r="BE228" s="244">
        <f>IF(AZ228=5,G228,0)</f>
        <v>0</v>
      </c>
      <c r="CA228" s="274">
        <v>1</v>
      </c>
      <c r="CB228" s="274">
        <v>9</v>
      </c>
    </row>
    <row r="229" spans="1:57" ht="12.75">
      <c r="A229" s="293"/>
      <c r="B229" s="294" t="s">
        <v>177</v>
      </c>
      <c r="C229" s="295" t="s">
        <v>372</v>
      </c>
      <c r="D229" s="296"/>
      <c r="E229" s="297"/>
      <c r="F229" s="298"/>
      <c r="G229" s="299">
        <f>SUM(G227:G228)</f>
        <v>0</v>
      </c>
      <c r="H229" s="300"/>
      <c r="I229" s="301">
        <f>SUM(I227:I228)</f>
        <v>0</v>
      </c>
      <c r="J229" s="300"/>
      <c r="K229" s="301">
        <f>SUM(K227:K228)</f>
        <v>0</v>
      </c>
      <c r="O229" s="274">
        <v>4</v>
      </c>
      <c r="BA229" s="302">
        <f>SUM(BA227:BA228)</f>
        <v>0</v>
      </c>
      <c r="BB229" s="302">
        <f>SUM(BB227:BB228)</f>
        <v>0</v>
      </c>
      <c r="BC229" s="302">
        <f>SUM(BC227:BC228)</f>
        <v>0</v>
      </c>
      <c r="BD229" s="302">
        <f>SUM(BD227:BD228)</f>
        <v>0</v>
      </c>
      <c r="BE229" s="302">
        <f>SUM(BE227:BE228)</f>
        <v>0</v>
      </c>
    </row>
    <row r="230" spans="1:15" ht="12.75">
      <c r="A230" s="264" t="s">
        <v>167</v>
      </c>
      <c r="B230" s="265" t="s">
        <v>83</v>
      </c>
      <c r="C230" s="266" t="s">
        <v>84</v>
      </c>
      <c r="D230" s="267"/>
      <c r="E230" s="268"/>
      <c r="F230" s="268"/>
      <c r="G230" s="269"/>
      <c r="H230" s="270"/>
      <c r="I230" s="271"/>
      <c r="J230" s="272"/>
      <c r="K230" s="273"/>
      <c r="O230" s="274">
        <v>1</v>
      </c>
    </row>
    <row r="231" spans="1:80" ht="12.75">
      <c r="A231" s="275">
        <v>35</v>
      </c>
      <c r="B231" s="276" t="s">
        <v>373</v>
      </c>
      <c r="C231" s="277" t="s">
        <v>374</v>
      </c>
      <c r="D231" s="278" t="s">
        <v>299</v>
      </c>
      <c r="E231" s="279">
        <v>7.77839175</v>
      </c>
      <c r="F231" s="279">
        <v>0</v>
      </c>
      <c r="G231" s="280">
        <f aca="true" t="shared" si="8" ref="G231:G238">E231*F231</f>
        <v>0</v>
      </c>
      <c r="H231" s="281">
        <v>0</v>
      </c>
      <c r="I231" s="282">
        <f aca="true" t="shared" si="9" ref="I231:I238">E231*H231</f>
        <v>0</v>
      </c>
      <c r="J231" s="281"/>
      <c r="K231" s="282">
        <f aca="true" t="shared" si="10" ref="K231:K238">E231*J231</f>
        <v>0</v>
      </c>
      <c r="O231" s="274">
        <v>2</v>
      </c>
      <c r="AA231" s="244">
        <v>8</v>
      </c>
      <c r="AB231" s="244">
        <v>0</v>
      </c>
      <c r="AC231" s="244">
        <v>3</v>
      </c>
      <c r="AZ231" s="244">
        <v>1</v>
      </c>
      <c r="BA231" s="244">
        <f aca="true" t="shared" si="11" ref="BA231:BA238">IF(AZ231=1,G231,0)</f>
        <v>0</v>
      </c>
      <c r="BB231" s="244">
        <f aca="true" t="shared" si="12" ref="BB231:BB238">IF(AZ231=2,G231,0)</f>
        <v>0</v>
      </c>
      <c r="BC231" s="244">
        <f aca="true" t="shared" si="13" ref="BC231:BC238">IF(AZ231=3,G231,0)</f>
        <v>0</v>
      </c>
      <c r="BD231" s="244">
        <f aca="true" t="shared" si="14" ref="BD231:BD238">IF(AZ231=4,G231,0)</f>
        <v>0</v>
      </c>
      <c r="BE231" s="244">
        <f aca="true" t="shared" si="15" ref="BE231:BE238">IF(AZ231=5,G231,0)</f>
        <v>0</v>
      </c>
      <c r="CA231" s="274">
        <v>8</v>
      </c>
      <c r="CB231" s="274">
        <v>0</v>
      </c>
    </row>
    <row r="232" spans="1:80" ht="12.75">
      <c r="A232" s="275">
        <v>36</v>
      </c>
      <c r="B232" s="276" t="s">
        <v>375</v>
      </c>
      <c r="C232" s="277" t="s">
        <v>376</v>
      </c>
      <c r="D232" s="278" t="s">
        <v>299</v>
      </c>
      <c r="E232" s="279">
        <v>5.8337938125</v>
      </c>
      <c r="F232" s="279">
        <v>0</v>
      </c>
      <c r="G232" s="280">
        <f t="shared" si="8"/>
        <v>0</v>
      </c>
      <c r="H232" s="281">
        <v>0</v>
      </c>
      <c r="I232" s="282">
        <f t="shared" si="9"/>
        <v>0</v>
      </c>
      <c r="J232" s="281"/>
      <c r="K232" s="282">
        <f t="shared" si="10"/>
        <v>0</v>
      </c>
      <c r="O232" s="274">
        <v>2</v>
      </c>
      <c r="AA232" s="244">
        <v>8</v>
      </c>
      <c r="AB232" s="244">
        <v>0</v>
      </c>
      <c r="AC232" s="244">
        <v>3</v>
      </c>
      <c r="AZ232" s="244">
        <v>1</v>
      </c>
      <c r="BA232" s="244">
        <f t="shared" si="11"/>
        <v>0</v>
      </c>
      <c r="BB232" s="244">
        <f t="shared" si="12"/>
        <v>0</v>
      </c>
      <c r="BC232" s="244">
        <f t="shared" si="13"/>
        <v>0</v>
      </c>
      <c r="BD232" s="244">
        <f t="shared" si="14"/>
        <v>0</v>
      </c>
      <c r="BE232" s="244">
        <f t="shared" si="15"/>
        <v>0</v>
      </c>
      <c r="CA232" s="274">
        <v>8</v>
      </c>
      <c r="CB232" s="274">
        <v>0</v>
      </c>
    </row>
    <row r="233" spans="1:80" ht="12.75">
      <c r="A233" s="275">
        <v>37</v>
      </c>
      <c r="B233" s="276" t="s">
        <v>377</v>
      </c>
      <c r="C233" s="277" t="s">
        <v>378</v>
      </c>
      <c r="D233" s="278" t="s">
        <v>299</v>
      </c>
      <c r="E233" s="279">
        <v>7.77839175</v>
      </c>
      <c r="F233" s="279">
        <v>0</v>
      </c>
      <c r="G233" s="280">
        <f t="shared" si="8"/>
        <v>0</v>
      </c>
      <c r="H233" s="281">
        <v>0</v>
      </c>
      <c r="I233" s="282">
        <f t="shared" si="9"/>
        <v>0</v>
      </c>
      <c r="J233" s="281"/>
      <c r="K233" s="282">
        <f t="shared" si="10"/>
        <v>0</v>
      </c>
      <c r="O233" s="274">
        <v>2</v>
      </c>
      <c r="AA233" s="244">
        <v>8</v>
      </c>
      <c r="AB233" s="244">
        <v>0</v>
      </c>
      <c r="AC233" s="244">
        <v>3</v>
      </c>
      <c r="AZ233" s="244">
        <v>1</v>
      </c>
      <c r="BA233" s="244">
        <f t="shared" si="11"/>
        <v>0</v>
      </c>
      <c r="BB233" s="244">
        <f t="shared" si="12"/>
        <v>0</v>
      </c>
      <c r="BC233" s="244">
        <f t="shared" si="13"/>
        <v>0</v>
      </c>
      <c r="BD233" s="244">
        <f t="shared" si="14"/>
        <v>0</v>
      </c>
      <c r="BE233" s="244">
        <f t="shared" si="15"/>
        <v>0</v>
      </c>
      <c r="CA233" s="274">
        <v>8</v>
      </c>
      <c r="CB233" s="274">
        <v>0</v>
      </c>
    </row>
    <row r="234" spans="1:80" ht="12.75">
      <c r="A234" s="275">
        <v>38</v>
      </c>
      <c r="B234" s="276" t="s">
        <v>379</v>
      </c>
      <c r="C234" s="277" t="s">
        <v>380</v>
      </c>
      <c r="D234" s="278" t="s">
        <v>299</v>
      </c>
      <c r="E234" s="279">
        <v>108.8974845</v>
      </c>
      <c r="F234" s="279">
        <v>0</v>
      </c>
      <c r="G234" s="280">
        <f t="shared" si="8"/>
        <v>0</v>
      </c>
      <c r="H234" s="281">
        <v>0</v>
      </c>
      <c r="I234" s="282">
        <f t="shared" si="9"/>
        <v>0</v>
      </c>
      <c r="J234" s="281"/>
      <c r="K234" s="282">
        <f t="shared" si="10"/>
        <v>0</v>
      </c>
      <c r="O234" s="274">
        <v>2</v>
      </c>
      <c r="AA234" s="244">
        <v>8</v>
      </c>
      <c r="AB234" s="244">
        <v>0</v>
      </c>
      <c r="AC234" s="244">
        <v>3</v>
      </c>
      <c r="AZ234" s="244">
        <v>1</v>
      </c>
      <c r="BA234" s="244">
        <f t="shared" si="11"/>
        <v>0</v>
      </c>
      <c r="BB234" s="244">
        <f t="shared" si="12"/>
        <v>0</v>
      </c>
      <c r="BC234" s="244">
        <f t="shared" si="13"/>
        <v>0</v>
      </c>
      <c r="BD234" s="244">
        <f t="shared" si="14"/>
        <v>0</v>
      </c>
      <c r="BE234" s="244">
        <f t="shared" si="15"/>
        <v>0</v>
      </c>
      <c r="CA234" s="274">
        <v>8</v>
      </c>
      <c r="CB234" s="274">
        <v>0</v>
      </c>
    </row>
    <row r="235" spans="1:80" ht="12.75">
      <c r="A235" s="275">
        <v>39</v>
      </c>
      <c r="B235" s="276" t="s">
        <v>381</v>
      </c>
      <c r="C235" s="277" t="s">
        <v>382</v>
      </c>
      <c r="D235" s="278" t="s">
        <v>299</v>
      </c>
      <c r="E235" s="279">
        <v>7.77839175</v>
      </c>
      <c r="F235" s="279">
        <v>0</v>
      </c>
      <c r="G235" s="280">
        <f t="shared" si="8"/>
        <v>0</v>
      </c>
      <c r="H235" s="281">
        <v>0</v>
      </c>
      <c r="I235" s="282">
        <f t="shared" si="9"/>
        <v>0</v>
      </c>
      <c r="J235" s="281"/>
      <c r="K235" s="282">
        <f t="shared" si="10"/>
        <v>0</v>
      </c>
      <c r="O235" s="274">
        <v>2</v>
      </c>
      <c r="AA235" s="244">
        <v>8</v>
      </c>
      <c r="AB235" s="244">
        <v>0</v>
      </c>
      <c r="AC235" s="244">
        <v>3</v>
      </c>
      <c r="AZ235" s="244">
        <v>1</v>
      </c>
      <c r="BA235" s="244">
        <f t="shared" si="11"/>
        <v>0</v>
      </c>
      <c r="BB235" s="244">
        <f t="shared" si="12"/>
        <v>0</v>
      </c>
      <c r="BC235" s="244">
        <f t="shared" si="13"/>
        <v>0</v>
      </c>
      <c r="BD235" s="244">
        <f t="shared" si="14"/>
        <v>0</v>
      </c>
      <c r="BE235" s="244">
        <f t="shared" si="15"/>
        <v>0</v>
      </c>
      <c r="CA235" s="274">
        <v>8</v>
      </c>
      <c r="CB235" s="274">
        <v>0</v>
      </c>
    </row>
    <row r="236" spans="1:80" ht="12.75">
      <c r="A236" s="275">
        <v>40</v>
      </c>
      <c r="B236" s="276" t="s">
        <v>383</v>
      </c>
      <c r="C236" s="277" t="s">
        <v>384</v>
      </c>
      <c r="D236" s="278" t="s">
        <v>299</v>
      </c>
      <c r="E236" s="279">
        <v>77.7839175</v>
      </c>
      <c r="F236" s="279">
        <v>0</v>
      </c>
      <c r="G236" s="280">
        <f t="shared" si="8"/>
        <v>0</v>
      </c>
      <c r="H236" s="281">
        <v>0</v>
      </c>
      <c r="I236" s="282">
        <f t="shared" si="9"/>
        <v>0</v>
      </c>
      <c r="J236" s="281"/>
      <c r="K236" s="282">
        <f t="shared" si="10"/>
        <v>0</v>
      </c>
      <c r="O236" s="274">
        <v>2</v>
      </c>
      <c r="AA236" s="244">
        <v>8</v>
      </c>
      <c r="AB236" s="244">
        <v>0</v>
      </c>
      <c r="AC236" s="244">
        <v>3</v>
      </c>
      <c r="AZ236" s="244">
        <v>1</v>
      </c>
      <c r="BA236" s="244">
        <f t="shared" si="11"/>
        <v>0</v>
      </c>
      <c r="BB236" s="244">
        <f t="shared" si="12"/>
        <v>0</v>
      </c>
      <c r="BC236" s="244">
        <f t="shared" si="13"/>
        <v>0</v>
      </c>
      <c r="BD236" s="244">
        <f t="shared" si="14"/>
        <v>0</v>
      </c>
      <c r="BE236" s="244">
        <f t="shared" si="15"/>
        <v>0</v>
      </c>
      <c r="CA236" s="274">
        <v>8</v>
      </c>
      <c r="CB236" s="274">
        <v>0</v>
      </c>
    </row>
    <row r="237" spans="1:80" ht="12.75">
      <c r="A237" s="275">
        <v>41</v>
      </c>
      <c r="B237" s="276" t="s">
        <v>385</v>
      </c>
      <c r="C237" s="277" t="s">
        <v>386</v>
      </c>
      <c r="D237" s="278" t="s">
        <v>299</v>
      </c>
      <c r="E237" s="279">
        <v>7.77839175</v>
      </c>
      <c r="F237" s="279">
        <v>0</v>
      </c>
      <c r="G237" s="280">
        <f t="shared" si="8"/>
        <v>0</v>
      </c>
      <c r="H237" s="281">
        <v>0</v>
      </c>
      <c r="I237" s="282">
        <f t="shared" si="9"/>
        <v>0</v>
      </c>
      <c r="J237" s="281"/>
      <c r="K237" s="282">
        <f t="shared" si="10"/>
        <v>0</v>
      </c>
      <c r="O237" s="274">
        <v>2</v>
      </c>
      <c r="AA237" s="244">
        <v>8</v>
      </c>
      <c r="AB237" s="244">
        <v>0</v>
      </c>
      <c r="AC237" s="244">
        <v>3</v>
      </c>
      <c r="AZ237" s="244">
        <v>1</v>
      </c>
      <c r="BA237" s="244">
        <f t="shared" si="11"/>
        <v>0</v>
      </c>
      <c r="BB237" s="244">
        <f t="shared" si="12"/>
        <v>0</v>
      </c>
      <c r="BC237" s="244">
        <f t="shared" si="13"/>
        <v>0</v>
      </c>
      <c r="BD237" s="244">
        <f t="shared" si="14"/>
        <v>0</v>
      </c>
      <c r="BE237" s="244">
        <f t="shared" si="15"/>
        <v>0</v>
      </c>
      <c r="CA237" s="274">
        <v>8</v>
      </c>
      <c r="CB237" s="274">
        <v>0</v>
      </c>
    </row>
    <row r="238" spans="1:80" ht="12.75">
      <c r="A238" s="275">
        <v>42</v>
      </c>
      <c r="B238" s="276" t="s">
        <v>387</v>
      </c>
      <c r="C238" s="277" t="s">
        <v>388</v>
      </c>
      <c r="D238" s="278" t="s">
        <v>299</v>
      </c>
      <c r="E238" s="279">
        <v>7.77839175</v>
      </c>
      <c r="F238" s="279">
        <v>0</v>
      </c>
      <c r="G238" s="280">
        <f t="shared" si="8"/>
        <v>0</v>
      </c>
      <c r="H238" s="281">
        <v>0</v>
      </c>
      <c r="I238" s="282">
        <f t="shared" si="9"/>
        <v>0</v>
      </c>
      <c r="J238" s="281"/>
      <c r="K238" s="282">
        <f t="shared" si="10"/>
        <v>0</v>
      </c>
      <c r="O238" s="274">
        <v>2</v>
      </c>
      <c r="AA238" s="244">
        <v>8</v>
      </c>
      <c r="AB238" s="244">
        <v>0</v>
      </c>
      <c r="AC238" s="244">
        <v>3</v>
      </c>
      <c r="AZ238" s="244">
        <v>1</v>
      </c>
      <c r="BA238" s="244">
        <f t="shared" si="11"/>
        <v>0</v>
      </c>
      <c r="BB238" s="244">
        <f t="shared" si="12"/>
        <v>0</v>
      </c>
      <c r="BC238" s="244">
        <f t="shared" si="13"/>
        <v>0</v>
      </c>
      <c r="BD238" s="244">
        <f t="shared" si="14"/>
        <v>0</v>
      </c>
      <c r="BE238" s="244">
        <f t="shared" si="15"/>
        <v>0</v>
      </c>
      <c r="CA238" s="274">
        <v>8</v>
      </c>
      <c r="CB238" s="274">
        <v>0</v>
      </c>
    </row>
    <row r="239" spans="1:57" ht="12.75">
      <c r="A239" s="293"/>
      <c r="B239" s="294" t="s">
        <v>177</v>
      </c>
      <c r="C239" s="295" t="s">
        <v>389</v>
      </c>
      <c r="D239" s="296"/>
      <c r="E239" s="297"/>
      <c r="F239" s="298"/>
      <c r="G239" s="299">
        <f>SUM(G230:G238)</f>
        <v>0</v>
      </c>
      <c r="H239" s="300"/>
      <c r="I239" s="301">
        <f>SUM(I230:I238)</f>
        <v>0</v>
      </c>
      <c r="J239" s="300"/>
      <c r="K239" s="301">
        <f>SUM(K230:K238)</f>
        <v>0</v>
      </c>
      <c r="O239" s="274">
        <v>4</v>
      </c>
      <c r="BA239" s="302">
        <f>SUM(BA230:BA238)</f>
        <v>0</v>
      </c>
      <c r="BB239" s="302">
        <f>SUM(BB230:BB238)</f>
        <v>0</v>
      </c>
      <c r="BC239" s="302">
        <f>SUM(BC230:BC238)</f>
        <v>0</v>
      </c>
      <c r="BD239" s="302">
        <f>SUM(BD230:BD238)</f>
        <v>0</v>
      </c>
      <c r="BE239" s="302">
        <f>SUM(BE230:BE238)</f>
        <v>0</v>
      </c>
    </row>
    <row r="240" s="244" customFormat="1" ht="12.75"/>
    <row r="241" s="244" customFormat="1" ht="12.75"/>
    <row r="242" s="244" customFormat="1" ht="12.75"/>
    <row r="243" s="244" customFormat="1" ht="12.75"/>
    <row r="244" s="244" customFormat="1" ht="12.75"/>
    <row r="245" s="244" customFormat="1" ht="12.75"/>
    <row r="246" s="244" customFormat="1" ht="12.75"/>
    <row r="247" s="244" customFormat="1" ht="12.75"/>
    <row r="248" s="244" customFormat="1" ht="12.75"/>
    <row r="249" s="244" customFormat="1" ht="12.75"/>
    <row r="250" s="244" customFormat="1" ht="12.75"/>
    <row r="251" s="244" customFormat="1" ht="12.75"/>
    <row r="252" s="244" customFormat="1" ht="12.75"/>
    <row r="253" s="244" customFormat="1" ht="12.75"/>
    <row r="254" s="244" customFormat="1" ht="12.75"/>
    <row r="255" s="244" customFormat="1" ht="12.75"/>
    <row r="256" s="244" customFormat="1" ht="12.75"/>
    <row r="257" s="244" customFormat="1" ht="12.75"/>
    <row r="258" s="244" customFormat="1" ht="12.75"/>
    <row r="259" s="244" customFormat="1" ht="12.75"/>
    <row r="260" s="244" customFormat="1" ht="12.75"/>
    <row r="261" s="244" customFormat="1" ht="12.75"/>
    <row r="262" s="244" customFormat="1" ht="12.75"/>
    <row r="263" spans="1:7" ht="12.75">
      <c r="A263" s="291"/>
      <c r="B263" s="291"/>
      <c r="C263" s="291"/>
      <c r="D263" s="291"/>
      <c r="E263" s="291"/>
      <c r="F263" s="291"/>
      <c r="G263" s="291"/>
    </row>
    <row r="264" spans="1:7" ht="12.75">
      <c r="A264" s="291"/>
      <c r="B264" s="291"/>
      <c r="C264" s="291"/>
      <c r="D264" s="291"/>
      <c r="E264" s="291"/>
      <c r="F264" s="291"/>
      <c r="G264" s="291"/>
    </row>
    <row r="265" spans="1:7" ht="12.75">
      <c r="A265" s="291"/>
      <c r="B265" s="291"/>
      <c r="C265" s="291"/>
      <c r="D265" s="291"/>
      <c r="E265" s="291"/>
      <c r="F265" s="291"/>
      <c r="G265" s="291"/>
    </row>
    <row r="266" spans="1:7" ht="12.75">
      <c r="A266" s="291"/>
      <c r="B266" s="291"/>
      <c r="C266" s="291"/>
      <c r="D266" s="291"/>
      <c r="E266" s="291"/>
      <c r="F266" s="291"/>
      <c r="G266" s="291"/>
    </row>
    <row r="267" s="244" customFormat="1" ht="12.75"/>
    <row r="268" s="244" customFormat="1" ht="12.75"/>
    <row r="269" s="244" customFormat="1" ht="12.75"/>
    <row r="270" s="244" customFormat="1" ht="12.75"/>
    <row r="271" s="244" customFormat="1" ht="12.75"/>
    <row r="272" s="244" customFormat="1" ht="12.75"/>
    <row r="273" s="244" customFormat="1" ht="12.75"/>
    <row r="274" s="244" customFormat="1" ht="12.75"/>
    <row r="275" s="244" customFormat="1" ht="12.75"/>
    <row r="276" s="244" customFormat="1" ht="12.75"/>
    <row r="277" s="244" customFormat="1" ht="12.75"/>
    <row r="278" s="244" customFormat="1" ht="12.75"/>
    <row r="279" s="244" customFormat="1" ht="12.75"/>
    <row r="280" s="244" customFormat="1" ht="12.75"/>
    <row r="281" s="244" customFormat="1" ht="12.75"/>
    <row r="282" s="244" customFormat="1" ht="12.75"/>
    <row r="283" s="244" customFormat="1" ht="12.75"/>
    <row r="284" s="244" customFormat="1" ht="12.75"/>
    <row r="285" s="244" customFormat="1" ht="12.75"/>
    <row r="286" s="244" customFormat="1" ht="12.75"/>
    <row r="287" s="244" customFormat="1" ht="12.75"/>
    <row r="288" s="244" customFormat="1" ht="12.75"/>
    <row r="289" s="244" customFormat="1" ht="12.75"/>
    <row r="290" s="244" customFormat="1" ht="12.75"/>
    <row r="291" s="244" customFormat="1" ht="12.75"/>
    <row r="292" s="244" customFormat="1" ht="12.75"/>
    <row r="293" s="244" customFormat="1" ht="12.75"/>
    <row r="294" s="244" customFormat="1" ht="12.75"/>
    <row r="295" s="244" customFormat="1" ht="12.75"/>
    <row r="296" s="244" customFormat="1" ht="12.75"/>
    <row r="297" s="244" customFormat="1" ht="12.75"/>
    <row r="298" spans="1:2" ht="12.75">
      <c r="A298" s="305"/>
      <c r="B298" s="305"/>
    </row>
    <row r="299" spans="1:7" ht="12.75">
      <c r="A299" s="291"/>
      <c r="B299" s="291"/>
      <c r="C299" s="306"/>
      <c r="D299" s="306"/>
      <c r="E299" s="307"/>
      <c r="F299" s="306"/>
      <c r="G299" s="308"/>
    </row>
    <row r="300" spans="1:7" ht="12.75">
      <c r="A300" s="309"/>
      <c r="B300" s="309"/>
      <c r="C300" s="291"/>
      <c r="D300" s="291"/>
      <c r="E300" s="310"/>
      <c r="F300" s="291"/>
      <c r="G300" s="291"/>
    </row>
    <row r="301" spans="1:7" ht="12.75">
      <c r="A301" s="291"/>
      <c r="B301" s="291"/>
      <c r="C301" s="291"/>
      <c r="D301" s="291"/>
      <c r="E301" s="310"/>
      <c r="F301" s="291"/>
      <c r="G301" s="291"/>
    </row>
    <row r="302" spans="1:7" ht="12.75">
      <c r="A302" s="291"/>
      <c r="B302" s="291"/>
      <c r="C302" s="291"/>
      <c r="D302" s="291"/>
      <c r="E302" s="310"/>
      <c r="F302" s="291"/>
      <c r="G302" s="291"/>
    </row>
    <row r="303" spans="1:7" ht="12.75">
      <c r="A303" s="291"/>
      <c r="B303" s="291"/>
      <c r="C303" s="291"/>
      <c r="D303" s="291"/>
      <c r="E303" s="310"/>
      <c r="F303" s="291"/>
      <c r="G303" s="291"/>
    </row>
    <row r="304" spans="1:7" ht="12.75">
      <c r="A304" s="291"/>
      <c r="B304" s="291"/>
      <c r="C304" s="291"/>
      <c r="D304" s="291"/>
      <c r="E304" s="310"/>
      <c r="F304" s="291"/>
      <c r="G304" s="291"/>
    </row>
    <row r="305" spans="1:7" ht="12.75">
      <c r="A305" s="291"/>
      <c r="B305" s="291"/>
      <c r="C305" s="291"/>
      <c r="D305" s="291"/>
      <c r="E305" s="310"/>
      <c r="F305" s="291"/>
      <c r="G305" s="291"/>
    </row>
    <row r="306" spans="1:7" ht="12.75">
      <c r="A306" s="291"/>
      <c r="B306" s="291"/>
      <c r="C306" s="291"/>
      <c r="D306" s="291"/>
      <c r="E306" s="310"/>
      <c r="F306" s="291"/>
      <c r="G306" s="291"/>
    </row>
    <row r="307" spans="1:7" ht="12.75">
      <c r="A307" s="291"/>
      <c r="B307" s="291"/>
      <c r="C307" s="291"/>
      <c r="D307" s="291"/>
      <c r="E307" s="310"/>
      <c r="F307" s="291"/>
      <c r="G307" s="291"/>
    </row>
    <row r="308" spans="1:7" ht="12.75">
      <c r="A308" s="291"/>
      <c r="B308" s="291"/>
      <c r="C308" s="291"/>
      <c r="D308" s="291"/>
      <c r="E308" s="310"/>
      <c r="F308" s="291"/>
      <c r="G308" s="291"/>
    </row>
    <row r="309" spans="1:7" ht="12.75">
      <c r="A309" s="291"/>
      <c r="B309" s="291"/>
      <c r="C309" s="291"/>
      <c r="D309" s="291"/>
      <c r="E309" s="310"/>
      <c r="F309" s="291"/>
      <c r="G309" s="291"/>
    </row>
    <row r="310" spans="1:7" ht="12.75">
      <c r="A310" s="291"/>
      <c r="B310" s="291"/>
      <c r="C310" s="291"/>
      <c r="D310" s="291"/>
      <c r="E310" s="310"/>
      <c r="F310" s="291"/>
      <c r="G310" s="291"/>
    </row>
    <row r="311" spans="1:7" ht="12.75">
      <c r="A311" s="291"/>
      <c r="B311" s="291"/>
      <c r="C311" s="291"/>
      <c r="D311" s="291"/>
      <c r="E311" s="310"/>
      <c r="F311" s="291"/>
      <c r="G311" s="291"/>
    </row>
    <row r="312" spans="1:7" ht="12.75">
      <c r="A312" s="291"/>
      <c r="B312" s="291"/>
      <c r="C312" s="291"/>
      <c r="D312" s="291"/>
      <c r="E312" s="310"/>
      <c r="F312" s="291"/>
      <c r="G312" s="291"/>
    </row>
  </sheetData>
  <sheetProtection selectLockedCells="1" selectUnlockedCells="1"/>
  <mergeCells count="165">
    <mergeCell ref="A1:G1"/>
    <mergeCell ref="A3:B3"/>
    <mergeCell ref="A4:B4"/>
    <mergeCell ref="E4:G4"/>
    <mergeCell ref="C9:D9"/>
    <mergeCell ref="C11:D1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8:D28"/>
    <mergeCell ref="C29:D29"/>
    <mergeCell ref="C31:D3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0:D90"/>
    <mergeCell ref="C91:D91"/>
    <mergeCell ref="C92:D92"/>
    <mergeCell ref="C93:D93"/>
    <mergeCell ref="C94:D94"/>
    <mergeCell ref="C95:D95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9:D139"/>
    <mergeCell ref="C140:D140"/>
    <mergeCell ref="C141:D141"/>
    <mergeCell ref="C142:D142"/>
    <mergeCell ref="C143:D143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65:D165"/>
    <mergeCell ref="C166:D166"/>
    <mergeCell ref="C167:D167"/>
    <mergeCell ref="C168:D168"/>
    <mergeCell ref="C169:D169"/>
    <mergeCell ref="C170:D170"/>
    <mergeCell ref="C172:D172"/>
    <mergeCell ref="C173:D173"/>
    <mergeCell ref="C175:D175"/>
    <mergeCell ref="C176:D176"/>
    <mergeCell ref="C178:D178"/>
    <mergeCell ref="C180:D180"/>
    <mergeCell ref="C182:D182"/>
    <mergeCell ref="C183:D183"/>
    <mergeCell ref="C185:D185"/>
    <mergeCell ref="C190:D190"/>
    <mergeCell ref="C191:D191"/>
    <mergeCell ref="C192:D192"/>
    <mergeCell ref="C194:D194"/>
    <mergeCell ref="C195:D195"/>
    <mergeCell ref="C199:D199"/>
    <mergeCell ref="C200:D200"/>
    <mergeCell ref="C201:D201"/>
    <mergeCell ref="C202:D202"/>
    <mergeCell ref="C204:D204"/>
    <mergeCell ref="C205:D205"/>
    <mergeCell ref="C206:D206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workbookViewId="0" topLeftCell="A22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97</v>
      </c>
      <c r="B1" s="97"/>
      <c r="C1" s="97"/>
      <c r="D1" s="97"/>
      <c r="E1" s="97"/>
      <c r="F1" s="97"/>
      <c r="G1" s="97"/>
    </row>
    <row r="2" spans="1:7" ht="12.75" customHeight="1">
      <c r="A2" s="98" t="s">
        <v>98</v>
      </c>
      <c r="B2" s="99"/>
      <c r="C2" s="100"/>
      <c r="D2" s="100" t="s">
        <v>390</v>
      </c>
      <c r="E2" s="101"/>
      <c r="F2" s="102" t="s">
        <v>100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101</v>
      </c>
      <c r="B4" s="105"/>
      <c r="C4" s="106"/>
      <c r="D4" s="106"/>
      <c r="E4" s="107"/>
      <c r="F4" s="108" t="s">
        <v>102</v>
      </c>
      <c r="G4" s="111"/>
    </row>
    <row r="5" spans="1:7" ht="12.75" customHeight="1">
      <c r="A5" s="112" t="s">
        <v>24</v>
      </c>
      <c r="B5" s="113"/>
      <c r="C5" s="114" t="s">
        <v>25</v>
      </c>
      <c r="D5" s="115"/>
      <c r="E5" s="113"/>
      <c r="F5" s="108" t="s">
        <v>103</v>
      </c>
      <c r="G5" s="109"/>
    </row>
    <row r="6" spans="1:15" ht="12.75" customHeight="1">
      <c r="A6" s="110" t="s">
        <v>104</v>
      </c>
      <c r="B6" s="105"/>
      <c r="C6" s="106"/>
      <c r="D6" s="106"/>
      <c r="E6" s="107"/>
      <c r="F6" s="116" t="s">
        <v>105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106</v>
      </c>
      <c r="G7" s="117">
        <f>IF(G6=0,0,ROUND((F30+F32)/G6,1))</f>
        <v>0</v>
      </c>
    </row>
    <row r="8" spans="1:9" ht="12.75">
      <c r="A8" s="124" t="s">
        <v>107</v>
      </c>
      <c r="B8" s="108"/>
      <c r="C8" s="125"/>
      <c r="D8" s="125"/>
      <c r="E8" s="125"/>
      <c r="F8" s="126" t="s">
        <v>108</v>
      </c>
      <c r="G8" s="127"/>
      <c r="H8" s="128"/>
      <c r="I8" s="129"/>
    </row>
    <row r="9" spans="1:8" ht="12.75">
      <c r="A9" s="124" t="s">
        <v>109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110</v>
      </c>
      <c r="B10" s="108"/>
      <c r="C10" s="132" t="s">
        <v>7</v>
      </c>
      <c r="D10" s="132"/>
      <c r="E10" s="132"/>
      <c r="F10" s="133"/>
      <c r="G10" s="134"/>
      <c r="H10" s="135"/>
    </row>
    <row r="11" spans="1:57" ht="13.5" customHeight="1">
      <c r="A11" s="124" t="s">
        <v>111</v>
      </c>
      <c r="B11" s="108"/>
      <c r="C11" s="132"/>
      <c r="D11" s="132"/>
      <c r="E11" s="132"/>
      <c r="F11" s="136" t="s">
        <v>112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113</v>
      </c>
      <c r="B12" s="105"/>
      <c r="C12" s="140"/>
      <c r="D12" s="140"/>
      <c r="E12" s="140"/>
      <c r="F12" s="141" t="s">
        <v>114</v>
      </c>
      <c r="G12" s="142"/>
      <c r="H12" s="131"/>
    </row>
    <row r="13" spans="1:8" ht="28.5" customHeight="1">
      <c r="A13" s="143" t="s">
        <v>115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116</v>
      </c>
      <c r="B14" s="145"/>
      <c r="C14" s="146"/>
      <c r="D14" s="147" t="s">
        <v>117</v>
      </c>
      <c r="E14" s="147"/>
      <c r="F14" s="147"/>
      <c r="G14" s="147"/>
    </row>
    <row r="15" spans="1:7" ht="15.75" customHeight="1">
      <c r="A15" s="148"/>
      <c r="B15" s="149" t="s">
        <v>118</v>
      </c>
      <c r="C15" s="150">
        <f>'01  Rek-1'!E23</f>
        <v>0</v>
      </c>
      <c r="D15" s="151">
        <f>'01  Rek-1'!A28</f>
        <v>0</v>
      </c>
      <c r="E15" s="152"/>
      <c r="F15" s="153"/>
      <c r="G15" s="150">
        <f>'01  Rek-1'!I28</f>
        <v>0</v>
      </c>
    </row>
    <row r="16" spans="1:7" ht="15.75" customHeight="1">
      <c r="A16" s="148" t="s">
        <v>119</v>
      </c>
      <c r="B16" s="149" t="s">
        <v>120</v>
      </c>
      <c r="C16" s="150">
        <f>'01  Rek-1'!F23</f>
        <v>0</v>
      </c>
      <c r="D16" s="104">
        <f>'01  Rek-1'!A29</f>
        <v>0</v>
      </c>
      <c r="E16" s="154"/>
      <c r="F16" s="155"/>
      <c r="G16" s="150">
        <f>'01  Rek-1'!I29</f>
        <v>0</v>
      </c>
    </row>
    <row r="17" spans="1:7" ht="15.75" customHeight="1">
      <c r="A17" s="148" t="s">
        <v>121</v>
      </c>
      <c r="B17" s="149" t="s">
        <v>122</v>
      </c>
      <c r="C17" s="150">
        <f>'01  Rek-1'!H23</f>
        <v>0</v>
      </c>
      <c r="D17" s="104">
        <f>'01  Rek-1'!A30</f>
        <v>0</v>
      </c>
      <c r="E17" s="154"/>
      <c r="F17" s="155"/>
      <c r="G17" s="150">
        <f>'01  Rek-1'!I30</f>
        <v>0</v>
      </c>
    </row>
    <row r="18" spans="1:7" ht="15.75" customHeight="1">
      <c r="A18" s="156" t="s">
        <v>123</v>
      </c>
      <c r="B18" s="157" t="s">
        <v>124</v>
      </c>
      <c r="C18" s="150">
        <f>'01  Rek-1'!G23</f>
        <v>0</v>
      </c>
      <c r="D18" s="104">
        <f>'01  Rek-1'!A31</f>
        <v>0</v>
      </c>
      <c r="E18" s="154"/>
      <c r="F18" s="155"/>
      <c r="G18" s="150">
        <f>'01  Rek-1'!I31</f>
        <v>0</v>
      </c>
    </row>
    <row r="19" spans="1:7" ht="15.75" customHeight="1">
      <c r="A19" s="158" t="s">
        <v>125</v>
      </c>
      <c r="B19" s="149"/>
      <c r="C19" s="150">
        <f>SUM(C15:C18)</f>
        <v>0</v>
      </c>
      <c r="D19" s="104">
        <f>'01  Rek-1'!A32</f>
        <v>0</v>
      </c>
      <c r="E19" s="154"/>
      <c r="F19" s="155"/>
      <c r="G19" s="150">
        <f>'01  Rek-1'!I32</f>
        <v>0</v>
      </c>
    </row>
    <row r="20" spans="1:7" ht="15.75" customHeight="1">
      <c r="A20" s="158"/>
      <c r="B20" s="149"/>
      <c r="C20" s="150"/>
      <c r="D20" s="104">
        <f>'01  Rek-1'!A33</f>
        <v>0</v>
      </c>
      <c r="E20" s="154"/>
      <c r="F20" s="155"/>
      <c r="G20" s="150">
        <f>'01  Rek-1'!I33</f>
        <v>0</v>
      </c>
    </row>
    <row r="21" spans="1:7" ht="15.75" customHeight="1">
      <c r="A21" s="158" t="s">
        <v>42</v>
      </c>
      <c r="B21" s="149"/>
      <c r="C21" s="150">
        <f>'01  Rek-1'!I23</f>
        <v>0</v>
      </c>
      <c r="D21" s="104">
        <f>'01  Rek-1'!A34</f>
        <v>0</v>
      </c>
      <c r="E21" s="154"/>
      <c r="F21" s="155"/>
      <c r="G21" s="150">
        <f>'01  Rek-1'!I34</f>
        <v>0</v>
      </c>
    </row>
    <row r="22" spans="1:7" ht="15.75" customHeight="1">
      <c r="A22" s="159" t="s">
        <v>126</v>
      </c>
      <c r="B22" s="131"/>
      <c r="C22" s="150">
        <f>C19+C21</f>
        <v>0</v>
      </c>
      <c r="D22" s="104" t="s">
        <v>127</v>
      </c>
      <c r="E22" s="154"/>
      <c r="F22" s="155"/>
      <c r="G22" s="150">
        <f>G23-SUM(G15:G21)</f>
        <v>0</v>
      </c>
    </row>
    <row r="23" spans="1:7" ht="15.75" customHeight="1">
      <c r="A23" s="160" t="s">
        <v>128</v>
      </c>
      <c r="B23" s="160"/>
      <c r="C23" s="161">
        <f>C22+G23</f>
        <v>0</v>
      </c>
      <c r="D23" s="162" t="s">
        <v>129</v>
      </c>
      <c r="E23" s="163"/>
      <c r="F23" s="164"/>
      <c r="G23" s="150">
        <f>'01  Rek-1'!H36</f>
        <v>0</v>
      </c>
    </row>
    <row r="24" spans="1:7" ht="12.75">
      <c r="A24" s="165" t="s">
        <v>130</v>
      </c>
      <c r="B24" s="166"/>
      <c r="C24" s="167"/>
      <c r="D24" s="166" t="s">
        <v>131</v>
      </c>
      <c r="E24" s="166"/>
      <c r="F24" s="168" t="s">
        <v>132</v>
      </c>
      <c r="G24" s="169"/>
    </row>
    <row r="25" spans="1:7" ht="12.75">
      <c r="A25" s="159" t="s">
        <v>133</v>
      </c>
      <c r="B25" s="131"/>
      <c r="C25" s="170"/>
      <c r="D25" s="131" t="s">
        <v>133</v>
      </c>
      <c r="F25" s="171" t="s">
        <v>133</v>
      </c>
      <c r="G25" s="172"/>
    </row>
    <row r="26" spans="1:7" ht="37.5" customHeight="1">
      <c r="A26" s="159" t="s">
        <v>134</v>
      </c>
      <c r="B26" s="173"/>
      <c r="C26" s="170"/>
      <c r="D26" s="131" t="s">
        <v>134</v>
      </c>
      <c r="F26" s="171" t="s">
        <v>134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135</v>
      </c>
      <c r="B28" s="131"/>
      <c r="C28" s="170"/>
      <c r="D28" s="171" t="s">
        <v>136</v>
      </c>
      <c r="E28" s="170"/>
      <c r="F28" s="175" t="s">
        <v>136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16</v>
      </c>
      <c r="B30" s="179"/>
      <c r="C30" s="180">
        <v>15</v>
      </c>
      <c r="D30" s="179" t="s">
        <v>137</v>
      </c>
      <c r="E30" s="181"/>
      <c r="F30" s="182">
        <f>C23-F32</f>
        <v>0</v>
      </c>
      <c r="G30" s="182"/>
    </row>
    <row r="31" spans="1:7" ht="12.75">
      <c r="A31" s="178" t="s">
        <v>138</v>
      </c>
      <c r="B31" s="179"/>
      <c r="C31" s="180">
        <f>C30</f>
        <v>15</v>
      </c>
      <c r="D31" s="179" t="s">
        <v>139</v>
      </c>
      <c r="E31" s="181"/>
      <c r="F31" s="182">
        <f>ROUND(PRODUCT(F30,C31/100),0)</f>
        <v>0</v>
      </c>
      <c r="G31" s="182"/>
    </row>
    <row r="32" spans="1:7" ht="12.75">
      <c r="A32" s="178" t="s">
        <v>16</v>
      </c>
      <c r="B32" s="179"/>
      <c r="C32" s="180">
        <v>0</v>
      </c>
      <c r="D32" s="179" t="s">
        <v>139</v>
      </c>
      <c r="E32" s="181"/>
      <c r="F32" s="182">
        <v>0</v>
      </c>
      <c r="G32" s="182"/>
    </row>
    <row r="33" spans="1:7" ht="12.75" customHeight="1">
      <c r="A33" s="178" t="s">
        <v>138</v>
      </c>
      <c r="B33" s="183"/>
      <c r="C33" s="184">
        <f>C32</f>
        <v>0</v>
      </c>
      <c r="D33" s="179" t="s">
        <v>139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140</v>
      </c>
      <c r="B34" s="186"/>
      <c r="C34" s="186"/>
      <c r="D34" s="186"/>
      <c r="E34" s="187"/>
      <c r="F34" s="188">
        <f>ROUND(SUM(F30:F33),0)</f>
        <v>0</v>
      </c>
      <c r="G34" s="188"/>
    </row>
    <row r="36" spans="1:8" ht="12.75">
      <c r="A36" s="2" t="s">
        <v>141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87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>
      <c r="A1" s="193" t="s">
        <v>3</v>
      </c>
      <c r="B1" s="193"/>
      <c r="C1" s="194" t="s">
        <v>142</v>
      </c>
      <c r="D1" s="195"/>
      <c r="E1" s="196"/>
      <c r="F1" s="195"/>
      <c r="G1" s="197" t="s">
        <v>143</v>
      </c>
      <c r="H1" s="198"/>
      <c r="I1" s="199"/>
    </row>
    <row r="2" spans="1:9" ht="13.5">
      <c r="A2" s="200" t="s">
        <v>144</v>
      </c>
      <c r="B2" s="200"/>
      <c r="C2" s="201" t="s">
        <v>145</v>
      </c>
      <c r="D2" s="202"/>
      <c r="E2" s="203"/>
      <c r="F2" s="202"/>
      <c r="G2" s="204" t="s">
        <v>390</v>
      </c>
      <c r="H2" s="204"/>
      <c r="I2" s="204"/>
    </row>
    <row r="3" ht="13.5">
      <c r="F3" s="131"/>
    </row>
    <row r="4" spans="1:9" ht="19.5" customHeight="1">
      <c r="A4" s="205" t="s">
        <v>146</v>
      </c>
      <c r="B4" s="205"/>
      <c r="C4" s="205"/>
      <c r="D4" s="205"/>
      <c r="E4" s="205"/>
      <c r="F4" s="205"/>
      <c r="G4" s="205"/>
      <c r="H4" s="205"/>
      <c r="I4" s="205"/>
    </row>
    <row r="5" ht="13.5"/>
    <row r="6" spans="1:9" s="131" customFormat="1" ht="13.5">
      <c r="A6" s="206"/>
      <c r="B6" s="207" t="s">
        <v>147</v>
      </c>
      <c r="C6" s="207"/>
      <c r="D6" s="147"/>
      <c r="E6" s="208" t="s">
        <v>38</v>
      </c>
      <c r="F6" s="209" t="s">
        <v>39</v>
      </c>
      <c r="G6" s="209" t="s">
        <v>40</v>
      </c>
      <c r="H6" s="209" t="s">
        <v>41</v>
      </c>
      <c r="I6" s="210" t="s">
        <v>42</v>
      </c>
    </row>
    <row r="7" spans="1:9" s="131" customFormat="1" ht="12.75">
      <c r="A7" s="211">
        <f>'01  Pol-1'!B7</f>
        <v>0</v>
      </c>
      <c r="B7" s="66">
        <f>'01  Pol-1'!C7</f>
        <v>0</v>
      </c>
      <c r="D7" s="212"/>
      <c r="E7" s="213">
        <f>'01  Pol-1'!BA21</f>
        <v>0</v>
      </c>
      <c r="F7" s="214">
        <f>'01  Pol-1'!BB21</f>
        <v>0</v>
      </c>
      <c r="G7" s="214">
        <f>'01  Pol-1'!BC21</f>
        <v>0</v>
      </c>
      <c r="H7" s="214">
        <f>'01  Pol-1'!BD21</f>
        <v>0</v>
      </c>
      <c r="I7" s="215">
        <f>'01  Pol-1'!BE21</f>
        <v>0</v>
      </c>
    </row>
    <row r="8" spans="1:9" s="131" customFormat="1" ht="12.75">
      <c r="A8" s="211">
        <f>'01  Pol-1'!B22</f>
        <v>0</v>
      </c>
      <c r="B8" s="66">
        <f>'01  Pol-1'!C22</f>
        <v>0</v>
      </c>
      <c r="D8" s="212"/>
      <c r="E8" s="213">
        <f>'01  Pol-1'!BA27</f>
        <v>0</v>
      </c>
      <c r="F8" s="214">
        <f>'01  Pol-1'!BB27</f>
        <v>0</v>
      </c>
      <c r="G8" s="214">
        <f>'01  Pol-1'!BC27</f>
        <v>0</v>
      </c>
      <c r="H8" s="214">
        <f>'01  Pol-1'!BD27</f>
        <v>0</v>
      </c>
      <c r="I8" s="215">
        <f>'01  Pol-1'!BE27</f>
        <v>0</v>
      </c>
    </row>
    <row r="9" spans="1:9" s="131" customFormat="1" ht="12.75">
      <c r="A9" s="211">
        <f>'01  Pol-1'!B28</f>
        <v>0</v>
      </c>
      <c r="B9" s="66">
        <f>'01  Pol-1'!C28</f>
        <v>0</v>
      </c>
      <c r="D9" s="212"/>
      <c r="E9" s="213">
        <f>'01  Pol-1'!BA36</f>
        <v>0</v>
      </c>
      <c r="F9" s="214">
        <f>'01  Pol-1'!BB36</f>
        <v>0</v>
      </c>
      <c r="G9" s="214">
        <f>'01  Pol-1'!BC36</f>
        <v>0</v>
      </c>
      <c r="H9" s="214">
        <f>'01  Pol-1'!BD36</f>
        <v>0</v>
      </c>
      <c r="I9" s="215">
        <f>'01  Pol-1'!BE36</f>
        <v>0</v>
      </c>
    </row>
    <row r="10" spans="1:9" s="131" customFormat="1" ht="12.75">
      <c r="A10" s="211">
        <f>'01  Pol-1'!B37</f>
        <v>0</v>
      </c>
      <c r="B10" s="66">
        <f>'01  Pol-1'!C37</f>
        <v>0</v>
      </c>
      <c r="D10" s="212"/>
      <c r="E10" s="213">
        <f>'01  Pol-1'!BA41</f>
        <v>0</v>
      </c>
      <c r="F10" s="214">
        <f>'01  Pol-1'!BB41</f>
        <v>0</v>
      </c>
      <c r="G10" s="214">
        <f>'01  Pol-1'!BC41</f>
        <v>0</v>
      </c>
      <c r="H10" s="214">
        <f>'01  Pol-1'!BD41</f>
        <v>0</v>
      </c>
      <c r="I10" s="215">
        <f>'01  Pol-1'!BE41</f>
        <v>0</v>
      </c>
    </row>
    <row r="11" spans="1:9" s="131" customFormat="1" ht="12.75">
      <c r="A11" s="211">
        <f>'01  Pol-1'!B42</f>
        <v>0</v>
      </c>
      <c r="B11" s="66">
        <f>'01  Pol-1'!C42</f>
        <v>0</v>
      </c>
      <c r="D11" s="212"/>
      <c r="E11" s="213">
        <f>'01  Pol-1'!BA58</f>
        <v>0</v>
      </c>
      <c r="F11" s="214">
        <f>'01  Pol-1'!BB58</f>
        <v>0</v>
      </c>
      <c r="G11" s="214">
        <f>'01  Pol-1'!BC58</f>
        <v>0</v>
      </c>
      <c r="H11" s="214">
        <f>'01  Pol-1'!BD58</f>
        <v>0</v>
      </c>
      <c r="I11" s="215">
        <f>'01  Pol-1'!BE58</f>
        <v>0</v>
      </c>
    </row>
    <row r="12" spans="1:9" s="131" customFormat="1" ht="12.75">
      <c r="A12" s="211">
        <f>'01  Pol-1'!B59</f>
        <v>0</v>
      </c>
      <c r="B12" s="66">
        <f>'01  Pol-1'!C59</f>
        <v>0</v>
      </c>
      <c r="D12" s="212"/>
      <c r="E12" s="213">
        <f>'01  Pol-1'!BA66</f>
        <v>0</v>
      </c>
      <c r="F12" s="214">
        <f>'01  Pol-1'!BB66</f>
        <v>0</v>
      </c>
      <c r="G12" s="214">
        <f>'01  Pol-1'!BC66</f>
        <v>0</v>
      </c>
      <c r="H12" s="214">
        <f>'01  Pol-1'!BD66</f>
        <v>0</v>
      </c>
      <c r="I12" s="215">
        <f>'01  Pol-1'!BE66</f>
        <v>0</v>
      </c>
    </row>
    <row r="13" spans="1:9" s="131" customFormat="1" ht="12.75">
      <c r="A13" s="211">
        <f>'01  Pol-1'!B67</f>
        <v>0</v>
      </c>
      <c r="B13" s="66">
        <f>'01  Pol-1'!C67</f>
        <v>0</v>
      </c>
      <c r="D13" s="212"/>
      <c r="E13" s="213">
        <f>'01  Pol-1'!BA76</f>
        <v>0</v>
      </c>
      <c r="F13" s="214">
        <f>'01  Pol-1'!BB76</f>
        <v>0</v>
      </c>
      <c r="G13" s="214">
        <f>'01  Pol-1'!BC76</f>
        <v>0</v>
      </c>
      <c r="H13" s="214">
        <f>'01  Pol-1'!BD76</f>
        <v>0</v>
      </c>
      <c r="I13" s="215">
        <f>'01  Pol-1'!BE76</f>
        <v>0</v>
      </c>
    </row>
    <row r="14" spans="1:9" s="131" customFormat="1" ht="12.75">
      <c r="A14" s="211">
        <f>'01  Pol-1'!B77</f>
        <v>0</v>
      </c>
      <c r="B14" s="66">
        <f>'01  Pol-1'!C77</f>
        <v>0</v>
      </c>
      <c r="D14" s="212"/>
      <c r="E14" s="213">
        <f>'01  Pol-1'!BA107</f>
        <v>0</v>
      </c>
      <c r="F14" s="214">
        <f>'01  Pol-1'!BB107</f>
        <v>0</v>
      </c>
      <c r="G14" s="214">
        <f>'01  Pol-1'!BC107</f>
        <v>0</v>
      </c>
      <c r="H14" s="214">
        <f>'01  Pol-1'!BD107</f>
        <v>0</v>
      </c>
      <c r="I14" s="215">
        <f>'01  Pol-1'!BE107</f>
        <v>0</v>
      </c>
    </row>
    <row r="15" spans="1:9" s="131" customFormat="1" ht="12.75">
      <c r="A15" s="211">
        <f>'01  Pol-1'!B108</f>
        <v>0</v>
      </c>
      <c r="B15" s="66">
        <f>'01  Pol-1'!C108</f>
        <v>0</v>
      </c>
      <c r="D15" s="212"/>
      <c r="E15" s="213">
        <f>'01  Pol-1'!BA110</f>
        <v>0</v>
      </c>
      <c r="F15" s="214">
        <f>'01  Pol-1'!BB110</f>
        <v>0</v>
      </c>
      <c r="G15" s="214">
        <f>'01  Pol-1'!BC110</f>
        <v>0</v>
      </c>
      <c r="H15" s="214">
        <f>'01  Pol-1'!BD110</f>
        <v>0</v>
      </c>
      <c r="I15" s="215">
        <f>'01  Pol-1'!BE110</f>
        <v>0</v>
      </c>
    </row>
    <row r="16" spans="1:9" s="131" customFormat="1" ht="12.75">
      <c r="A16" s="211">
        <f>'01  Pol-1'!B111</f>
        <v>0</v>
      </c>
      <c r="B16" s="66">
        <f>'01  Pol-1'!C111</f>
        <v>0</v>
      </c>
      <c r="D16" s="212"/>
      <c r="E16" s="213">
        <f>'01  Pol-1'!BA119</f>
        <v>0</v>
      </c>
      <c r="F16" s="214">
        <f>'01  Pol-1'!BB119</f>
        <v>0</v>
      </c>
      <c r="G16" s="214">
        <f>'01  Pol-1'!BC119</f>
        <v>0</v>
      </c>
      <c r="H16" s="214">
        <f>'01  Pol-1'!BD119</f>
        <v>0</v>
      </c>
      <c r="I16" s="215">
        <f>'01  Pol-1'!BE119</f>
        <v>0</v>
      </c>
    </row>
    <row r="17" spans="1:9" s="131" customFormat="1" ht="12.75">
      <c r="A17" s="211">
        <f>'01  Pol-1'!B120</f>
        <v>0</v>
      </c>
      <c r="B17" s="66">
        <f>'01  Pol-1'!C120</f>
        <v>0</v>
      </c>
      <c r="D17" s="212"/>
      <c r="E17" s="213">
        <f>'01  Pol-1'!BA132</f>
        <v>0</v>
      </c>
      <c r="F17" s="214">
        <f>'01  Pol-1'!BB132</f>
        <v>0</v>
      </c>
      <c r="G17" s="214">
        <f>'01  Pol-1'!BC132</f>
        <v>0</v>
      </c>
      <c r="H17" s="214">
        <f>'01  Pol-1'!BD132</f>
        <v>0</v>
      </c>
      <c r="I17" s="215">
        <f>'01  Pol-1'!BE132</f>
        <v>0</v>
      </c>
    </row>
    <row r="18" spans="1:9" s="131" customFormat="1" ht="12.75">
      <c r="A18" s="211">
        <f>'01  Pol-1'!B133</f>
        <v>0</v>
      </c>
      <c r="B18" s="66">
        <f>'01  Pol-1'!C133</f>
        <v>0</v>
      </c>
      <c r="D18" s="212"/>
      <c r="E18" s="213">
        <f>'01  Pol-1'!BA139</f>
        <v>0</v>
      </c>
      <c r="F18" s="214">
        <f>'01  Pol-1'!BB139</f>
        <v>0</v>
      </c>
      <c r="G18" s="214">
        <f>'01  Pol-1'!BC139</f>
        <v>0</v>
      </c>
      <c r="H18" s="214">
        <f>'01  Pol-1'!BD139</f>
        <v>0</v>
      </c>
      <c r="I18" s="215">
        <f>'01  Pol-1'!BE139</f>
        <v>0</v>
      </c>
    </row>
    <row r="19" spans="1:9" s="131" customFormat="1" ht="12.75">
      <c r="A19" s="211">
        <f>'01  Pol-1'!B140</f>
        <v>0</v>
      </c>
      <c r="B19" s="66">
        <f>'01  Pol-1'!C140</f>
        <v>0</v>
      </c>
      <c r="D19" s="212"/>
      <c r="E19" s="213">
        <f>'01  Pol-1'!BA146</f>
        <v>0</v>
      </c>
      <c r="F19" s="214">
        <f>'01  Pol-1'!BB146</f>
        <v>0</v>
      </c>
      <c r="G19" s="214">
        <f>'01  Pol-1'!BC146</f>
        <v>0</v>
      </c>
      <c r="H19" s="214">
        <f>'01  Pol-1'!BD146</f>
        <v>0</v>
      </c>
      <c r="I19" s="215">
        <f>'01  Pol-1'!BE146</f>
        <v>0</v>
      </c>
    </row>
    <row r="20" spans="1:9" s="131" customFormat="1" ht="12.75">
      <c r="A20" s="211">
        <f>'01  Pol-1'!B147</f>
        <v>0</v>
      </c>
      <c r="B20" s="66">
        <f>'01  Pol-1'!C147</f>
        <v>0</v>
      </c>
      <c r="D20" s="212"/>
      <c r="E20" s="213">
        <f>'01  Pol-1'!BA178</f>
        <v>0</v>
      </c>
      <c r="F20" s="214">
        <f>'01  Pol-1'!BB178</f>
        <v>0</v>
      </c>
      <c r="G20" s="214">
        <f>'01  Pol-1'!BC178</f>
        <v>0</v>
      </c>
      <c r="H20" s="214">
        <f>'01  Pol-1'!BD178</f>
        <v>0</v>
      </c>
      <c r="I20" s="215">
        <f>'01  Pol-1'!BE178</f>
        <v>0</v>
      </c>
    </row>
    <row r="21" spans="1:9" s="131" customFormat="1" ht="12.75">
      <c r="A21" s="211">
        <f>'01  Pol-1'!B179</f>
        <v>0</v>
      </c>
      <c r="B21" s="66">
        <f>'01  Pol-1'!C179</f>
        <v>0</v>
      </c>
      <c r="D21" s="212"/>
      <c r="E21" s="213">
        <f>'01  Pol-1'!BA181</f>
        <v>0</v>
      </c>
      <c r="F21" s="214">
        <f>'01  Pol-1'!BB181</f>
        <v>0</v>
      </c>
      <c r="G21" s="214">
        <f>'01  Pol-1'!BC181</f>
        <v>0</v>
      </c>
      <c r="H21" s="214">
        <f>'01  Pol-1'!BD181</f>
        <v>0</v>
      </c>
      <c r="I21" s="215">
        <f>'01  Pol-1'!BE181</f>
        <v>0</v>
      </c>
    </row>
    <row r="22" spans="1:9" s="131" customFormat="1" ht="13.5">
      <c r="A22" s="211">
        <f>'01  Pol-1'!B182</f>
        <v>0</v>
      </c>
      <c r="B22" s="66">
        <f>'01  Pol-1'!C182</f>
        <v>0</v>
      </c>
      <c r="D22" s="212"/>
      <c r="E22" s="213">
        <f>'01  Pol-1'!BA191</f>
        <v>0</v>
      </c>
      <c r="F22" s="214">
        <f>'01  Pol-1'!BB191</f>
        <v>0</v>
      </c>
      <c r="G22" s="214">
        <f>'01  Pol-1'!BC191</f>
        <v>0</v>
      </c>
      <c r="H22" s="214">
        <f>'01  Pol-1'!BD191</f>
        <v>0</v>
      </c>
      <c r="I22" s="215">
        <f>'01  Pol-1'!BE191</f>
        <v>0</v>
      </c>
    </row>
    <row r="23" spans="1:9" s="14" customFormat="1" ht="13.5">
      <c r="A23" s="216"/>
      <c r="B23" s="217" t="s">
        <v>148</v>
      </c>
      <c r="C23" s="217"/>
      <c r="D23" s="218"/>
      <c r="E23" s="219">
        <f>SUM(E7:E22)</f>
        <v>0</v>
      </c>
      <c r="F23" s="220">
        <f>SUM(F7:F22)</f>
        <v>0</v>
      </c>
      <c r="G23" s="220">
        <f>SUM(G7:G22)</f>
        <v>0</v>
      </c>
      <c r="H23" s="220">
        <f>SUM(H7:H22)</f>
        <v>0</v>
      </c>
      <c r="I23" s="221">
        <f>SUM(I7:I22)</f>
        <v>0</v>
      </c>
    </row>
    <row r="24" spans="1:9" ht="12.7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57" ht="19.5" customHeight="1">
      <c r="A25" s="222" t="s">
        <v>149</v>
      </c>
      <c r="B25" s="222"/>
      <c r="C25" s="222"/>
      <c r="D25" s="222"/>
      <c r="E25" s="222"/>
      <c r="F25" s="222"/>
      <c r="G25" s="222"/>
      <c r="H25" s="222"/>
      <c r="I25" s="222"/>
      <c r="BA25" s="138"/>
      <c r="BB25" s="138"/>
      <c r="BC25" s="138"/>
      <c r="BD25" s="138"/>
      <c r="BE25" s="138"/>
    </row>
    <row r="26" ht="13.5"/>
    <row r="27" spans="1:9" ht="12.75">
      <c r="A27" s="165" t="s">
        <v>150</v>
      </c>
      <c r="B27" s="166"/>
      <c r="C27" s="166"/>
      <c r="D27" s="223"/>
      <c r="E27" s="224" t="s">
        <v>151</v>
      </c>
      <c r="F27" s="225" t="s">
        <v>17</v>
      </c>
      <c r="G27" s="226" t="s">
        <v>152</v>
      </c>
      <c r="H27" s="227"/>
      <c r="I27" s="228" t="s">
        <v>151</v>
      </c>
    </row>
    <row r="28" spans="1:53" ht="12.75">
      <c r="A28" s="158" t="s">
        <v>89</v>
      </c>
      <c r="B28" s="149"/>
      <c r="C28" s="149"/>
      <c r="D28" s="229"/>
      <c r="E28" s="230"/>
      <c r="F28" s="231"/>
      <c r="G28" s="232">
        <v>0</v>
      </c>
      <c r="H28" s="233"/>
      <c r="I28" s="234">
        <f aca="true" t="shared" si="0" ref="I28:I35">E28+F28*G28/100</f>
        <v>0</v>
      </c>
      <c r="BA28" s="1">
        <v>0</v>
      </c>
    </row>
    <row r="29" spans="1:53" ht="12.75">
      <c r="A29" s="158" t="s">
        <v>90</v>
      </c>
      <c r="B29" s="149"/>
      <c r="C29" s="149"/>
      <c r="D29" s="229"/>
      <c r="E29" s="230"/>
      <c r="F29" s="231"/>
      <c r="G29" s="232">
        <v>0</v>
      </c>
      <c r="H29" s="233"/>
      <c r="I29" s="234">
        <f t="shared" si="0"/>
        <v>0</v>
      </c>
      <c r="BA29" s="1">
        <v>0</v>
      </c>
    </row>
    <row r="30" spans="1:53" ht="12.75">
      <c r="A30" s="158" t="s">
        <v>91</v>
      </c>
      <c r="B30" s="149"/>
      <c r="C30" s="149"/>
      <c r="D30" s="229"/>
      <c r="E30" s="230"/>
      <c r="F30" s="231"/>
      <c r="G30" s="232">
        <v>0</v>
      </c>
      <c r="H30" s="233"/>
      <c r="I30" s="234">
        <f t="shared" si="0"/>
        <v>0</v>
      </c>
      <c r="BA30" s="1">
        <v>0</v>
      </c>
    </row>
    <row r="31" spans="1:53" ht="12.75">
      <c r="A31" s="158" t="s">
        <v>92</v>
      </c>
      <c r="B31" s="149"/>
      <c r="C31" s="149"/>
      <c r="D31" s="229"/>
      <c r="E31" s="230"/>
      <c r="F31" s="231"/>
      <c r="G31" s="232">
        <v>0</v>
      </c>
      <c r="H31" s="233"/>
      <c r="I31" s="234">
        <f t="shared" si="0"/>
        <v>0</v>
      </c>
      <c r="BA31" s="1">
        <v>0</v>
      </c>
    </row>
    <row r="32" spans="1:53" ht="12.75">
      <c r="A32" s="158" t="s">
        <v>93</v>
      </c>
      <c r="B32" s="149"/>
      <c r="C32" s="149"/>
      <c r="D32" s="229"/>
      <c r="E32" s="230"/>
      <c r="F32" s="231"/>
      <c r="G32" s="232">
        <v>0</v>
      </c>
      <c r="H32" s="233"/>
      <c r="I32" s="234">
        <f t="shared" si="0"/>
        <v>0</v>
      </c>
      <c r="BA32" s="1">
        <v>1</v>
      </c>
    </row>
    <row r="33" spans="1:53" ht="12.75">
      <c r="A33" s="158" t="s">
        <v>94</v>
      </c>
      <c r="B33" s="149"/>
      <c r="C33" s="149"/>
      <c r="D33" s="229"/>
      <c r="E33" s="230"/>
      <c r="F33" s="231"/>
      <c r="G33" s="232">
        <v>0</v>
      </c>
      <c r="H33" s="233"/>
      <c r="I33" s="234">
        <f t="shared" si="0"/>
        <v>0</v>
      </c>
      <c r="BA33" s="1">
        <v>1</v>
      </c>
    </row>
    <row r="34" spans="1:53" ht="12.75">
      <c r="A34" s="158" t="s">
        <v>95</v>
      </c>
      <c r="B34" s="149"/>
      <c r="C34" s="149"/>
      <c r="D34" s="229"/>
      <c r="E34" s="230"/>
      <c r="F34" s="231"/>
      <c r="G34" s="232">
        <v>0</v>
      </c>
      <c r="H34" s="233"/>
      <c r="I34" s="234">
        <f t="shared" si="0"/>
        <v>0</v>
      </c>
      <c r="BA34" s="1">
        <v>2</v>
      </c>
    </row>
    <row r="35" spans="1:53" ht="12.75">
      <c r="A35" s="158" t="s">
        <v>96</v>
      </c>
      <c r="B35" s="149"/>
      <c r="C35" s="149"/>
      <c r="D35" s="229"/>
      <c r="E35" s="230"/>
      <c r="F35" s="231"/>
      <c r="G35" s="232">
        <v>0</v>
      </c>
      <c r="H35" s="233"/>
      <c r="I35" s="234">
        <f t="shared" si="0"/>
        <v>0</v>
      </c>
      <c r="BA35" s="1">
        <v>2</v>
      </c>
    </row>
    <row r="36" spans="1:9" ht="13.5">
      <c r="A36" s="235"/>
      <c r="B36" s="236" t="s">
        <v>153</v>
      </c>
      <c r="C36" s="237"/>
      <c r="D36" s="238"/>
      <c r="E36" s="239"/>
      <c r="F36" s="240"/>
      <c r="G36" s="240"/>
      <c r="H36" s="241">
        <f>SUM(I28:I35)</f>
        <v>0</v>
      </c>
      <c r="I36" s="241"/>
    </row>
    <row r="38" spans="2:9" ht="12.75">
      <c r="B38" s="14"/>
      <c r="F38" s="242"/>
      <c r="G38" s="243"/>
      <c r="H38" s="243"/>
      <c r="I38" s="50"/>
    </row>
    <row r="39" spans="6:9" ht="12.75">
      <c r="F39" s="242"/>
      <c r="G39" s="243"/>
      <c r="H39" s="243"/>
      <c r="I39" s="50"/>
    </row>
    <row r="40" spans="6:9" ht="12.75">
      <c r="F40" s="242"/>
      <c r="G40" s="243"/>
      <c r="H40" s="243"/>
      <c r="I40" s="50"/>
    </row>
    <row r="41" spans="6:9" ht="12.75">
      <c r="F41" s="242"/>
      <c r="G41" s="243"/>
      <c r="H41" s="243"/>
      <c r="I41" s="50"/>
    </row>
    <row r="42" spans="6:9" ht="12.75">
      <c r="F42" s="242"/>
      <c r="G42" s="243"/>
      <c r="H42" s="243"/>
      <c r="I42" s="50"/>
    </row>
    <row r="43" spans="6:9" ht="12.75">
      <c r="F43" s="242"/>
      <c r="G43" s="243"/>
      <c r="H43" s="243"/>
      <c r="I43" s="50"/>
    </row>
    <row r="44" spans="6:9" ht="12.75">
      <c r="F44" s="242"/>
      <c r="G44" s="243"/>
      <c r="H44" s="243"/>
      <c r="I44" s="50"/>
    </row>
    <row r="45" spans="6:9" ht="12.75">
      <c r="F45" s="242"/>
      <c r="G45" s="243"/>
      <c r="H45" s="243"/>
      <c r="I45" s="50"/>
    </row>
    <row r="46" spans="6:9" ht="12.75">
      <c r="F46" s="242"/>
      <c r="G46" s="243"/>
      <c r="H46" s="243"/>
      <c r="I46" s="50"/>
    </row>
    <row r="47" spans="6:9" ht="12.75">
      <c r="F47" s="242"/>
      <c r="G47" s="243"/>
      <c r="H47" s="243"/>
      <c r="I47" s="50"/>
    </row>
    <row r="48" spans="6:9" ht="12.75">
      <c r="F48" s="242"/>
      <c r="G48" s="243"/>
      <c r="H48" s="243"/>
      <c r="I48" s="50"/>
    </row>
    <row r="49" spans="6:9" ht="12.75">
      <c r="F49" s="242"/>
      <c r="G49" s="243"/>
      <c r="H49" s="243"/>
      <c r="I49" s="50"/>
    </row>
    <row r="50" spans="6:9" ht="12.75">
      <c r="F50" s="242"/>
      <c r="G50" s="243"/>
      <c r="H50" s="243"/>
      <c r="I50" s="50"/>
    </row>
    <row r="51" spans="6:9" ht="12.75">
      <c r="F51" s="242"/>
      <c r="G51" s="243"/>
      <c r="H51" s="243"/>
      <c r="I51" s="50"/>
    </row>
    <row r="52" spans="6:9" ht="12.75">
      <c r="F52" s="242"/>
      <c r="G52" s="243"/>
      <c r="H52" s="243"/>
      <c r="I52" s="50"/>
    </row>
    <row r="53" spans="6:9" ht="12.75">
      <c r="F53" s="242"/>
      <c r="G53" s="243"/>
      <c r="H53" s="243"/>
      <c r="I53" s="50"/>
    </row>
    <row r="54" spans="6:9" ht="12.75">
      <c r="F54" s="242"/>
      <c r="G54" s="243"/>
      <c r="H54" s="243"/>
      <c r="I54" s="50"/>
    </row>
    <row r="55" spans="6:9" ht="12.75">
      <c r="F55" s="242"/>
      <c r="G55" s="243"/>
      <c r="H55" s="243"/>
      <c r="I55" s="50"/>
    </row>
    <row r="56" spans="6:9" ht="12.75">
      <c r="F56" s="242"/>
      <c r="G56" s="243"/>
      <c r="H56" s="243"/>
      <c r="I56" s="50"/>
    </row>
    <row r="57" spans="6:9" ht="12.75">
      <c r="F57" s="242"/>
      <c r="G57" s="243"/>
      <c r="H57" s="243"/>
      <c r="I57" s="50"/>
    </row>
    <row r="58" spans="6:9" ht="12.75">
      <c r="F58" s="242"/>
      <c r="G58" s="243"/>
      <c r="H58" s="243"/>
      <c r="I58" s="50"/>
    </row>
    <row r="59" spans="6:9" ht="12.75">
      <c r="F59" s="242"/>
      <c r="G59" s="243"/>
      <c r="H59" s="243"/>
      <c r="I59" s="50"/>
    </row>
    <row r="60" spans="6:9" ht="12.75">
      <c r="F60" s="242"/>
      <c r="G60" s="243"/>
      <c r="H60" s="243"/>
      <c r="I60" s="50"/>
    </row>
    <row r="61" spans="6:9" ht="12.75">
      <c r="F61" s="242"/>
      <c r="G61" s="243"/>
      <c r="H61" s="243"/>
      <c r="I61" s="50"/>
    </row>
    <row r="62" spans="6:9" ht="12.75">
      <c r="F62" s="242"/>
      <c r="G62" s="243"/>
      <c r="H62" s="243"/>
      <c r="I62" s="50"/>
    </row>
    <row r="63" spans="6:9" ht="12.75">
      <c r="F63" s="242"/>
      <c r="G63" s="243"/>
      <c r="H63" s="243"/>
      <c r="I63" s="50"/>
    </row>
    <row r="64" spans="6:9" ht="12.75">
      <c r="F64" s="242"/>
      <c r="G64" s="243"/>
      <c r="H64" s="243"/>
      <c r="I64" s="50"/>
    </row>
    <row r="65" spans="6:9" ht="12.75">
      <c r="F65" s="242"/>
      <c r="G65" s="243"/>
      <c r="H65" s="243"/>
      <c r="I65" s="50"/>
    </row>
    <row r="66" spans="6:9" ht="12.75">
      <c r="F66" s="242"/>
      <c r="G66" s="243"/>
      <c r="H66" s="243"/>
      <c r="I66" s="50"/>
    </row>
    <row r="67" spans="6:9" ht="12.75">
      <c r="F67" s="242"/>
      <c r="G67" s="243"/>
      <c r="H67" s="243"/>
      <c r="I67" s="50"/>
    </row>
    <row r="68" spans="6:9" ht="12.75">
      <c r="F68" s="242"/>
      <c r="G68" s="243"/>
      <c r="H68" s="243"/>
      <c r="I68" s="50"/>
    </row>
    <row r="69" spans="6:9" ht="12.75">
      <c r="F69" s="242"/>
      <c r="G69" s="243"/>
      <c r="H69" s="243"/>
      <c r="I69" s="50"/>
    </row>
    <row r="70" spans="6:9" ht="12.75">
      <c r="F70" s="242"/>
      <c r="G70" s="243"/>
      <c r="H70" s="243"/>
      <c r="I70" s="50"/>
    </row>
    <row r="71" spans="6:9" ht="12.75">
      <c r="F71" s="242"/>
      <c r="G71" s="243"/>
      <c r="H71" s="243"/>
      <c r="I71" s="50"/>
    </row>
    <row r="72" spans="6:9" ht="12.75">
      <c r="F72" s="242"/>
      <c r="G72" s="243"/>
      <c r="H72" s="243"/>
      <c r="I72" s="50"/>
    </row>
    <row r="73" spans="6:9" ht="12.75">
      <c r="F73" s="242"/>
      <c r="G73" s="243"/>
      <c r="H73" s="243"/>
      <c r="I73" s="50"/>
    </row>
    <row r="74" spans="6:9" ht="12.75">
      <c r="F74" s="242"/>
      <c r="G74" s="243"/>
      <c r="H74" s="243"/>
      <c r="I74" s="50"/>
    </row>
    <row r="75" spans="6:9" ht="12.75">
      <c r="F75" s="242"/>
      <c r="G75" s="243"/>
      <c r="H75" s="243"/>
      <c r="I75" s="50"/>
    </row>
    <row r="76" spans="6:9" ht="12.75">
      <c r="F76" s="242"/>
      <c r="G76" s="243"/>
      <c r="H76" s="243"/>
      <c r="I76" s="50"/>
    </row>
    <row r="77" spans="6:9" ht="12.75">
      <c r="F77" s="242"/>
      <c r="G77" s="243"/>
      <c r="H77" s="243"/>
      <c r="I77" s="50"/>
    </row>
    <row r="78" spans="6:9" ht="12.75">
      <c r="F78" s="242"/>
      <c r="G78" s="243"/>
      <c r="H78" s="243"/>
      <c r="I78" s="50"/>
    </row>
    <row r="79" spans="6:9" ht="12.75">
      <c r="F79" s="242"/>
      <c r="G79" s="243"/>
      <c r="H79" s="243"/>
      <c r="I79" s="50"/>
    </row>
    <row r="80" spans="6:9" ht="12.75">
      <c r="F80" s="242"/>
      <c r="G80" s="243"/>
      <c r="H80" s="243"/>
      <c r="I80" s="50"/>
    </row>
    <row r="81" spans="6:9" ht="12.75">
      <c r="F81" s="242"/>
      <c r="G81" s="243"/>
      <c r="H81" s="243"/>
      <c r="I81" s="50"/>
    </row>
    <row r="82" spans="6:9" ht="12.75">
      <c r="F82" s="242"/>
      <c r="G82" s="243"/>
      <c r="H82" s="243"/>
      <c r="I82" s="50"/>
    </row>
    <row r="83" spans="6:9" ht="12.75">
      <c r="F83" s="242"/>
      <c r="G83" s="243"/>
      <c r="H83" s="243"/>
      <c r="I83" s="50"/>
    </row>
    <row r="84" spans="6:9" ht="12.75">
      <c r="F84" s="242"/>
      <c r="G84" s="243"/>
      <c r="H84" s="243"/>
      <c r="I84" s="50"/>
    </row>
    <row r="85" spans="6:9" ht="12.75">
      <c r="F85" s="242"/>
      <c r="G85" s="243"/>
      <c r="H85" s="243"/>
      <c r="I85" s="50"/>
    </row>
    <row r="86" spans="6:9" ht="12.75">
      <c r="F86" s="242"/>
      <c r="G86" s="243"/>
      <c r="H86" s="243"/>
      <c r="I86" s="50"/>
    </row>
    <row r="87" spans="6:9" ht="12.75">
      <c r="F87" s="242"/>
      <c r="G87" s="243"/>
      <c r="H87" s="243"/>
      <c r="I87" s="50"/>
    </row>
  </sheetData>
  <sheetProtection selectLockedCells="1" selectUnlockedCells="1"/>
  <mergeCells count="6">
    <mergeCell ref="A1:B1"/>
    <mergeCell ref="A2:B2"/>
    <mergeCell ref="G2:I2"/>
    <mergeCell ref="A4:I4"/>
    <mergeCell ref="A25:I25"/>
    <mergeCell ref="H36:I36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264"/>
  <sheetViews>
    <sheetView showGridLines="0" zoomScaleSheetLayoutView="100" workbookViewId="0" topLeftCell="A1">
      <selection activeCell="J1" sqref="J1"/>
    </sheetView>
  </sheetViews>
  <sheetFormatPr defaultColWidth="9.00390625" defaultRowHeight="12.75"/>
  <cols>
    <col min="1" max="1" width="4.375" style="244" customWidth="1"/>
    <col min="2" max="2" width="11.50390625" style="244" customWidth="1"/>
    <col min="3" max="3" width="40.375" style="244" customWidth="1"/>
    <col min="4" max="4" width="5.50390625" style="244" customWidth="1"/>
    <col min="5" max="5" width="8.50390625" style="245" customWidth="1"/>
    <col min="6" max="6" width="9.875" style="244" customWidth="1"/>
    <col min="7" max="7" width="13.875" style="244" customWidth="1"/>
    <col min="8" max="8" width="11.75390625" style="244" hidden="1" customWidth="1"/>
    <col min="9" max="9" width="11.50390625" style="244" hidden="1" customWidth="1"/>
    <col min="10" max="10" width="11.00390625" style="244" hidden="1" customWidth="1"/>
    <col min="11" max="11" width="10.375" style="244" hidden="1" customWidth="1"/>
    <col min="12" max="12" width="75.375" style="244" customWidth="1"/>
    <col min="13" max="13" width="45.25390625" style="244" customWidth="1"/>
    <col min="14" max="16384" width="9.125" style="244" customWidth="1"/>
  </cols>
  <sheetData>
    <row r="1" spans="1:7" ht="15.75">
      <c r="A1" s="246" t="s">
        <v>154</v>
      </c>
      <c r="B1" s="246"/>
      <c r="C1" s="246"/>
      <c r="D1" s="246"/>
      <c r="E1" s="246"/>
      <c r="F1" s="246"/>
      <c r="G1" s="246"/>
    </row>
    <row r="2" spans="2:7" ht="14.25" customHeight="1">
      <c r="B2" s="247"/>
      <c r="C2" s="248"/>
      <c r="D2" s="248"/>
      <c r="E2" s="249"/>
      <c r="F2" s="248"/>
      <c r="G2" s="248"/>
    </row>
    <row r="3" spans="1:7" ht="13.5">
      <c r="A3" s="193" t="s">
        <v>3</v>
      </c>
      <c r="B3" s="193"/>
      <c r="C3" s="194" t="s">
        <v>142</v>
      </c>
      <c r="D3" s="250"/>
      <c r="E3" s="251" t="s">
        <v>155</v>
      </c>
      <c r="F3" s="252">
        <f>'01  Rek-1'!H1</f>
        <v>0</v>
      </c>
      <c r="G3" s="253"/>
    </row>
    <row r="4" spans="1:7" ht="13.5">
      <c r="A4" s="254" t="s">
        <v>144</v>
      </c>
      <c r="B4" s="254"/>
      <c r="C4" s="201" t="s">
        <v>145</v>
      </c>
      <c r="D4" s="255"/>
      <c r="E4" s="256">
        <f>'01  Rek-1'!G2</f>
        <v>0</v>
      </c>
      <c r="F4" s="256"/>
      <c r="G4" s="256"/>
    </row>
    <row r="5" spans="1:7" ht="13.5">
      <c r="A5" s="257"/>
      <c r="G5" s="258"/>
    </row>
    <row r="6" spans="1:11" ht="27" customHeight="1">
      <c r="A6" s="259" t="s">
        <v>156</v>
      </c>
      <c r="B6" s="260" t="s">
        <v>157</v>
      </c>
      <c r="C6" s="260" t="s">
        <v>158</v>
      </c>
      <c r="D6" s="260" t="s">
        <v>159</v>
      </c>
      <c r="E6" s="261" t="s">
        <v>160</v>
      </c>
      <c r="F6" s="260" t="s">
        <v>161</v>
      </c>
      <c r="G6" s="262" t="s">
        <v>162</v>
      </c>
      <c r="H6" s="263" t="s">
        <v>163</v>
      </c>
      <c r="I6" s="263" t="s">
        <v>164</v>
      </c>
      <c r="J6" s="263" t="s">
        <v>165</v>
      </c>
      <c r="K6" s="263" t="s">
        <v>166</v>
      </c>
    </row>
    <row r="7" spans="1:15" ht="12.75">
      <c r="A7" s="264" t="s">
        <v>167</v>
      </c>
      <c r="B7" s="265" t="s">
        <v>43</v>
      </c>
      <c r="C7" s="266" t="s">
        <v>44</v>
      </c>
      <c r="D7" s="267"/>
      <c r="E7" s="268"/>
      <c r="F7" s="268"/>
      <c r="G7" s="269"/>
      <c r="H7" s="270"/>
      <c r="I7" s="271"/>
      <c r="J7" s="272"/>
      <c r="K7" s="273"/>
      <c r="O7" s="274">
        <v>1</v>
      </c>
    </row>
    <row r="8" spans="1:80" ht="12.75">
      <c r="A8" s="275">
        <v>1</v>
      </c>
      <c r="B8" s="276" t="s">
        <v>391</v>
      </c>
      <c r="C8" s="277" t="s">
        <v>392</v>
      </c>
      <c r="D8" s="278" t="s">
        <v>170</v>
      </c>
      <c r="E8" s="279">
        <v>2.6125</v>
      </c>
      <c r="F8" s="279">
        <v>0</v>
      </c>
      <c r="G8" s="280">
        <f>E8*F8</f>
        <v>0</v>
      </c>
      <c r="H8" s="281">
        <v>0.04761</v>
      </c>
      <c r="I8" s="282">
        <f>E8*H8</f>
        <v>0.124381125</v>
      </c>
      <c r="J8" s="281">
        <v>0</v>
      </c>
      <c r="K8" s="282">
        <f>E8*J8</f>
        <v>0</v>
      </c>
      <c r="O8" s="274">
        <v>2</v>
      </c>
      <c r="AA8" s="244">
        <v>1</v>
      </c>
      <c r="AB8" s="244">
        <v>1</v>
      </c>
      <c r="AC8" s="244">
        <v>1</v>
      </c>
      <c r="AZ8" s="244">
        <v>1</v>
      </c>
      <c r="BA8" s="244">
        <f>IF(AZ8=1,G8,0)</f>
        <v>0</v>
      </c>
      <c r="BB8" s="244">
        <f>IF(AZ8=2,G8,0)</f>
        <v>0</v>
      </c>
      <c r="BC8" s="244">
        <f>IF(AZ8=3,G8,0)</f>
        <v>0</v>
      </c>
      <c r="BD8" s="244">
        <f>IF(AZ8=4,G8,0)</f>
        <v>0</v>
      </c>
      <c r="BE8" s="244">
        <f>IF(AZ8=5,G8,0)</f>
        <v>0</v>
      </c>
      <c r="CA8" s="274">
        <v>1</v>
      </c>
      <c r="CB8" s="274">
        <v>1</v>
      </c>
    </row>
    <row r="9" spans="1:15" ht="12.75" customHeight="1">
      <c r="A9" s="283"/>
      <c r="B9" s="284"/>
      <c r="C9" s="285" t="s">
        <v>273</v>
      </c>
      <c r="D9" s="285"/>
      <c r="E9" s="286">
        <v>0</v>
      </c>
      <c r="F9" s="287"/>
      <c r="G9" s="288"/>
      <c r="H9" s="289"/>
      <c r="I9" s="290"/>
      <c r="J9" s="291"/>
      <c r="K9" s="290"/>
      <c r="M9" s="292" t="s">
        <v>273</v>
      </c>
      <c r="O9" s="274"/>
    </row>
    <row r="10" spans="1:15" ht="12.75" customHeight="1">
      <c r="A10" s="283"/>
      <c r="B10" s="284"/>
      <c r="C10" s="285" t="s">
        <v>393</v>
      </c>
      <c r="D10" s="285"/>
      <c r="E10" s="286">
        <v>2.6125</v>
      </c>
      <c r="F10" s="287"/>
      <c r="G10" s="288"/>
      <c r="H10" s="289"/>
      <c r="I10" s="290"/>
      <c r="J10" s="291"/>
      <c r="K10" s="290"/>
      <c r="M10" s="292" t="s">
        <v>393</v>
      </c>
      <c r="O10" s="274"/>
    </row>
    <row r="11" spans="1:80" ht="12.75">
      <c r="A11" s="275">
        <v>2</v>
      </c>
      <c r="B11" s="276" t="s">
        <v>394</v>
      </c>
      <c r="C11" s="277" t="s">
        <v>395</v>
      </c>
      <c r="D11" s="278" t="s">
        <v>170</v>
      </c>
      <c r="E11" s="279">
        <v>3.15</v>
      </c>
      <c r="F11" s="279">
        <v>0</v>
      </c>
      <c r="G11" s="280">
        <f>E11*F11</f>
        <v>0</v>
      </c>
      <c r="H11" s="281">
        <v>0.0706</v>
      </c>
      <c r="I11" s="282">
        <f>E11*H11</f>
        <v>0.22238999999999998</v>
      </c>
      <c r="J11" s="281">
        <v>0</v>
      </c>
      <c r="K11" s="282">
        <f>E11*J11</f>
        <v>0</v>
      </c>
      <c r="O11" s="274">
        <v>2</v>
      </c>
      <c r="AA11" s="244">
        <v>1</v>
      </c>
      <c r="AB11" s="244">
        <v>1</v>
      </c>
      <c r="AC11" s="244">
        <v>1</v>
      </c>
      <c r="AZ11" s="244">
        <v>1</v>
      </c>
      <c r="BA11" s="244">
        <f>IF(AZ11=1,G11,0)</f>
        <v>0</v>
      </c>
      <c r="BB11" s="244">
        <f>IF(AZ11=2,G11,0)</f>
        <v>0</v>
      </c>
      <c r="BC11" s="244">
        <f>IF(AZ11=3,G11,0)</f>
        <v>0</v>
      </c>
      <c r="BD11" s="244">
        <f>IF(AZ11=4,G11,0)</f>
        <v>0</v>
      </c>
      <c r="BE11" s="244">
        <f>IF(AZ11=5,G11,0)</f>
        <v>0</v>
      </c>
      <c r="CA11" s="274">
        <v>1</v>
      </c>
      <c r="CB11" s="274">
        <v>1</v>
      </c>
    </row>
    <row r="12" spans="1:15" ht="12.75" customHeight="1">
      <c r="A12" s="283"/>
      <c r="B12" s="284"/>
      <c r="C12" s="285" t="s">
        <v>273</v>
      </c>
      <c r="D12" s="285"/>
      <c r="E12" s="286">
        <v>0</v>
      </c>
      <c r="F12" s="287"/>
      <c r="G12" s="288"/>
      <c r="H12" s="289"/>
      <c r="I12" s="290"/>
      <c r="J12" s="291"/>
      <c r="K12" s="290"/>
      <c r="M12" s="292" t="s">
        <v>273</v>
      </c>
      <c r="O12" s="274"/>
    </row>
    <row r="13" spans="1:15" ht="12.75" customHeight="1">
      <c r="A13" s="283"/>
      <c r="B13" s="284"/>
      <c r="C13" s="285" t="s">
        <v>396</v>
      </c>
      <c r="D13" s="285"/>
      <c r="E13" s="286">
        <v>1.05</v>
      </c>
      <c r="F13" s="287"/>
      <c r="G13" s="288"/>
      <c r="H13" s="289"/>
      <c r="I13" s="290"/>
      <c r="J13" s="291"/>
      <c r="K13" s="290"/>
      <c r="M13" s="292" t="s">
        <v>396</v>
      </c>
      <c r="O13" s="274"/>
    </row>
    <row r="14" spans="1:15" ht="12.75" customHeight="1">
      <c r="A14" s="283"/>
      <c r="B14" s="284"/>
      <c r="C14" s="285" t="s">
        <v>397</v>
      </c>
      <c r="D14" s="285"/>
      <c r="E14" s="286">
        <v>1.05</v>
      </c>
      <c r="F14" s="287"/>
      <c r="G14" s="288"/>
      <c r="H14" s="289"/>
      <c r="I14" s="290"/>
      <c r="J14" s="291"/>
      <c r="K14" s="290"/>
      <c r="M14" s="292" t="s">
        <v>397</v>
      </c>
      <c r="O14" s="274"/>
    </row>
    <row r="15" spans="1:15" ht="12.75" customHeight="1">
      <c r="A15" s="283"/>
      <c r="B15" s="284"/>
      <c r="C15" s="285" t="s">
        <v>398</v>
      </c>
      <c r="D15" s="285"/>
      <c r="E15" s="286">
        <v>1.05</v>
      </c>
      <c r="F15" s="287"/>
      <c r="G15" s="288"/>
      <c r="H15" s="289"/>
      <c r="I15" s="290"/>
      <c r="J15" s="291"/>
      <c r="K15" s="290"/>
      <c r="M15" s="292" t="s">
        <v>398</v>
      </c>
      <c r="O15" s="274"/>
    </row>
    <row r="16" spans="1:80" ht="22.5">
      <c r="A16" s="275">
        <v>3</v>
      </c>
      <c r="B16" s="276" t="s">
        <v>168</v>
      </c>
      <c r="C16" s="277" t="s">
        <v>169</v>
      </c>
      <c r="D16" s="278" t="s">
        <v>170</v>
      </c>
      <c r="E16" s="279">
        <v>12.53</v>
      </c>
      <c r="F16" s="279">
        <v>0</v>
      </c>
      <c r="G16" s="280">
        <f>E16*F16</f>
        <v>0</v>
      </c>
      <c r="H16" s="281">
        <v>0.0186</v>
      </c>
      <c r="I16" s="282">
        <f>E16*H16</f>
        <v>0.23305799999999996</v>
      </c>
      <c r="J16" s="281">
        <v>0</v>
      </c>
      <c r="K16" s="282">
        <f>E16*J16</f>
        <v>0</v>
      </c>
      <c r="O16" s="274">
        <v>2</v>
      </c>
      <c r="AA16" s="244">
        <v>1</v>
      </c>
      <c r="AB16" s="244">
        <v>1</v>
      </c>
      <c r="AC16" s="244">
        <v>1</v>
      </c>
      <c r="AZ16" s="244">
        <v>1</v>
      </c>
      <c r="BA16" s="244">
        <f>IF(AZ16=1,G16,0)</f>
        <v>0</v>
      </c>
      <c r="BB16" s="244">
        <f>IF(AZ16=2,G16,0)</f>
        <v>0</v>
      </c>
      <c r="BC16" s="244">
        <f>IF(AZ16=3,G16,0)</f>
        <v>0</v>
      </c>
      <c r="BD16" s="244">
        <f>IF(AZ16=4,G16,0)</f>
        <v>0</v>
      </c>
      <c r="BE16" s="244">
        <f>IF(AZ16=5,G16,0)</f>
        <v>0</v>
      </c>
      <c r="CA16" s="274">
        <v>1</v>
      </c>
      <c r="CB16" s="274">
        <v>1</v>
      </c>
    </row>
    <row r="17" spans="1:15" ht="12.75" customHeight="1">
      <c r="A17" s="283"/>
      <c r="B17" s="284"/>
      <c r="C17" s="285" t="s">
        <v>399</v>
      </c>
      <c r="D17" s="285"/>
      <c r="E17" s="286">
        <v>12.53</v>
      </c>
      <c r="F17" s="287"/>
      <c r="G17" s="288"/>
      <c r="H17" s="289"/>
      <c r="I17" s="290"/>
      <c r="J17" s="291"/>
      <c r="K17" s="290"/>
      <c r="M17" s="292" t="s">
        <v>399</v>
      </c>
      <c r="O17" s="274"/>
    </row>
    <row r="18" spans="1:80" ht="22.5">
      <c r="A18" s="275">
        <v>4</v>
      </c>
      <c r="B18" s="276" t="s">
        <v>172</v>
      </c>
      <c r="C18" s="277" t="s">
        <v>173</v>
      </c>
      <c r="D18" s="278" t="s">
        <v>170</v>
      </c>
      <c r="E18" s="279">
        <v>22.46</v>
      </c>
      <c r="F18" s="279">
        <v>0</v>
      </c>
      <c r="G18" s="280">
        <f>E18*F18</f>
        <v>0</v>
      </c>
      <c r="H18" s="281">
        <v>0.01161</v>
      </c>
      <c r="I18" s="282">
        <f>E18*H18</f>
        <v>0.2607606</v>
      </c>
      <c r="J18" s="281">
        <v>0</v>
      </c>
      <c r="K18" s="282">
        <f>E18*J18</f>
        <v>0</v>
      </c>
      <c r="O18" s="274">
        <v>2</v>
      </c>
      <c r="AA18" s="244">
        <v>1</v>
      </c>
      <c r="AB18" s="244">
        <v>1</v>
      </c>
      <c r="AC18" s="244">
        <v>1</v>
      </c>
      <c r="AZ18" s="244">
        <v>1</v>
      </c>
      <c r="BA18" s="244">
        <f>IF(AZ18=1,G18,0)</f>
        <v>0</v>
      </c>
      <c r="BB18" s="244">
        <f>IF(AZ18=2,G18,0)</f>
        <v>0</v>
      </c>
      <c r="BC18" s="244">
        <f>IF(AZ18=3,G18,0)</f>
        <v>0</v>
      </c>
      <c r="BD18" s="244">
        <f>IF(AZ18=4,G18,0)</f>
        <v>0</v>
      </c>
      <c r="BE18" s="244">
        <f>IF(AZ18=5,G18,0)</f>
        <v>0</v>
      </c>
      <c r="CA18" s="274">
        <v>1</v>
      </c>
      <c r="CB18" s="274">
        <v>1</v>
      </c>
    </row>
    <row r="19" spans="1:15" ht="12.75" customHeight="1">
      <c r="A19" s="283"/>
      <c r="B19" s="284"/>
      <c r="C19" s="285" t="s">
        <v>400</v>
      </c>
      <c r="D19" s="285"/>
      <c r="E19" s="286">
        <v>22.46</v>
      </c>
      <c r="F19" s="287"/>
      <c r="G19" s="288"/>
      <c r="H19" s="289"/>
      <c r="I19" s="290"/>
      <c r="J19" s="291"/>
      <c r="K19" s="290"/>
      <c r="M19" s="292" t="s">
        <v>400</v>
      </c>
      <c r="O19" s="274"/>
    </row>
    <row r="20" spans="1:80" ht="12.75">
      <c r="A20" s="275">
        <v>5</v>
      </c>
      <c r="B20" s="276" t="s">
        <v>175</v>
      </c>
      <c r="C20" s="277" t="s">
        <v>176</v>
      </c>
      <c r="D20" s="278" t="s">
        <v>170</v>
      </c>
      <c r="E20" s="279">
        <v>22.46</v>
      </c>
      <c r="F20" s="279">
        <v>0</v>
      </c>
      <c r="G20" s="280">
        <f>E20*F20</f>
        <v>0</v>
      </c>
      <c r="H20" s="281">
        <v>0</v>
      </c>
      <c r="I20" s="282">
        <f>E20*H20</f>
        <v>0</v>
      </c>
      <c r="J20" s="281">
        <v>0</v>
      </c>
      <c r="K20" s="282">
        <f>E20*J20</f>
        <v>0</v>
      </c>
      <c r="O20" s="274">
        <v>2</v>
      </c>
      <c r="AA20" s="244">
        <v>1</v>
      </c>
      <c r="AB20" s="244">
        <v>1</v>
      </c>
      <c r="AC20" s="244">
        <v>1</v>
      </c>
      <c r="AZ20" s="244">
        <v>1</v>
      </c>
      <c r="BA20" s="244">
        <f>IF(AZ20=1,G20,0)</f>
        <v>0</v>
      </c>
      <c r="BB20" s="244">
        <f>IF(AZ20=2,G20,0)</f>
        <v>0</v>
      </c>
      <c r="BC20" s="244">
        <f>IF(AZ20=3,G20,0)</f>
        <v>0</v>
      </c>
      <c r="BD20" s="244">
        <f>IF(AZ20=4,G20,0)</f>
        <v>0</v>
      </c>
      <c r="BE20" s="244">
        <f>IF(AZ20=5,G20,0)</f>
        <v>0</v>
      </c>
      <c r="CA20" s="274">
        <v>1</v>
      </c>
      <c r="CB20" s="274">
        <v>1</v>
      </c>
    </row>
    <row r="21" spans="1:57" ht="12.75">
      <c r="A21" s="293"/>
      <c r="B21" s="294" t="s">
        <v>177</v>
      </c>
      <c r="C21" s="295" t="s">
        <v>178</v>
      </c>
      <c r="D21" s="296"/>
      <c r="E21" s="297"/>
      <c r="F21" s="298"/>
      <c r="G21" s="299">
        <f>SUM(G7:G20)</f>
        <v>0</v>
      </c>
      <c r="H21" s="300"/>
      <c r="I21" s="301">
        <f>SUM(I7:I20)</f>
        <v>0.840589725</v>
      </c>
      <c r="J21" s="300"/>
      <c r="K21" s="301">
        <f>SUM(K7:K20)</f>
        <v>0</v>
      </c>
      <c r="O21" s="274">
        <v>4</v>
      </c>
      <c r="BA21" s="302">
        <f>SUM(BA7:BA20)</f>
        <v>0</v>
      </c>
      <c r="BB21" s="302">
        <f>SUM(BB7:BB20)</f>
        <v>0</v>
      </c>
      <c r="BC21" s="302">
        <f>SUM(BC7:BC20)</f>
        <v>0</v>
      </c>
      <c r="BD21" s="302">
        <f>SUM(BD7:BD20)</f>
        <v>0</v>
      </c>
      <c r="BE21" s="302">
        <f>SUM(BE7:BE20)</f>
        <v>0</v>
      </c>
    </row>
    <row r="22" spans="1:15" ht="12.75">
      <c r="A22" s="264" t="s">
        <v>167</v>
      </c>
      <c r="B22" s="265" t="s">
        <v>45</v>
      </c>
      <c r="C22" s="266" t="s">
        <v>46</v>
      </c>
      <c r="D22" s="267"/>
      <c r="E22" s="268"/>
      <c r="F22" s="268"/>
      <c r="G22" s="269"/>
      <c r="H22" s="270"/>
      <c r="I22" s="271"/>
      <c r="J22" s="272"/>
      <c r="K22" s="273"/>
      <c r="O22" s="274">
        <v>1</v>
      </c>
    </row>
    <row r="23" spans="1:80" ht="12.75">
      <c r="A23" s="275">
        <v>6</v>
      </c>
      <c r="B23" s="276" t="s">
        <v>179</v>
      </c>
      <c r="C23" s="277" t="s">
        <v>401</v>
      </c>
      <c r="D23" s="278" t="s">
        <v>181</v>
      </c>
      <c r="E23" s="279">
        <v>3</v>
      </c>
      <c r="F23" s="279">
        <v>0</v>
      </c>
      <c r="G23" s="280">
        <f>E23*F23</f>
        <v>0</v>
      </c>
      <c r="H23" s="281">
        <v>0.0502</v>
      </c>
      <c r="I23" s="282">
        <f>E23*H23</f>
        <v>0.1506</v>
      </c>
      <c r="J23" s="281">
        <v>0</v>
      </c>
      <c r="K23" s="282">
        <f>E23*J23</f>
        <v>0</v>
      </c>
      <c r="O23" s="274">
        <v>2</v>
      </c>
      <c r="AA23" s="244">
        <v>1</v>
      </c>
      <c r="AB23" s="244">
        <v>1</v>
      </c>
      <c r="AC23" s="244">
        <v>1</v>
      </c>
      <c r="AZ23" s="244">
        <v>1</v>
      </c>
      <c r="BA23" s="244">
        <f>IF(AZ23=1,G23,0)</f>
        <v>0</v>
      </c>
      <c r="BB23" s="244">
        <f>IF(AZ23=2,G23,0)</f>
        <v>0</v>
      </c>
      <c r="BC23" s="244">
        <f>IF(AZ23=3,G23,0)</f>
        <v>0</v>
      </c>
      <c r="BD23" s="244">
        <f>IF(AZ23=4,G23,0)</f>
        <v>0</v>
      </c>
      <c r="BE23" s="244">
        <f>IF(AZ23=5,G23,0)</f>
        <v>0</v>
      </c>
      <c r="CA23" s="274">
        <v>1</v>
      </c>
      <c r="CB23" s="274">
        <v>1</v>
      </c>
    </row>
    <row r="24" spans="1:15" ht="12.75" customHeight="1">
      <c r="A24" s="283"/>
      <c r="B24" s="284"/>
      <c r="C24" s="285" t="s">
        <v>182</v>
      </c>
      <c r="D24" s="285"/>
      <c r="E24" s="286">
        <v>0</v>
      </c>
      <c r="F24" s="287"/>
      <c r="G24" s="288"/>
      <c r="H24" s="289"/>
      <c r="I24" s="290"/>
      <c r="J24" s="291"/>
      <c r="K24" s="290"/>
      <c r="M24" s="292" t="s">
        <v>182</v>
      </c>
      <c r="O24" s="274"/>
    </row>
    <row r="25" spans="1:15" ht="12.75" customHeight="1">
      <c r="A25" s="283"/>
      <c r="B25" s="284"/>
      <c r="C25" s="285" t="s">
        <v>402</v>
      </c>
      <c r="D25" s="285"/>
      <c r="E25" s="286">
        <v>1</v>
      </c>
      <c r="F25" s="287"/>
      <c r="G25" s="288"/>
      <c r="H25" s="289"/>
      <c r="I25" s="290"/>
      <c r="J25" s="291"/>
      <c r="K25" s="290"/>
      <c r="M25" s="292" t="s">
        <v>402</v>
      </c>
      <c r="O25" s="274"/>
    </row>
    <row r="26" spans="1:15" ht="12.75" customHeight="1">
      <c r="A26" s="283"/>
      <c r="B26" s="284"/>
      <c r="C26" s="285" t="s">
        <v>188</v>
      </c>
      <c r="D26" s="285"/>
      <c r="E26" s="286">
        <v>2</v>
      </c>
      <c r="F26" s="287"/>
      <c r="G26" s="288"/>
      <c r="H26" s="289"/>
      <c r="I26" s="290"/>
      <c r="J26" s="291"/>
      <c r="K26" s="290"/>
      <c r="M26" s="292" t="s">
        <v>188</v>
      </c>
      <c r="O26" s="274"/>
    </row>
    <row r="27" spans="1:57" ht="12.75">
      <c r="A27" s="293"/>
      <c r="B27" s="294" t="s">
        <v>177</v>
      </c>
      <c r="C27" s="295" t="s">
        <v>191</v>
      </c>
      <c r="D27" s="296"/>
      <c r="E27" s="297"/>
      <c r="F27" s="298"/>
      <c r="G27" s="299">
        <f>SUM(G22:G26)</f>
        <v>0</v>
      </c>
      <c r="H27" s="300"/>
      <c r="I27" s="301">
        <f>SUM(I22:I26)</f>
        <v>0.1506</v>
      </c>
      <c r="J27" s="300"/>
      <c r="K27" s="301">
        <f>SUM(K22:K26)</f>
        <v>0</v>
      </c>
      <c r="O27" s="274">
        <v>4</v>
      </c>
      <c r="BA27" s="302">
        <f>SUM(BA22:BA26)</f>
        <v>0</v>
      </c>
      <c r="BB27" s="302">
        <f>SUM(BB22:BB26)</f>
        <v>0</v>
      </c>
      <c r="BC27" s="302">
        <f>SUM(BC22:BC26)</f>
        <v>0</v>
      </c>
      <c r="BD27" s="302">
        <f>SUM(BD22:BD26)</f>
        <v>0</v>
      </c>
      <c r="BE27" s="302">
        <f>SUM(BE22:BE26)</f>
        <v>0</v>
      </c>
    </row>
    <row r="28" spans="1:15" ht="12.75">
      <c r="A28" s="264" t="s">
        <v>167</v>
      </c>
      <c r="B28" s="265" t="s">
        <v>47</v>
      </c>
      <c r="C28" s="266" t="s">
        <v>48</v>
      </c>
      <c r="D28" s="267"/>
      <c r="E28" s="268"/>
      <c r="F28" s="268"/>
      <c r="G28" s="269"/>
      <c r="H28" s="270"/>
      <c r="I28" s="271"/>
      <c r="J28" s="272"/>
      <c r="K28" s="273"/>
      <c r="O28" s="274">
        <v>1</v>
      </c>
    </row>
    <row r="29" spans="1:80" ht="22.5">
      <c r="A29" s="275">
        <v>7</v>
      </c>
      <c r="B29" s="276" t="s">
        <v>192</v>
      </c>
      <c r="C29" s="277" t="s">
        <v>193</v>
      </c>
      <c r="D29" s="278" t="s">
        <v>181</v>
      </c>
      <c r="E29" s="279">
        <v>3</v>
      </c>
      <c r="F29" s="279">
        <v>0</v>
      </c>
      <c r="G29" s="280">
        <f>E29*F29</f>
        <v>0</v>
      </c>
      <c r="H29" s="281">
        <v>0.00484</v>
      </c>
      <c r="I29" s="282">
        <f>E29*H29</f>
        <v>0.014519999999999998</v>
      </c>
      <c r="J29" s="281">
        <v>0</v>
      </c>
      <c r="K29" s="282">
        <f>E29*J29</f>
        <v>0</v>
      </c>
      <c r="O29" s="274">
        <v>2</v>
      </c>
      <c r="AA29" s="244">
        <v>1</v>
      </c>
      <c r="AB29" s="244">
        <v>1</v>
      </c>
      <c r="AC29" s="244">
        <v>1</v>
      </c>
      <c r="AZ29" s="244">
        <v>1</v>
      </c>
      <c r="BA29" s="244">
        <f>IF(AZ29=1,G29,0)</f>
        <v>0</v>
      </c>
      <c r="BB29" s="244">
        <f>IF(AZ29=2,G29,0)</f>
        <v>0</v>
      </c>
      <c r="BC29" s="244">
        <f>IF(AZ29=3,G29,0)</f>
        <v>0</v>
      </c>
      <c r="BD29" s="244">
        <f>IF(AZ29=4,G29,0)</f>
        <v>0</v>
      </c>
      <c r="BE29" s="244">
        <f>IF(AZ29=5,G29,0)</f>
        <v>0</v>
      </c>
      <c r="CA29" s="274">
        <v>1</v>
      </c>
      <c r="CB29" s="274">
        <v>1</v>
      </c>
    </row>
    <row r="30" spans="1:15" ht="12.75" customHeight="1">
      <c r="A30" s="283"/>
      <c r="B30" s="284"/>
      <c r="C30" s="285" t="s">
        <v>402</v>
      </c>
      <c r="D30" s="285"/>
      <c r="E30" s="286">
        <v>1</v>
      </c>
      <c r="F30" s="287"/>
      <c r="G30" s="288"/>
      <c r="H30" s="289"/>
      <c r="I30" s="290"/>
      <c r="J30" s="291"/>
      <c r="K30" s="290"/>
      <c r="M30" s="292" t="s">
        <v>402</v>
      </c>
      <c r="O30" s="274"/>
    </row>
    <row r="31" spans="1:15" ht="12.75" customHeight="1">
      <c r="A31" s="283"/>
      <c r="B31" s="284"/>
      <c r="C31" s="285" t="s">
        <v>188</v>
      </c>
      <c r="D31" s="285"/>
      <c r="E31" s="286">
        <v>2</v>
      </c>
      <c r="F31" s="287"/>
      <c r="G31" s="288"/>
      <c r="H31" s="289"/>
      <c r="I31" s="290"/>
      <c r="J31" s="291"/>
      <c r="K31" s="290"/>
      <c r="M31" s="292" t="s">
        <v>188</v>
      </c>
      <c r="O31" s="274"/>
    </row>
    <row r="32" spans="1:80" ht="12.75">
      <c r="A32" s="275">
        <v>8</v>
      </c>
      <c r="B32" s="276" t="s">
        <v>403</v>
      </c>
      <c r="C32" s="277" t="s">
        <v>404</v>
      </c>
      <c r="D32" s="278" t="s">
        <v>170</v>
      </c>
      <c r="E32" s="279">
        <v>3.7125</v>
      </c>
      <c r="F32" s="279">
        <v>0</v>
      </c>
      <c r="G32" s="280">
        <f>E32*F32</f>
        <v>0</v>
      </c>
      <c r="H32" s="281">
        <v>0.02798</v>
      </c>
      <c r="I32" s="282">
        <f>E32*H32</f>
        <v>0.10387575</v>
      </c>
      <c r="J32" s="281">
        <v>0</v>
      </c>
      <c r="K32" s="282">
        <f>E32*J32</f>
        <v>0</v>
      </c>
      <c r="O32" s="274">
        <v>2</v>
      </c>
      <c r="AA32" s="244">
        <v>1</v>
      </c>
      <c r="AB32" s="244">
        <v>1</v>
      </c>
      <c r="AC32" s="244">
        <v>1</v>
      </c>
      <c r="AZ32" s="244">
        <v>1</v>
      </c>
      <c r="BA32" s="244">
        <f>IF(AZ32=1,G32,0)</f>
        <v>0</v>
      </c>
      <c r="BB32" s="244">
        <f>IF(AZ32=2,G32,0)</f>
        <v>0</v>
      </c>
      <c r="BC32" s="244">
        <f>IF(AZ32=3,G32,0)</f>
        <v>0</v>
      </c>
      <c r="BD32" s="244">
        <f>IF(AZ32=4,G32,0)</f>
        <v>0</v>
      </c>
      <c r="BE32" s="244">
        <f>IF(AZ32=5,G32,0)</f>
        <v>0</v>
      </c>
      <c r="CA32" s="274">
        <v>1</v>
      </c>
      <c r="CB32" s="274">
        <v>1</v>
      </c>
    </row>
    <row r="33" spans="1:15" ht="12.75" customHeight="1">
      <c r="A33" s="283"/>
      <c r="B33" s="284"/>
      <c r="C33" s="285" t="s">
        <v>405</v>
      </c>
      <c r="D33" s="285"/>
      <c r="E33" s="286">
        <v>0</v>
      </c>
      <c r="F33" s="287"/>
      <c r="G33" s="288"/>
      <c r="H33" s="289"/>
      <c r="I33" s="290"/>
      <c r="J33" s="291"/>
      <c r="K33" s="290"/>
      <c r="M33" s="292" t="s">
        <v>405</v>
      </c>
      <c r="O33" s="274"/>
    </row>
    <row r="34" spans="1:15" ht="12.75" customHeight="1">
      <c r="A34" s="283"/>
      <c r="B34" s="284"/>
      <c r="C34" s="285" t="s">
        <v>406</v>
      </c>
      <c r="D34" s="285"/>
      <c r="E34" s="286">
        <v>2.6125</v>
      </c>
      <c r="F34" s="287"/>
      <c r="G34" s="288"/>
      <c r="H34" s="289"/>
      <c r="I34" s="290"/>
      <c r="J34" s="291"/>
      <c r="K34" s="290"/>
      <c r="M34" s="292" t="s">
        <v>406</v>
      </c>
      <c r="O34" s="274"/>
    </row>
    <row r="35" spans="1:15" ht="12.75" customHeight="1">
      <c r="A35" s="283"/>
      <c r="B35" s="284"/>
      <c r="C35" s="285" t="s">
        <v>407</v>
      </c>
      <c r="D35" s="285"/>
      <c r="E35" s="286">
        <v>1.1</v>
      </c>
      <c r="F35" s="287"/>
      <c r="G35" s="288"/>
      <c r="H35" s="289"/>
      <c r="I35" s="290"/>
      <c r="J35" s="291"/>
      <c r="K35" s="290"/>
      <c r="M35" s="292" t="s">
        <v>407</v>
      </c>
      <c r="O35" s="274"/>
    </row>
    <row r="36" spans="1:57" ht="12.75">
      <c r="A36" s="293"/>
      <c r="B36" s="294" t="s">
        <v>177</v>
      </c>
      <c r="C36" s="295" t="s">
        <v>198</v>
      </c>
      <c r="D36" s="296"/>
      <c r="E36" s="297"/>
      <c r="F36" s="298"/>
      <c r="G36" s="299">
        <f>SUM(G28:G35)</f>
        <v>0</v>
      </c>
      <c r="H36" s="300"/>
      <c r="I36" s="301">
        <f>SUM(I28:I35)</f>
        <v>0.11839575</v>
      </c>
      <c r="J36" s="300"/>
      <c r="K36" s="301">
        <f>SUM(K28:K35)</f>
        <v>0</v>
      </c>
      <c r="O36" s="274">
        <v>4</v>
      </c>
      <c r="BA36" s="302">
        <f>SUM(BA28:BA35)</f>
        <v>0</v>
      </c>
      <c r="BB36" s="302">
        <f>SUM(BB28:BB35)</f>
        <v>0</v>
      </c>
      <c r="BC36" s="302">
        <f>SUM(BC28:BC35)</f>
        <v>0</v>
      </c>
      <c r="BD36" s="302">
        <f>SUM(BD28:BD35)</f>
        <v>0</v>
      </c>
      <c r="BE36" s="302">
        <f>SUM(BE28:BE35)</f>
        <v>0</v>
      </c>
    </row>
    <row r="37" spans="1:15" ht="12.75">
      <c r="A37" s="264" t="s">
        <v>167</v>
      </c>
      <c r="B37" s="265" t="s">
        <v>71</v>
      </c>
      <c r="C37" s="266" t="s">
        <v>72</v>
      </c>
      <c r="D37" s="267"/>
      <c r="E37" s="268"/>
      <c r="F37" s="268"/>
      <c r="G37" s="269"/>
      <c r="H37" s="270"/>
      <c r="I37" s="271"/>
      <c r="J37" s="272"/>
      <c r="K37" s="273"/>
      <c r="O37" s="274">
        <v>1</v>
      </c>
    </row>
    <row r="38" spans="1:80" ht="22.5">
      <c r="A38" s="275">
        <v>9</v>
      </c>
      <c r="B38" s="276" t="s">
        <v>199</v>
      </c>
      <c r="C38" s="277" t="s">
        <v>200</v>
      </c>
      <c r="D38" s="278" t="s">
        <v>201</v>
      </c>
      <c r="E38" s="279">
        <v>1</v>
      </c>
      <c r="F38" s="279">
        <v>0</v>
      </c>
      <c r="G38" s="280">
        <f aca="true" t="shared" si="0" ref="G38:G40">E38*F38</f>
        <v>0</v>
      </c>
      <c r="H38" s="281">
        <v>0</v>
      </c>
      <c r="I38" s="282">
        <f aca="true" t="shared" si="1" ref="I38:I40">E38*H38</f>
        <v>0</v>
      </c>
      <c r="J38" s="281">
        <v>0</v>
      </c>
      <c r="K38" s="282">
        <f aca="true" t="shared" si="2" ref="K38:K40">E38*J38</f>
        <v>0</v>
      </c>
      <c r="O38" s="274">
        <v>2</v>
      </c>
      <c r="AA38" s="244">
        <v>1</v>
      </c>
      <c r="AB38" s="244">
        <v>0</v>
      </c>
      <c r="AC38" s="244">
        <v>0</v>
      </c>
      <c r="AZ38" s="244">
        <v>1</v>
      </c>
      <c r="BA38" s="244">
        <f aca="true" t="shared" si="3" ref="BA38:BA40">IF(AZ38=1,G38,0)</f>
        <v>0</v>
      </c>
      <c r="BB38" s="244">
        <f aca="true" t="shared" si="4" ref="BB38:BB40">IF(AZ38=2,G38,0)</f>
        <v>0</v>
      </c>
      <c r="BC38" s="244">
        <f aca="true" t="shared" si="5" ref="BC38:BC40">IF(AZ38=3,G38,0)</f>
        <v>0</v>
      </c>
      <c r="BD38" s="244">
        <f aca="true" t="shared" si="6" ref="BD38:BD40">IF(AZ38=4,G38,0)</f>
        <v>0</v>
      </c>
      <c r="BE38" s="244">
        <f aca="true" t="shared" si="7" ref="BE38:BE40">IF(AZ38=5,G38,0)</f>
        <v>0</v>
      </c>
      <c r="CA38" s="274">
        <v>1</v>
      </c>
      <c r="CB38" s="274">
        <v>0</v>
      </c>
    </row>
    <row r="39" spans="1:80" ht="22.5">
      <c r="A39" s="275">
        <v>10</v>
      </c>
      <c r="B39" s="276" t="s">
        <v>202</v>
      </c>
      <c r="C39" s="277" t="s">
        <v>203</v>
      </c>
      <c r="D39" s="278" t="s">
        <v>201</v>
      </c>
      <c r="E39" s="279">
        <v>1</v>
      </c>
      <c r="F39" s="279">
        <v>0</v>
      </c>
      <c r="G39" s="280">
        <f t="shared" si="0"/>
        <v>0</v>
      </c>
      <c r="H39" s="281">
        <v>0</v>
      </c>
      <c r="I39" s="282">
        <f t="shared" si="1"/>
        <v>0</v>
      </c>
      <c r="J39" s="281">
        <v>0</v>
      </c>
      <c r="K39" s="282">
        <f t="shared" si="2"/>
        <v>0</v>
      </c>
      <c r="O39" s="274">
        <v>2</v>
      </c>
      <c r="AA39" s="244">
        <v>1</v>
      </c>
      <c r="AB39" s="244">
        <v>1</v>
      </c>
      <c r="AC39" s="244">
        <v>1</v>
      </c>
      <c r="AZ39" s="244">
        <v>1</v>
      </c>
      <c r="BA39" s="244">
        <f t="shared" si="3"/>
        <v>0</v>
      </c>
      <c r="BB39" s="244">
        <f t="shared" si="4"/>
        <v>0</v>
      </c>
      <c r="BC39" s="244">
        <f t="shared" si="5"/>
        <v>0</v>
      </c>
      <c r="BD39" s="244">
        <f t="shared" si="6"/>
        <v>0</v>
      </c>
      <c r="BE39" s="244">
        <f t="shared" si="7"/>
        <v>0</v>
      </c>
      <c r="CA39" s="274">
        <v>1</v>
      </c>
      <c r="CB39" s="274">
        <v>1</v>
      </c>
    </row>
    <row r="40" spans="1:80" ht="22.5">
      <c r="A40" s="275">
        <v>11</v>
      </c>
      <c r="B40" s="276" t="s">
        <v>204</v>
      </c>
      <c r="C40" s="277" t="s">
        <v>205</v>
      </c>
      <c r="D40" s="278" t="s">
        <v>201</v>
      </c>
      <c r="E40" s="279">
        <v>1</v>
      </c>
      <c r="F40" s="279">
        <v>0</v>
      </c>
      <c r="G40" s="280">
        <f t="shared" si="0"/>
        <v>0</v>
      </c>
      <c r="H40" s="281">
        <v>0</v>
      </c>
      <c r="I40" s="282">
        <f t="shared" si="1"/>
        <v>0</v>
      </c>
      <c r="J40" s="281">
        <v>0</v>
      </c>
      <c r="K40" s="282">
        <f t="shared" si="2"/>
        <v>0</v>
      </c>
      <c r="O40" s="274">
        <v>2</v>
      </c>
      <c r="AA40" s="244">
        <v>1</v>
      </c>
      <c r="AB40" s="244">
        <v>1</v>
      </c>
      <c r="AC40" s="244">
        <v>1</v>
      </c>
      <c r="AZ40" s="244">
        <v>1</v>
      </c>
      <c r="BA40" s="244">
        <f t="shared" si="3"/>
        <v>0</v>
      </c>
      <c r="BB40" s="244">
        <f t="shared" si="4"/>
        <v>0</v>
      </c>
      <c r="BC40" s="244">
        <f t="shared" si="5"/>
        <v>0</v>
      </c>
      <c r="BD40" s="244">
        <f t="shared" si="6"/>
        <v>0</v>
      </c>
      <c r="BE40" s="244">
        <f t="shared" si="7"/>
        <v>0</v>
      </c>
      <c r="CA40" s="274">
        <v>1</v>
      </c>
      <c r="CB40" s="274">
        <v>1</v>
      </c>
    </row>
    <row r="41" spans="1:57" ht="12.75">
      <c r="A41" s="293"/>
      <c r="B41" s="294" t="s">
        <v>177</v>
      </c>
      <c r="C41" s="295" t="s">
        <v>206</v>
      </c>
      <c r="D41" s="296"/>
      <c r="E41" s="297"/>
      <c r="F41" s="298"/>
      <c r="G41" s="299">
        <f>SUM(G37:G40)</f>
        <v>0</v>
      </c>
      <c r="H41" s="300"/>
      <c r="I41" s="301">
        <f>SUM(I37:I40)</f>
        <v>0</v>
      </c>
      <c r="J41" s="300"/>
      <c r="K41" s="301">
        <f>SUM(K37:K40)</f>
        <v>0</v>
      </c>
      <c r="O41" s="274">
        <v>4</v>
      </c>
      <c r="BA41" s="302">
        <f>SUM(BA37:BA40)</f>
        <v>0</v>
      </c>
      <c r="BB41" s="302">
        <f>SUM(BB37:BB40)</f>
        <v>0</v>
      </c>
      <c r="BC41" s="302">
        <f>SUM(BC37:BC40)</f>
        <v>0</v>
      </c>
      <c r="BD41" s="302">
        <f>SUM(BD37:BD40)</f>
        <v>0</v>
      </c>
      <c r="BE41" s="302">
        <f>SUM(BE37:BE40)</f>
        <v>0</v>
      </c>
    </row>
    <row r="42" spans="1:15" ht="12.75">
      <c r="A42" s="264" t="s">
        <v>167</v>
      </c>
      <c r="B42" s="265" t="s">
        <v>73</v>
      </c>
      <c r="C42" s="266" t="s">
        <v>74</v>
      </c>
      <c r="D42" s="267"/>
      <c r="E42" s="268"/>
      <c r="F42" s="268"/>
      <c r="G42" s="269"/>
      <c r="H42" s="270"/>
      <c r="I42" s="271"/>
      <c r="J42" s="272"/>
      <c r="K42" s="273"/>
      <c r="O42" s="274">
        <v>1</v>
      </c>
    </row>
    <row r="43" spans="1:80" ht="12.75">
      <c r="A43" s="275">
        <v>12</v>
      </c>
      <c r="B43" s="276" t="s">
        <v>207</v>
      </c>
      <c r="C43" s="277" t="s">
        <v>208</v>
      </c>
      <c r="D43" s="278" t="s">
        <v>170</v>
      </c>
      <c r="E43" s="279">
        <v>112.87</v>
      </c>
      <c r="F43" s="279">
        <v>0</v>
      </c>
      <c r="G43" s="280">
        <f>E43*F43</f>
        <v>0</v>
      </c>
      <c r="H43" s="281">
        <v>0.00121</v>
      </c>
      <c r="I43" s="282">
        <f>E43*H43</f>
        <v>0.1365727</v>
      </c>
      <c r="J43" s="281">
        <v>0</v>
      </c>
      <c r="K43" s="282">
        <f>E43*J43</f>
        <v>0</v>
      </c>
      <c r="O43" s="274">
        <v>2</v>
      </c>
      <c r="AA43" s="244">
        <v>1</v>
      </c>
      <c r="AB43" s="244">
        <v>1</v>
      </c>
      <c r="AC43" s="244">
        <v>1</v>
      </c>
      <c r="AZ43" s="244">
        <v>1</v>
      </c>
      <c r="BA43" s="244">
        <f>IF(AZ43=1,G43,0)</f>
        <v>0</v>
      </c>
      <c r="BB43" s="244">
        <f>IF(AZ43=2,G43,0)</f>
        <v>0</v>
      </c>
      <c r="BC43" s="244">
        <f>IF(AZ43=3,G43,0)</f>
        <v>0</v>
      </c>
      <c r="BD43" s="244">
        <f>IF(AZ43=4,G43,0)</f>
        <v>0</v>
      </c>
      <c r="BE43" s="244">
        <f>IF(AZ43=5,G43,0)</f>
        <v>0</v>
      </c>
      <c r="CA43" s="274">
        <v>1</v>
      </c>
      <c r="CB43" s="274">
        <v>1</v>
      </c>
    </row>
    <row r="44" spans="1:15" ht="12.75" customHeight="1">
      <c r="A44" s="283"/>
      <c r="B44" s="284"/>
      <c r="C44" s="285" t="s">
        <v>209</v>
      </c>
      <c r="D44" s="285"/>
      <c r="E44" s="286">
        <v>0</v>
      </c>
      <c r="F44" s="287"/>
      <c r="G44" s="288"/>
      <c r="H44" s="289"/>
      <c r="I44" s="290"/>
      <c r="J44" s="291"/>
      <c r="K44" s="290"/>
      <c r="M44" s="292" t="s">
        <v>209</v>
      </c>
      <c r="O44" s="274"/>
    </row>
    <row r="45" spans="1:15" ht="12.75" customHeight="1">
      <c r="A45" s="283"/>
      <c r="B45" s="284"/>
      <c r="C45" s="285" t="s">
        <v>408</v>
      </c>
      <c r="D45" s="285"/>
      <c r="E45" s="286">
        <v>3.2</v>
      </c>
      <c r="F45" s="287"/>
      <c r="G45" s="288"/>
      <c r="H45" s="289"/>
      <c r="I45" s="290"/>
      <c r="J45" s="291"/>
      <c r="K45" s="290"/>
      <c r="M45" s="292" t="s">
        <v>408</v>
      </c>
      <c r="O45" s="274"/>
    </row>
    <row r="46" spans="1:15" ht="12.75" customHeight="1">
      <c r="A46" s="283"/>
      <c r="B46" s="284"/>
      <c r="C46" s="285" t="s">
        <v>211</v>
      </c>
      <c r="D46" s="285"/>
      <c r="E46" s="286">
        <v>0</v>
      </c>
      <c r="F46" s="287"/>
      <c r="G46" s="288"/>
      <c r="H46" s="289"/>
      <c r="I46" s="290"/>
      <c r="J46" s="291"/>
      <c r="K46" s="290"/>
      <c r="M46" s="292" t="s">
        <v>211</v>
      </c>
      <c r="O46" s="274"/>
    </row>
    <row r="47" spans="1:15" ht="12.75" customHeight="1">
      <c r="A47" s="283"/>
      <c r="B47" s="284"/>
      <c r="C47" s="285" t="s">
        <v>409</v>
      </c>
      <c r="D47" s="285"/>
      <c r="E47" s="286">
        <v>5.55</v>
      </c>
      <c r="F47" s="287"/>
      <c r="G47" s="288"/>
      <c r="H47" s="289"/>
      <c r="I47" s="290"/>
      <c r="J47" s="291"/>
      <c r="K47" s="290"/>
      <c r="M47" s="292" t="s">
        <v>409</v>
      </c>
      <c r="O47" s="274"/>
    </row>
    <row r="48" spans="1:15" ht="12.75" customHeight="1">
      <c r="A48" s="283"/>
      <c r="B48" s="284"/>
      <c r="C48" s="285" t="s">
        <v>410</v>
      </c>
      <c r="D48" s="285"/>
      <c r="E48" s="286">
        <v>7.4</v>
      </c>
      <c r="F48" s="287"/>
      <c r="G48" s="288"/>
      <c r="H48" s="289"/>
      <c r="I48" s="290"/>
      <c r="J48" s="291"/>
      <c r="K48" s="290"/>
      <c r="M48" s="292" t="s">
        <v>410</v>
      </c>
      <c r="O48" s="274"/>
    </row>
    <row r="49" spans="1:15" ht="12.75" customHeight="1">
      <c r="A49" s="283"/>
      <c r="B49" s="284"/>
      <c r="C49" s="285" t="s">
        <v>411</v>
      </c>
      <c r="D49" s="285"/>
      <c r="E49" s="286">
        <v>2</v>
      </c>
      <c r="F49" s="287"/>
      <c r="G49" s="288"/>
      <c r="H49" s="289"/>
      <c r="I49" s="290"/>
      <c r="J49" s="291"/>
      <c r="K49" s="290"/>
      <c r="M49" s="292" t="s">
        <v>411</v>
      </c>
      <c r="O49" s="274"/>
    </row>
    <row r="50" spans="1:15" ht="12.75" customHeight="1">
      <c r="A50" s="283"/>
      <c r="B50" s="284"/>
      <c r="C50" s="285" t="s">
        <v>214</v>
      </c>
      <c r="D50" s="285"/>
      <c r="E50" s="286">
        <v>0</v>
      </c>
      <c r="F50" s="287"/>
      <c r="G50" s="288"/>
      <c r="H50" s="289"/>
      <c r="I50" s="290"/>
      <c r="J50" s="291"/>
      <c r="K50" s="290"/>
      <c r="M50" s="292" t="s">
        <v>214</v>
      </c>
      <c r="O50" s="274"/>
    </row>
    <row r="51" spans="1:15" ht="12.75" customHeight="1">
      <c r="A51" s="283"/>
      <c r="B51" s="284"/>
      <c r="C51" s="285" t="s">
        <v>412</v>
      </c>
      <c r="D51" s="285"/>
      <c r="E51" s="286">
        <v>11</v>
      </c>
      <c r="F51" s="287"/>
      <c r="G51" s="288"/>
      <c r="H51" s="289"/>
      <c r="I51" s="290"/>
      <c r="J51" s="291"/>
      <c r="K51" s="290"/>
      <c r="M51" s="292" t="s">
        <v>412</v>
      </c>
      <c r="O51" s="274"/>
    </row>
    <row r="52" spans="1:15" ht="12.75" customHeight="1">
      <c r="A52" s="283"/>
      <c r="B52" s="284"/>
      <c r="C52" s="285" t="s">
        <v>216</v>
      </c>
      <c r="D52" s="285"/>
      <c r="E52" s="286">
        <v>0</v>
      </c>
      <c r="F52" s="287"/>
      <c r="G52" s="288"/>
      <c r="H52" s="289"/>
      <c r="I52" s="290"/>
      <c r="J52" s="291"/>
      <c r="K52" s="290"/>
      <c r="M52" s="292" t="s">
        <v>216</v>
      </c>
      <c r="O52" s="274"/>
    </row>
    <row r="53" spans="1:15" ht="22.5" customHeight="1">
      <c r="A53" s="283"/>
      <c r="B53" s="284"/>
      <c r="C53" s="285" t="s">
        <v>413</v>
      </c>
      <c r="D53" s="285"/>
      <c r="E53" s="286">
        <v>52.21</v>
      </c>
      <c r="F53" s="287"/>
      <c r="G53" s="288"/>
      <c r="H53" s="289"/>
      <c r="I53" s="290"/>
      <c r="J53" s="291"/>
      <c r="K53" s="290"/>
      <c r="M53" s="292" t="s">
        <v>413</v>
      </c>
      <c r="O53" s="274"/>
    </row>
    <row r="54" spans="1:15" ht="12.75" customHeight="1">
      <c r="A54" s="283"/>
      <c r="B54" s="284"/>
      <c r="C54" s="285" t="s">
        <v>414</v>
      </c>
      <c r="D54" s="285"/>
      <c r="E54" s="286">
        <v>9.51</v>
      </c>
      <c r="F54" s="287"/>
      <c r="G54" s="288"/>
      <c r="H54" s="289"/>
      <c r="I54" s="290"/>
      <c r="J54" s="291"/>
      <c r="K54" s="290"/>
      <c r="M54" s="292" t="s">
        <v>414</v>
      </c>
      <c r="O54" s="274"/>
    </row>
    <row r="55" spans="1:15" ht="12.75" customHeight="1">
      <c r="A55" s="283"/>
      <c r="B55" s="284"/>
      <c r="C55" s="285" t="s">
        <v>415</v>
      </c>
      <c r="D55" s="285"/>
      <c r="E55" s="286">
        <v>11</v>
      </c>
      <c r="F55" s="287"/>
      <c r="G55" s="288"/>
      <c r="H55" s="289"/>
      <c r="I55" s="290"/>
      <c r="J55" s="291"/>
      <c r="K55" s="290"/>
      <c r="M55" s="292" t="s">
        <v>415</v>
      </c>
      <c r="O55" s="274"/>
    </row>
    <row r="56" spans="1:15" ht="12.75" customHeight="1">
      <c r="A56" s="283"/>
      <c r="B56" s="284"/>
      <c r="C56" s="285" t="s">
        <v>218</v>
      </c>
      <c r="D56" s="285"/>
      <c r="E56" s="286">
        <v>0</v>
      </c>
      <c r="F56" s="287"/>
      <c r="G56" s="288"/>
      <c r="H56" s="289"/>
      <c r="I56" s="290"/>
      <c r="J56" s="291"/>
      <c r="K56" s="290"/>
      <c r="M56" s="292" t="s">
        <v>218</v>
      </c>
      <c r="O56" s="274"/>
    </row>
    <row r="57" spans="1:15" ht="12.75" customHeight="1">
      <c r="A57" s="283"/>
      <c r="B57" s="284"/>
      <c r="C57" s="285" t="s">
        <v>415</v>
      </c>
      <c r="D57" s="285"/>
      <c r="E57" s="286">
        <v>11</v>
      </c>
      <c r="F57" s="287"/>
      <c r="G57" s="288"/>
      <c r="H57" s="289"/>
      <c r="I57" s="290"/>
      <c r="J57" s="291"/>
      <c r="K57" s="290"/>
      <c r="M57" s="292" t="s">
        <v>415</v>
      </c>
      <c r="O57" s="274"/>
    </row>
    <row r="58" spans="1:57" ht="12.75">
      <c r="A58" s="293"/>
      <c r="B58" s="294" t="s">
        <v>177</v>
      </c>
      <c r="C58" s="295" t="s">
        <v>225</v>
      </c>
      <c r="D58" s="296"/>
      <c r="E58" s="297"/>
      <c r="F58" s="298"/>
      <c r="G58" s="299">
        <f>SUM(G42:G57)</f>
        <v>0</v>
      </c>
      <c r="H58" s="300"/>
      <c r="I58" s="301">
        <f>SUM(I42:I57)</f>
        <v>0.1365727</v>
      </c>
      <c r="J58" s="300"/>
      <c r="K58" s="301">
        <f>SUM(K42:K57)</f>
        <v>0</v>
      </c>
      <c r="O58" s="274">
        <v>4</v>
      </c>
      <c r="BA58" s="302">
        <f>SUM(BA42:BA57)</f>
        <v>0</v>
      </c>
      <c r="BB58" s="302">
        <f>SUM(BB42:BB57)</f>
        <v>0</v>
      </c>
      <c r="BC58" s="302">
        <f>SUM(BC42:BC57)</f>
        <v>0</v>
      </c>
      <c r="BD58" s="302">
        <f>SUM(BD42:BD57)</f>
        <v>0</v>
      </c>
      <c r="BE58" s="302">
        <f>SUM(BE42:BE57)</f>
        <v>0</v>
      </c>
    </row>
    <row r="59" spans="1:15" ht="12.75">
      <c r="A59" s="264" t="s">
        <v>167</v>
      </c>
      <c r="B59" s="265" t="s">
        <v>75</v>
      </c>
      <c r="C59" s="266" t="s">
        <v>76</v>
      </c>
      <c r="D59" s="267"/>
      <c r="E59" s="268"/>
      <c r="F59" s="268"/>
      <c r="G59" s="269"/>
      <c r="H59" s="270"/>
      <c r="I59" s="271"/>
      <c r="J59" s="272"/>
      <c r="K59" s="273"/>
      <c r="O59" s="274">
        <v>1</v>
      </c>
    </row>
    <row r="60" spans="1:80" ht="12.75">
      <c r="A60" s="275">
        <v>13</v>
      </c>
      <c r="B60" s="276" t="s">
        <v>226</v>
      </c>
      <c r="C60" s="277" t="s">
        <v>227</v>
      </c>
      <c r="D60" s="278" t="s">
        <v>170</v>
      </c>
      <c r="E60" s="279">
        <v>157</v>
      </c>
      <c r="F60" s="279">
        <v>0</v>
      </c>
      <c r="G60" s="280">
        <f>E60*F60</f>
        <v>0</v>
      </c>
      <c r="H60" s="281">
        <v>4E-05</v>
      </c>
      <c r="I60" s="282">
        <f>E60*H60</f>
        <v>0.006280000000000001</v>
      </c>
      <c r="J60" s="281">
        <v>0</v>
      </c>
      <c r="K60" s="282">
        <f>E60*J60</f>
        <v>0</v>
      </c>
      <c r="O60" s="274">
        <v>2</v>
      </c>
      <c r="AA60" s="244">
        <v>1</v>
      </c>
      <c r="AB60" s="244">
        <v>1</v>
      </c>
      <c r="AC60" s="244">
        <v>1</v>
      </c>
      <c r="AZ60" s="244">
        <v>1</v>
      </c>
      <c r="BA60" s="244">
        <f>IF(AZ60=1,G60,0)</f>
        <v>0</v>
      </c>
      <c r="BB60" s="244">
        <f>IF(AZ60=2,G60,0)</f>
        <v>0</v>
      </c>
      <c r="BC60" s="244">
        <f>IF(AZ60=3,G60,0)</f>
        <v>0</v>
      </c>
      <c r="BD60" s="244">
        <f>IF(AZ60=4,G60,0)</f>
        <v>0</v>
      </c>
      <c r="BE60" s="244">
        <f>IF(AZ60=5,G60,0)</f>
        <v>0</v>
      </c>
      <c r="CA60" s="274">
        <v>1</v>
      </c>
      <c r="CB60" s="274">
        <v>1</v>
      </c>
    </row>
    <row r="61" spans="1:15" ht="12.75" customHeight="1">
      <c r="A61" s="283"/>
      <c r="B61" s="284"/>
      <c r="C61" s="285" t="s">
        <v>416</v>
      </c>
      <c r="D61" s="285"/>
      <c r="E61" s="286">
        <v>5</v>
      </c>
      <c r="F61" s="287"/>
      <c r="G61" s="288"/>
      <c r="H61" s="289"/>
      <c r="I61" s="290"/>
      <c r="J61" s="291"/>
      <c r="K61" s="290"/>
      <c r="M61" s="292" t="s">
        <v>416</v>
      </c>
      <c r="O61" s="274"/>
    </row>
    <row r="62" spans="1:15" ht="12.75" customHeight="1">
      <c r="A62" s="283"/>
      <c r="B62" s="284"/>
      <c r="C62" s="285" t="s">
        <v>417</v>
      </c>
      <c r="D62" s="285"/>
      <c r="E62" s="286">
        <v>30</v>
      </c>
      <c r="F62" s="287"/>
      <c r="G62" s="288"/>
      <c r="H62" s="289"/>
      <c r="I62" s="290"/>
      <c r="J62" s="291"/>
      <c r="K62" s="290"/>
      <c r="M62" s="292" t="s">
        <v>417</v>
      </c>
      <c r="O62" s="274"/>
    </row>
    <row r="63" spans="1:15" ht="12.75" customHeight="1">
      <c r="A63" s="283"/>
      <c r="B63" s="284"/>
      <c r="C63" s="285" t="s">
        <v>418</v>
      </c>
      <c r="D63" s="285"/>
      <c r="E63" s="286">
        <v>36</v>
      </c>
      <c r="F63" s="287"/>
      <c r="G63" s="288"/>
      <c r="H63" s="289"/>
      <c r="I63" s="290"/>
      <c r="J63" s="291"/>
      <c r="K63" s="290"/>
      <c r="M63" s="292" t="s">
        <v>418</v>
      </c>
      <c r="O63" s="274"/>
    </row>
    <row r="64" spans="1:15" ht="12.75" customHeight="1">
      <c r="A64" s="283"/>
      <c r="B64" s="284"/>
      <c r="C64" s="285" t="s">
        <v>419</v>
      </c>
      <c r="D64" s="285"/>
      <c r="E64" s="286">
        <v>53</v>
      </c>
      <c r="F64" s="287"/>
      <c r="G64" s="288"/>
      <c r="H64" s="289"/>
      <c r="I64" s="290"/>
      <c r="J64" s="291"/>
      <c r="K64" s="290"/>
      <c r="M64" s="292" t="s">
        <v>419</v>
      </c>
      <c r="O64" s="274"/>
    </row>
    <row r="65" spans="1:15" ht="12.75" customHeight="1">
      <c r="A65" s="283"/>
      <c r="B65" s="284"/>
      <c r="C65" s="285" t="s">
        <v>420</v>
      </c>
      <c r="D65" s="285"/>
      <c r="E65" s="286">
        <v>33</v>
      </c>
      <c r="F65" s="287"/>
      <c r="G65" s="288"/>
      <c r="H65" s="289"/>
      <c r="I65" s="290"/>
      <c r="J65" s="291"/>
      <c r="K65" s="290"/>
      <c r="M65" s="292" t="s">
        <v>420</v>
      </c>
      <c r="O65" s="274"/>
    </row>
    <row r="66" spans="1:57" ht="12.75">
      <c r="A66" s="293"/>
      <c r="B66" s="294" t="s">
        <v>177</v>
      </c>
      <c r="C66" s="295" t="s">
        <v>236</v>
      </c>
      <c r="D66" s="296"/>
      <c r="E66" s="297"/>
      <c r="F66" s="298"/>
      <c r="G66" s="299">
        <f>SUM(G59:G65)</f>
        <v>0</v>
      </c>
      <c r="H66" s="300"/>
      <c r="I66" s="301">
        <f>SUM(I59:I65)</f>
        <v>0.006280000000000001</v>
      </c>
      <c r="J66" s="300"/>
      <c r="K66" s="301">
        <f>SUM(K59:K65)</f>
        <v>0</v>
      </c>
      <c r="O66" s="274">
        <v>4</v>
      </c>
      <c r="BA66" s="302">
        <f>SUM(BA59:BA65)</f>
        <v>0</v>
      </c>
      <c r="BB66" s="302">
        <f>SUM(BB59:BB65)</f>
        <v>0</v>
      </c>
      <c r="BC66" s="302">
        <f>SUM(BC59:BC65)</f>
        <v>0</v>
      </c>
      <c r="BD66" s="302">
        <f>SUM(BD59:BD65)</f>
        <v>0</v>
      </c>
      <c r="BE66" s="302">
        <f>SUM(BE59:BE65)</f>
        <v>0</v>
      </c>
    </row>
    <row r="67" spans="1:15" ht="12.75">
      <c r="A67" s="264" t="s">
        <v>167</v>
      </c>
      <c r="B67" s="265" t="s">
        <v>77</v>
      </c>
      <c r="C67" s="266" t="s">
        <v>78</v>
      </c>
      <c r="D67" s="267"/>
      <c r="E67" s="268"/>
      <c r="F67" s="268"/>
      <c r="G67" s="269"/>
      <c r="H67" s="270"/>
      <c r="I67" s="271"/>
      <c r="J67" s="272"/>
      <c r="K67" s="273"/>
      <c r="O67" s="274">
        <v>1</v>
      </c>
    </row>
    <row r="68" spans="1:80" ht="12.75">
      <c r="A68" s="275">
        <v>14</v>
      </c>
      <c r="B68" s="276" t="s">
        <v>237</v>
      </c>
      <c r="C68" s="277" t="s">
        <v>238</v>
      </c>
      <c r="D68" s="278" t="s">
        <v>170</v>
      </c>
      <c r="E68" s="279">
        <v>12.5275</v>
      </c>
      <c r="F68" s="279">
        <v>0</v>
      </c>
      <c r="G68" s="280">
        <f>E68*F68</f>
        <v>0</v>
      </c>
      <c r="H68" s="281">
        <v>0.00033</v>
      </c>
      <c r="I68" s="282">
        <f>E68*H68</f>
        <v>0.004134075</v>
      </c>
      <c r="J68" s="281">
        <v>-0.01183</v>
      </c>
      <c r="K68" s="282">
        <f>E68*J68</f>
        <v>-0.148200325</v>
      </c>
      <c r="O68" s="274">
        <v>2</v>
      </c>
      <c r="AA68" s="244">
        <v>1</v>
      </c>
      <c r="AB68" s="244">
        <v>1</v>
      </c>
      <c r="AC68" s="244">
        <v>1</v>
      </c>
      <c r="AZ68" s="244">
        <v>1</v>
      </c>
      <c r="BA68" s="244">
        <f>IF(AZ68=1,G68,0)</f>
        <v>0</v>
      </c>
      <c r="BB68" s="244">
        <f>IF(AZ68=2,G68,0)</f>
        <v>0</v>
      </c>
      <c r="BC68" s="244">
        <f>IF(AZ68=3,G68,0)</f>
        <v>0</v>
      </c>
      <c r="BD68" s="244">
        <f>IF(AZ68=4,G68,0)</f>
        <v>0</v>
      </c>
      <c r="BE68" s="244">
        <f>IF(AZ68=5,G68,0)</f>
        <v>0</v>
      </c>
      <c r="CA68" s="274">
        <v>1</v>
      </c>
      <c r="CB68" s="274">
        <v>1</v>
      </c>
    </row>
    <row r="69" spans="1:15" ht="12.75" customHeight="1">
      <c r="A69" s="283"/>
      <c r="B69" s="284"/>
      <c r="C69" s="285" t="s">
        <v>239</v>
      </c>
      <c r="D69" s="285"/>
      <c r="E69" s="286">
        <v>0</v>
      </c>
      <c r="F69" s="287"/>
      <c r="G69" s="288"/>
      <c r="H69" s="289"/>
      <c r="I69" s="290"/>
      <c r="J69" s="291"/>
      <c r="K69" s="290"/>
      <c r="M69" s="292" t="s">
        <v>239</v>
      </c>
      <c r="O69" s="274"/>
    </row>
    <row r="70" spans="1:15" ht="12.75" customHeight="1">
      <c r="A70" s="283"/>
      <c r="B70" s="284"/>
      <c r="C70" s="285" t="s">
        <v>421</v>
      </c>
      <c r="D70" s="285"/>
      <c r="E70" s="286">
        <v>1.1</v>
      </c>
      <c r="F70" s="287"/>
      <c r="G70" s="288"/>
      <c r="H70" s="289"/>
      <c r="I70" s="290"/>
      <c r="J70" s="291"/>
      <c r="K70" s="290"/>
      <c r="M70" s="292" t="s">
        <v>421</v>
      </c>
      <c r="O70" s="274"/>
    </row>
    <row r="71" spans="1:15" ht="12.75" customHeight="1">
      <c r="A71" s="283"/>
      <c r="B71" s="284"/>
      <c r="C71" s="285" t="s">
        <v>422</v>
      </c>
      <c r="D71" s="285"/>
      <c r="E71" s="286">
        <v>4.414</v>
      </c>
      <c r="F71" s="287"/>
      <c r="G71" s="288"/>
      <c r="H71" s="289"/>
      <c r="I71" s="290"/>
      <c r="J71" s="291"/>
      <c r="K71" s="290"/>
      <c r="M71" s="292" t="s">
        <v>422</v>
      </c>
      <c r="O71" s="274"/>
    </row>
    <row r="72" spans="1:15" ht="12.75" customHeight="1">
      <c r="A72" s="283"/>
      <c r="B72" s="284"/>
      <c r="C72" s="285" t="s">
        <v>242</v>
      </c>
      <c r="D72" s="285"/>
      <c r="E72" s="286">
        <v>0</v>
      </c>
      <c r="F72" s="287"/>
      <c r="G72" s="288"/>
      <c r="H72" s="289"/>
      <c r="I72" s="290"/>
      <c r="J72" s="291"/>
      <c r="K72" s="290"/>
      <c r="M72" s="292" t="s">
        <v>242</v>
      </c>
      <c r="O72" s="274"/>
    </row>
    <row r="73" spans="1:15" ht="12.75" customHeight="1">
      <c r="A73" s="283"/>
      <c r="B73" s="284"/>
      <c r="C73" s="285" t="s">
        <v>423</v>
      </c>
      <c r="D73" s="285"/>
      <c r="E73" s="286">
        <v>2.4225</v>
      </c>
      <c r="F73" s="287"/>
      <c r="G73" s="288"/>
      <c r="H73" s="289"/>
      <c r="I73" s="290"/>
      <c r="J73" s="291"/>
      <c r="K73" s="290"/>
      <c r="M73" s="292" t="s">
        <v>423</v>
      </c>
      <c r="O73" s="274"/>
    </row>
    <row r="74" spans="1:15" ht="12.75" customHeight="1">
      <c r="A74" s="283"/>
      <c r="B74" s="284"/>
      <c r="C74" s="285" t="s">
        <v>424</v>
      </c>
      <c r="D74" s="285"/>
      <c r="E74" s="286">
        <v>2.976</v>
      </c>
      <c r="F74" s="287"/>
      <c r="G74" s="288"/>
      <c r="H74" s="289"/>
      <c r="I74" s="290"/>
      <c r="J74" s="291"/>
      <c r="K74" s="290"/>
      <c r="M74" s="292" t="s">
        <v>424</v>
      </c>
      <c r="O74" s="274"/>
    </row>
    <row r="75" spans="1:15" ht="12.75" customHeight="1">
      <c r="A75" s="283"/>
      <c r="B75" s="284"/>
      <c r="C75" s="285" t="s">
        <v>425</v>
      </c>
      <c r="D75" s="285"/>
      <c r="E75" s="286">
        <v>1.615</v>
      </c>
      <c r="F75" s="287"/>
      <c r="G75" s="288"/>
      <c r="H75" s="289"/>
      <c r="I75" s="290"/>
      <c r="J75" s="291"/>
      <c r="K75" s="290"/>
      <c r="M75" s="292" t="s">
        <v>425</v>
      </c>
      <c r="O75" s="274"/>
    </row>
    <row r="76" spans="1:57" ht="12.75">
      <c r="A76" s="293"/>
      <c r="B76" s="294" t="s">
        <v>177</v>
      </c>
      <c r="C76" s="295" t="s">
        <v>247</v>
      </c>
      <c r="D76" s="296"/>
      <c r="E76" s="297"/>
      <c r="F76" s="298"/>
      <c r="G76" s="299">
        <f>SUM(G67:G75)</f>
        <v>0</v>
      </c>
      <c r="H76" s="300"/>
      <c r="I76" s="301">
        <f>SUM(I67:I75)</f>
        <v>0.004134075</v>
      </c>
      <c r="J76" s="300"/>
      <c r="K76" s="301">
        <f>SUM(K67:K75)</f>
        <v>-0.148200325</v>
      </c>
      <c r="O76" s="274">
        <v>4</v>
      </c>
      <c r="BA76" s="302">
        <f>SUM(BA67:BA75)</f>
        <v>0</v>
      </c>
      <c r="BB76" s="302">
        <f>SUM(BB67:BB75)</f>
        <v>0</v>
      </c>
      <c r="BC76" s="302">
        <f>SUM(BC67:BC75)</f>
        <v>0</v>
      </c>
      <c r="BD76" s="302">
        <f>SUM(BD67:BD75)</f>
        <v>0</v>
      </c>
      <c r="BE76" s="302">
        <f>SUM(BE67:BE75)</f>
        <v>0</v>
      </c>
    </row>
    <row r="77" spans="1:15" ht="12.75">
      <c r="A77" s="264" t="s">
        <v>167</v>
      </c>
      <c r="B77" s="265" t="s">
        <v>79</v>
      </c>
      <c r="C77" s="266" t="s">
        <v>80</v>
      </c>
      <c r="D77" s="267"/>
      <c r="E77" s="268"/>
      <c r="F77" s="268"/>
      <c r="G77" s="269"/>
      <c r="H77" s="270"/>
      <c r="I77" s="271"/>
      <c r="J77" s="272"/>
      <c r="K77" s="273"/>
      <c r="O77" s="274">
        <v>1</v>
      </c>
    </row>
    <row r="78" spans="1:80" ht="12.75">
      <c r="A78" s="275">
        <v>15</v>
      </c>
      <c r="B78" s="276" t="s">
        <v>248</v>
      </c>
      <c r="C78" s="277" t="s">
        <v>249</v>
      </c>
      <c r="D78" s="278" t="s">
        <v>250</v>
      </c>
      <c r="E78" s="279">
        <v>0.4</v>
      </c>
      <c r="F78" s="279">
        <v>0</v>
      </c>
      <c r="G78" s="280">
        <f>E78*F78</f>
        <v>0</v>
      </c>
      <c r="H78" s="281">
        <v>0</v>
      </c>
      <c r="I78" s="282">
        <f>E78*H78</f>
        <v>0</v>
      </c>
      <c r="J78" s="281">
        <v>-0.00214</v>
      </c>
      <c r="K78" s="282">
        <f>E78*J78</f>
        <v>-0.000856</v>
      </c>
      <c r="O78" s="274">
        <v>2</v>
      </c>
      <c r="AA78" s="244">
        <v>1</v>
      </c>
      <c r="AB78" s="244">
        <v>1</v>
      </c>
      <c r="AC78" s="244">
        <v>1</v>
      </c>
      <c r="AZ78" s="244">
        <v>1</v>
      </c>
      <c r="BA78" s="244">
        <f>IF(AZ78=1,G78,0)</f>
        <v>0</v>
      </c>
      <c r="BB78" s="244">
        <f>IF(AZ78=2,G78,0)</f>
        <v>0</v>
      </c>
      <c r="BC78" s="244">
        <f>IF(AZ78=3,G78,0)</f>
        <v>0</v>
      </c>
      <c r="BD78" s="244">
        <f>IF(AZ78=4,G78,0)</f>
        <v>0</v>
      </c>
      <c r="BE78" s="244">
        <f>IF(AZ78=5,G78,0)</f>
        <v>0</v>
      </c>
      <c r="CA78" s="274">
        <v>1</v>
      </c>
      <c r="CB78" s="274">
        <v>1</v>
      </c>
    </row>
    <row r="79" spans="1:15" ht="12.75" customHeight="1">
      <c r="A79" s="283"/>
      <c r="B79" s="284"/>
      <c r="C79" s="285" t="s">
        <v>426</v>
      </c>
      <c r="D79" s="285"/>
      <c r="E79" s="286">
        <v>0.4</v>
      </c>
      <c r="F79" s="287"/>
      <c r="G79" s="288"/>
      <c r="H79" s="289"/>
      <c r="I79" s="290"/>
      <c r="J79" s="291"/>
      <c r="K79" s="290"/>
      <c r="M79" s="292" t="s">
        <v>426</v>
      </c>
      <c r="O79" s="274"/>
    </row>
    <row r="80" spans="1:80" ht="12.75">
      <c r="A80" s="275">
        <v>16</v>
      </c>
      <c r="B80" s="276" t="s">
        <v>255</v>
      </c>
      <c r="C80" s="277" t="s">
        <v>256</v>
      </c>
      <c r="D80" s="278" t="s">
        <v>250</v>
      </c>
      <c r="E80" s="279">
        <v>15.6</v>
      </c>
      <c r="F80" s="279">
        <v>0</v>
      </c>
      <c r="G80" s="280">
        <f>E80*F80</f>
        <v>0</v>
      </c>
      <c r="H80" s="281">
        <v>0</v>
      </c>
      <c r="I80" s="282">
        <f>E80*H80</f>
        <v>0</v>
      </c>
      <c r="J80" s="281">
        <v>-0.00287</v>
      </c>
      <c r="K80" s="282">
        <f>E80*J80</f>
        <v>-0.044772</v>
      </c>
      <c r="O80" s="274">
        <v>2</v>
      </c>
      <c r="AA80" s="244">
        <v>1</v>
      </c>
      <c r="AB80" s="244">
        <v>1</v>
      </c>
      <c r="AC80" s="244">
        <v>1</v>
      </c>
      <c r="AZ80" s="244">
        <v>1</v>
      </c>
      <c r="BA80" s="244">
        <f>IF(AZ80=1,G80,0)</f>
        <v>0</v>
      </c>
      <c r="BB80" s="244">
        <f>IF(AZ80=2,G80,0)</f>
        <v>0</v>
      </c>
      <c r="BC80" s="244">
        <f>IF(AZ80=3,G80,0)</f>
        <v>0</v>
      </c>
      <c r="BD80" s="244">
        <f>IF(AZ80=4,G80,0)</f>
        <v>0</v>
      </c>
      <c r="BE80" s="244">
        <f>IF(AZ80=5,G80,0)</f>
        <v>0</v>
      </c>
      <c r="CA80" s="274">
        <v>1</v>
      </c>
      <c r="CB80" s="274">
        <v>1</v>
      </c>
    </row>
    <row r="81" spans="1:15" ht="12.75" customHeight="1">
      <c r="A81" s="283"/>
      <c r="B81" s="284"/>
      <c r="C81" s="285" t="s">
        <v>257</v>
      </c>
      <c r="D81" s="285"/>
      <c r="E81" s="286">
        <v>0</v>
      </c>
      <c r="F81" s="287"/>
      <c r="G81" s="288"/>
      <c r="H81" s="289"/>
      <c r="I81" s="290"/>
      <c r="J81" s="291"/>
      <c r="K81" s="290"/>
      <c r="M81" s="292" t="s">
        <v>257</v>
      </c>
      <c r="O81" s="274"/>
    </row>
    <row r="82" spans="1:15" ht="12.75" customHeight="1">
      <c r="A82" s="283"/>
      <c r="B82" s="284"/>
      <c r="C82" s="303" t="s">
        <v>258</v>
      </c>
      <c r="D82" s="303"/>
      <c r="E82" s="304">
        <v>0</v>
      </c>
      <c r="F82" s="287"/>
      <c r="G82" s="288"/>
      <c r="H82" s="289"/>
      <c r="I82" s="290"/>
      <c r="J82" s="291"/>
      <c r="K82" s="290"/>
      <c r="M82" s="292" t="s">
        <v>258</v>
      </c>
      <c r="O82" s="274"/>
    </row>
    <row r="83" spans="1:15" ht="12.75" customHeight="1">
      <c r="A83" s="283"/>
      <c r="B83" s="284"/>
      <c r="C83" s="303" t="s">
        <v>427</v>
      </c>
      <c r="D83" s="303"/>
      <c r="E83" s="304">
        <v>4</v>
      </c>
      <c r="F83" s="287"/>
      <c r="G83" s="288"/>
      <c r="H83" s="289"/>
      <c r="I83" s="290"/>
      <c r="J83" s="291"/>
      <c r="K83" s="290"/>
      <c r="M83" s="292" t="s">
        <v>427</v>
      </c>
      <c r="O83" s="274"/>
    </row>
    <row r="84" spans="1:15" ht="12.75" customHeight="1">
      <c r="A84" s="283"/>
      <c r="B84" s="284"/>
      <c r="C84" s="303" t="s">
        <v>266</v>
      </c>
      <c r="D84" s="303"/>
      <c r="E84" s="304">
        <v>4</v>
      </c>
      <c r="F84" s="287"/>
      <c r="G84" s="288"/>
      <c r="H84" s="289"/>
      <c r="I84" s="290"/>
      <c r="J84" s="291"/>
      <c r="K84" s="290"/>
      <c r="M84" s="292" t="s">
        <v>266</v>
      </c>
      <c r="O84" s="274"/>
    </row>
    <row r="85" spans="1:15" ht="12.75" customHeight="1">
      <c r="A85" s="283"/>
      <c r="B85" s="284"/>
      <c r="C85" s="303" t="s">
        <v>428</v>
      </c>
      <c r="D85" s="303"/>
      <c r="E85" s="304">
        <v>20</v>
      </c>
      <c r="F85" s="287"/>
      <c r="G85" s="288"/>
      <c r="H85" s="289"/>
      <c r="I85" s="290"/>
      <c r="J85" s="291"/>
      <c r="K85" s="290"/>
      <c r="M85" s="292" t="s">
        <v>428</v>
      </c>
      <c r="O85" s="274"/>
    </row>
    <row r="86" spans="1:15" ht="12.75" customHeight="1">
      <c r="A86" s="283"/>
      <c r="B86" s="284"/>
      <c r="C86" s="303" t="s">
        <v>429</v>
      </c>
      <c r="D86" s="303"/>
      <c r="E86" s="304">
        <v>20</v>
      </c>
      <c r="F86" s="287"/>
      <c r="G86" s="288"/>
      <c r="H86" s="289"/>
      <c r="I86" s="290"/>
      <c r="J86" s="291"/>
      <c r="K86" s="290"/>
      <c r="M86" s="292" t="s">
        <v>429</v>
      </c>
      <c r="O86" s="274"/>
    </row>
    <row r="87" spans="1:15" ht="12.75" customHeight="1">
      <c r="A87" s="283"/>
      <c r="B87" s="284"/>
      <c r="C87" s="303" t="s">
        <v>430</v>
      </c>
      <c r="D87" s="303"/>
      <c r="E87" s="304">
        <v>4</v>
      </c>
      <c r="F87" s="287"/>
      <c r="G87" s="288"/>
      <c r="H87" s="289"/>
      <c r="I87" s="290"/>
      <c r="J87" s="291"/>
      <c r="K87" s="290"/>
      <c r="M87" s="292" t="s">
        <v>430</v>
      </c>
      <c r="O87" s="274"/>
    </row>
    <row r="88" spans="1:15" ht="12.75" customHeight="1">
      <c r="A88" s="283"/>
      <c r="B88" s="284"/>
      <c r="C88" s="303" t="s">
        <v>264</v>
      </c>
      <c r="D88" s="303"/>
      <c r="E88" s="304">
        <v>52</v>
      </c>
      <c r="F88" s="287"/>
      <c r="G88" s="288"/>
      <c r="H88" s="289"/>
      <c r="I88" s="290"/>
      <c r="J88" s="291"/>
      <c r="K88" s="290"/>
      <c r="M88" s="292" t="s">
        <v>264</v>
      </c>
      <c r="O88" s="274"/>
    </row>
    <row r="89" spans="1:15" ht="12.75" customHeight="1">
      <c r="A89" s="283"/>
      <c r="B89" s="284"/>
      <c r="C89" s="285" t="s">
        <v>265</v>
      </c>
      <c r="D89" s="285"/>
      <c r="E89" s="286">
        <v>15.6</v>
      </c>
      <c r="F89" s="287"/>
      <c r="G89" s="288"/>
      <c r="H89" s="289"/>
      <c r="I89" s="290"/>
      <c r="J89" s="291"/>
      <c r="K89" s="290"/>
      <c r="M89" s="292" t="s">
        <v>265</v>
      </c>
      <c r="O89" s="274"/>
    </row>
    <row r="90" spans="1:80" ht="12.75">
      <c r="A90" s="275">
        <v>17</v>
      </c>
      <c r="B90" s="276" t="s">
        <v>271</v>
      </c>
      <c r="C90" s="277" t="s">
        <v>272</v>
      </c>
      <c r="D90" s="278" t="s">
        <v>170</v>
      </c>
      <c r="E90" s="279">
        <v>22.4616</v>
      </c>
      <c r="F90" s="279">
        <v>0</v>
      </c>
      <c r="G90" s="280">
        <f>E90*F90</f>
        <v>0</v>
      </c>
      <c r="H90" s="281">
        <v>0.00165</v>
      </c>
      <c r="I90" s="282">
        <f>E90*H90</f>
        <v>0.03706164</v>
      </c>
      <c r="J90" s="281">
        <v>-0.187</v>
      </c>
      <c r="K90" s="282">
        <f>E90*J90</f>
        <v>-4.2003192</v>
      </c>
      <c r="O90" s="274">
        <v>2</v>
      </c>
      <c r="AA90" s="244">
        <v>1</v>
      </c>
      <c r="AB90" s="244">
        <v>1</v>
      </c>
      <c r="AC90" s="244">
        <v>1</v>
      </c>
      <c r="AZ90" s="244">
        <v>1</v>
      </c>
      <c r="BA90" s="244">
        <f>IF(AZ90=1,G90,0)</f>
        <v>0</v>
      </c>
      <c r="BB90" s="244">
        <f>IF(AZ90=2,G90,0)</f>
        <v>0</v>
      </c>
      <c r="BC90" s="244">
        <f>IF(AZ90=3,G90,0)</f>
        <v>0</v>
      </c>
      <c r="BD90" s="244">
        <f>IF(AZ90=4,G90,0)</f>
        <v>0</v>
      </c>
      <c r="BE90" s="244">
        <f>IF(AZ90=5,G90,0)</f>
        <v>0</v>
      </c>
      <c r="CA90" s="274">
        <v>1</v>
      </c>
      <c r="CB90" s="274">
        <v>1</v>
      </c>
    </row>
    <row r="91" spans="1:15" ht="12.75" customHeight="1">
      <c r="A91" s="283"/>
      <c r="B91" s="284"/>
      <c r="C91" s="285" t="s">
        <v>273</v>
      </c>
      <c r="D91" s="285"/>
      <c r="E91" s="286">
        <v>0</v>
      </c>
      <c r="F91" s="287"/>
      <c r="G91" s="288"/>
      <c r="H91" s="289"/>
      <c r="I91" s="290"/>
      <c r="J91" s="291"/>
      <c r="K91" s="290"/>
      <c r="M91" s="292" t="s">
        <v>273</v>
      </c>
      <c r="O91" s="274"/>
    </row>
    <row r="92" spans="1:15" ht="12.75" customHeight="1">
      <c r="A92" s="283"/>
      <c r="B92" s="284"/>
      <c r="C92" s="285" t="s">
        <v>431</v>
      </c>
      <c r="D92" s="285"/>
      <c r="E92" s="286">
        <v>7.962</v>
      </c>
      <c r="F92" s="287"/>
      <c r="G92" s="288"/>
      <c r="H92" s="289"/>
      <c r="I92" s="290"/>
      <c r="J92" s="291"/>
      <c r="K92" s="290"/>
      <c r="M92" s="292" t="s">
        <v>431</v>
      </c>
      <c r="O92" s="274"/>
    </row>
    <row r="93" spans="1:15" ht="12.75" customHeight="1">
      <c r="A93" s="283"/>
      <c r="B93" s="284"/>
      <c r="C93" s="285" t="s">
        <v>432</v>
      </c>
      <c r="D93" s="285"/>
      <c r="E93" s="286">
        <v>7.2576</v>
      </c>
      <c r="F93" s="287"/>
      <c r="G93" s="288"/>
      <c r="H93" s="289"/>
      <c r="I93" s="290"/>
      <c r="J93" s="291"/>
      <c r="K93" s="290"/>
      <c r="M93" s="292" t="s">
        <v>432</v>
      </c>
      <c r="O93" s="274"/>
    </row>
    <row r="94" spans="1:15" ht="12.75" customHeight="1">
      <c r="A94" s="283"/>
      <c r="B94" s="284"/>
      <c r="C94" s="285" t="s">
        <v>433</v>
      </c>
      <c r="D94" s="285"/>
      <c r="E94" s="286">
        <v>7.242</v>
      </c>
      <c r="F94" s="287"/>
      <c r="G94" s="288"/>
      <c r="H94" s="289"/>
      <c r="I94" s="290"/>
      <c r="J94" s="291"/>
      <c r="K94" s="290"/>
      <c r="M94" s="292" t="s">
        <v>433</v>
      </c>
      <c r="O94" s="274"/>
    </row>
    <row r="95" spans="1:80" ht="12.75">
      <c r="A95" s="275">
        <v>18</v>
      </c>
      <c r="B95" s="276" t="s">
        <v>434</v>
      </c>
      <c r="C95" s="277" t="s">
        <v>435</v>
      </c>
      <c r="D95" s="278" t="s">
        <v>170</v>
      </c>
      <c r="E95" s="279">
        <v>2.6125</v>
      </c>
      <c r="F95" s="279">
        <v>0</v>
      </c>
      <c r="G95" s="280">
        <f>E95*F95</f>
        <v>0</v>
      </c>
      <c r="H95" s="281">
        <v>0.00054</v>
      </c>
      <c r="I95" s="282">
        <f>E95*H95</f>
        <v>0.00141075</v>
      </c>
      <c r="J95" s="281">
        <v>-0.18</v>
      </c>
      <c r="K95" s="282">
        <f>E95*J95</f>
        <v>-0.47024999999999995</v>
      </c>
      <c r="O95" s="274">
        <v>2</v>
      </c>
      <c r="AA95" s="244">
        <v>1</v>
      </c>
      <c r="AB95" s="244">
        <v>1</v>
      </c>
      <c r="AC95" s="244">
        <v>1</v>
      </c>
      <c r="AZ95" s="244">
        <v>1</v>
      </c>
      <c r="BA95" s="244">
        <f>IF(AZ95=1,G95,0)</f>
        <v>0</v>
      </c>
      <c r="BB95" s="244">
        <f>IF(AZ95=2,G95,0)</f>
        <v>0</v>
      </c>
      <c r="BC95" s="244">
        <f>IF(AZ95=3,G95,0)</f>
        <v>0</v>
      </c>
      <c r="BD95" s="244">
        <f>IF(AZ95=4,G95,0)</f>
        <v>0</v>
      </c>
      <c r="BE95" s="244">
        <f>IF(AZ95=5,G95,0)</f>
        <v>0</v>
      </c>
      <c r="CA95" s="274">
        <v>1</v>
      </c>
      <c r="CB95" s="274">
        <v>1</v>
      </c>
    </row>
    <row r="96" spans="1:15" ht="12.75" customHeight="1">
      <c r="A96" s="283"/>
      <c r="B96" s="284"/>
      <c r="C96" s="285" t="s">
        <v>273</v>
      </c>
      <c r="D96" s="285"/>
      <c r="E96" s="286">
        <v>0</v>
      </c>
      <c r="F96" s="287"/>
      <c r="G96" s="288"/>
      <c r="H96" s="289"/>
      <c r="I96" s="290"/>
      <c r="J96" s="291"/>
      <c r="K96" s="290"/>
      <c r="M96" s="292" t="s">
        <v>273</v>
      </c>
      <c r="O96" s="274"/>
    </row>
    <row r="97" spans="1:15" ht="12.75" customHeight="1">
      <c r="A97" s="283"/>
      <c r="B97" s="284"/>
      <c r="C97" s="285" t="s">
        <v>393</v>
      </c>
      <c r="D97" s="285"/>
      <c r="E97" s="286">
        <v>2.6125</v>
      </c>
      <c r="F97" s="287"/>
      <c r="G97" s="288"/>
      <c r="H97" s="289"/>
      <c r="I97" s="290"/>
      <c r="J97" s="291"/>
      <c r="K97" s="290"/>
      <c r="M97" s="292" t="s">
        <v>393</v>
      </c>
      <c r="O97" s="274"/>
    </row>
    <row r="98" spans="1:80" ht="12.75">
      <c r="A98" s="275">
        <v>19</v>
      </c>
      <c r="B98" s="276" t="s">
        <v>282</v>
      </c>
      <c r="C98" s="277" t="s">
        <v>283</v>
      </c>
      <c r="D98" s="278" t="s">
        <v>181</v>
      </c>
      <c r="E98" s="279">
        <v>20</v>
      </c>
      <c r="F98" s="279">
        <v>0</v>
      </c>
      <c r="G98" s="280">
        <f>E98*F98</f>
        <v>0</v>
      </c>
      <c r="H98" s="281">
        <v>0</v>
      </c>
      <c r="I98" s="282">
        <f>E98*H98</f>
        <v>0</v>
      </c>
      <c r="J98" s="281">
        <v>-0.064</v>
      </c>
      <c r="K98" s="282">
        <f>E98*J98</f>
        <v>-1.28</v>
      </c>
      <c r="O98" s="274">
        <v>2</v>
      </c>
      <c r="AA98" s="244">
        <v>1</v>
      </c>
      <c r="AB98" s="244">
        <v>1</v>
      </c>
      <c r="AC98" s="244">
        <v>1</v>
      </c>
      <c r="AZ98" s="244">
        <v>1</v>
      </c>
      <c r="BA98" s="244">
        <f>IF(AZ98=1,G98,0)</f>
        <v>0</v>
      </c>
      <c r="BB98" s="244">
        <f>IF(AZ98=2,G98,0)</f>
        <v>0</v>
      </c>
      <c r="BC98" s="244">
        <f>IF(AZ98=3,G98,0)</f>
        <v>0</v>
      </c>
      <c r="BD98" s="244">
        <f>IF(AZ98=4,G98,0)</f>
        <v>0</v>
      </c>
      <c r="BE98" s="244">
        <f>IF(AZ98=5,G98,0)</f>
        <v>0</v>
      </c>
      <c r="CA98" s="274">
        <v>1</v>
      </c>
      <c r="CB98" s="274">
        <v>1</v>
      </c>
    </row>
    <row r="99" spans="1:15" ht="12.75" customHeight="1">
      <c r="A99" s="283"/>
      <c r="B99" s="284"/>
      <c r="C99" s="285" t="s">
        <v>284</v>
      </c>
      <c r="D99" s="285"/>
      <c r="E99" s="286">
        <v>0</v>
      </c>
      <c r="F99" s="287"/>
      <c r="G99" s="288"/>
      <c r="H99" s="289"/>
      <c r="I99" s="290"/>
      <c r="J99" s="291"/>
      <c r="K99" s="290"/>
      <c r="M99" s="292" t="s">
        <v>284</v>
      </c>
      <c r="O99" s="274"/>
    </row>
    <row r="100" spans="1:15" ht="12.75" customHeight="1">
      <c r="A100" s="283"/>
      <c r="B100" s="284"/>
      <c r="C100" s="285" t="s">
        <v>436</v>
      </c>
      <c r="D100" s="285"/>
      <c r="E100" s="286">
        <v>10</v>
      </c>
      <c r="F100" s="287"/>
      <c r="G100" s="288"/>
      <c r="H100" s="289"/>
      <c r="I100" s="290"/>
      <c r="J100" s="291"/>
      <c r="K100" s="290"/>
      <c r="M100" s="292" t="s">
        <v>436</v>
      </c>
      <c r="O100" s="274"/>
    </row>
    <row r="101" spans="1:15" ht="12.75" customHeight="1">
      <c r="A101" s="283"/>
      <c r="B101" s="284"/>
      <c r="C101" s="285" t="s">
        <v>437</v>
      </c>
      <c r="D101" s="285"/>
      <c r="E101" s="286">
        <v>10</v>
      </c>
      <c r="F101" s="287"/>
      <c r="G101" s="288"/>
      <c r="H101" s="289"/>
      <c r="I101" s="290"/>
      <c r="J101" s="291"/>
      <c r="K101" s="290"/>
      <c r="M101" s="292" t="s">
        <v>437</v>
      </c>
      <c r="O101" s="274"/>
    </row>
    <row r="102" spans="1:80" ht="12.75">
      <c r="A102" s="275">
        <v>20</v>
      </c>
      <c r="B102" s="276" t="s">
        <v>290</v>
      </c>
      <c r="C102" s="277" t="s">
        <v>291</v>
      </c>
      <c r="D102" s="278" t="s">
        <v>181</v>
      </c>
      <c r="E102" s="279">
        <v>6</v>
      </c>
      <c r="F102" s="279">
        <v>0</v>
      </c>
      <c r="G102" s="280">
        <f>E102*F102</f>
        <v>0</v>
      </c>
      <c r="H102" s="281">
        <v>0</v>
      </c>
      <c r="I102" s="282">
        <f>E102*H102</f>
        <v>0</v>
      </c>
      <c r="J102" s="281">
        <v>-0.009</v>
      </c>
      <c r="K102" s="282">
        <f>E102*J102</f>
        <v>-0.05399999999999999</v>
      </c>
      <c r="O102" s="274">
        <v>2</v>
      </c>
      <c r="AA102" s="244">
        <v>1</v>
      </c>
      <c r="AB102" s="244">
        <v>1</v>
      </c>
      <c r="AC102" s="244">
        <v>1</v>
      </c>
      <c r="AZ102" s="244">
        <v>1</v>
      </c>
      <c r="BA102" s="244">
        <f>IF(AZ102=1,G102,0)</f>
        <v>0</v>
      </c>
      <c r="BB102" s="244">
        <f>IF(AZ102=2,G102,0)</f>
        <v>0</v>
      </c>
      <c r="BC102" s="244">
        <f>IF(AZ102=3,G102,0)</f>
        <v>0</v>
      </c>
      <c r="BD102" s="244">
        <f>IF(AZ102=4,G102,0)</f>
        <v>0</v>
      </c>
      <c r="BE102" s="244">
        <f>IF(AZ102=5,G102,0)</f>
        <v>0</v>
      </c>
      <c r="CA102" s="274">
        <v>1</v>
      </c>
      <c r="CB102" s="274">
        <v>1</v>
      </c>
    </row>
    <row r="103" spans="1:15" ht="12.75" customHeight="1">
      <c r="A103" s="283"/>
      <c r="B103" s="284"/>
      <c r="C103" s="285" t="s">
        <v>402</v>
      </c>
      <c r="D103" s="285"/>
      <c r="E103" s="286">
        <v>1</v>
      </c>
      <c r="F103" s="287"/>
      <c r="G103" s="288"/>
      <c r="H103" s="289"/>
      <c r="I103" s="290"/>
      <c r="J103" s="291"/>
      <c r="K103" s="290"/>
      <c r="M103" s="292" t="s">
        <v>402</v>
      </c>
      <c r="O103" s="274"/>
    </row>
    <row r="104" spans="1:15" ht="12.75" customHeight="1">
      <c r="A104" s="283"/>
      <c r="B104" s="284"/>
      <c r="C104" s="285" t="s">
        <v>438</v>
      </c>
      <c r="D104" s="285"/>
      <c r="E104" s="286">
        <v>5</v>
      </c>
      <c r="F104" s="287"/>
      <c r="G104" s="288"/>
      <c r="H104" s="289"/>
      <c r="I104" s="290"/>
      <c r="J104" s="291"/>
      <c r="K104" s="290"/>
      <c r="M104" s="292" t="s">
        <v>438</v>
      </c>
      <c r="O104" s="274"/>
    </row>
    <row r="105" spans="1:80" ht="12.75">
      <c r="A105" s="275">
        <v>21</v>
      </c>
      <c r="B105" s="276" t="s">
        <v>294</v>
      </c>
      <c r="C105" s="277" t="s">
        <v>295</v>
      </c>
      <c r="D105" s="278" t="s">
        <v>170</v>
      </c>
      <c r="E105" s="279">
        <v>22.46</v>
      </c>
      <c r="F105" s="279">
        <v>0</v>
      </c>
      <c r="G105" s="280">
        <f>E105*F105</f>
        <v>0</v>
      </c>
      <c r="H105" s="281">
        <v>0</v>
      </c>
      <c r="I105" s="282">
        <f>E105*H105</f>
        <v>0</v>
      </c>
      <c r="J105" s="281">
        <v>-0.068</v>
      </c>
      <c r="K105" s="282">
        <f>E105*J105</f>
        <v>-1.5272800000000002</v>
      </c>
      <c r="O105" s="274">
        <v>2</v>
      </c>
      <c r="AA105" s="244">
        <v>1</v>
      </c>
      <c r="AB105" s="244">
        <v>1</v>
      </c>
      <c r="AC105" s="244">
        <v>1</v>
      </c>
      <c r="AZ105" s="244">
        <v>1</v>
      </c>
      <c r="BA105" s="244">
        <f>IF(AZ105=1,G105,0)</f>
        <v>0</v>
      </c>
      <c r="BB105" s="244">
        <f>IF(AZ105=2,G105,0)</f>
        <v>0</v>
      </c>
      <c r="BC105" s="244">
        <f>IF(AZ105=3,G105,0)</f>
        <v>0</v>
      </c>
      <c r="BD105" s="244">
        <f>IF(AZ105=4,G105,0)</f>
        <v>0</v>
      </c>
      <c r="BE105" s="244">
        <f>IF(AZ105=5,G105,0)</f>
        <v>0</v>
      </c>
      <c r="CA105" s="274">
        <v>1</v>
      </c>
      <c r="CB105" s="274">
        <v>1</v>
      </c>
    </row>
    <row r="106" spans="1:15" ht="12.75" customHeight="1">
      <c r="A106" s="283"/>
      <c r="B106" s="284"/>
      <c r="C106" s="285" t="s">
        <v>439</v>
      </c>
      <c r="D106" s="285"/>
      <c r="E106" s="286">
        <v>22.46</v>
      </c>
      <c r="F106" s="287"/>
      <c r="G106" s="288"/>
      <c r="H106" s="289"/>
      <c r="I106" s="290"/>
      <c r="J106" s="291"/>
      <c r="K106" s="290"/>
      <c r="M106" s="292" t="s">
        <v>439</v>
      </c>
      <c r="O106" s="274"/>
    </row>
    <row r="107" spans="1:57" ht="12.75">
      <c r="A107" s="293"/>
      <c r="B107" s="294" t="s">
        <v>177</v>
      </c>
      <c r="C107" s="295" t="s">
        <v>296</v>
      </c>
      <c r="D107" s="296"/>
      <c r="E107" s="297"/>
      <c r="F107" s="298"/>
      <c r="G107" s="299">
        <f>SUM(G77:G106)</f>
        <v>0</v>
      </c>
      <c r="H107" s="300"/>
      <c r="I107" s="301">
        <f>SUM(I77:I106)</f>
        <v>0.03847239</v>
      </c>
      <c r="J107" s="300"/>
      <c r="K107" s="301">
        <f>SUM(K77:K106)</f>
        <v>-7.577477200000001</v>
      </c>
      <c r="O107" s="274">
        <v>4</v>
      </c>
      <c r="BA107" s="302">
        <f>SUM(BA77:BA106)</f>
        <v>0</v>
      </c>
      <c r="BB107" s="302">
        <f>SUM(BB77:BB106)</f>
        <v>0</v>
      </c>
      <c r="BC107" s="302">
        <f>SUM(BC77:BC106)</f>
        <v>0</v>
      </c>
      <c r="BD107" s="302">
        <f>SUM(BD77:BD106)</f>
        <v>0</v>
      </c>
      <c r="BE107" s="302">
        <f>SUM(BE77:BE106)</f>
        <v>0</v>
      </c>
    </row>
    <row r="108" spans="1:15" ht="12.75">
      <c r="A108" s="264" t="s">
        <v>167</v>
      </c>
      <c r="B108" s="265" t="s">
        <v>81</v>
      </c>
      <c r="C108" s="266" t="s">
        <v>82</v>
      </c>
      <c r="D108" s="267"/>
      <c r="E108" s="268"/>
      <c r="F108" s="268"/>
      <c r="G108" s="269"/>
      <c r="H108" s="270"/>
      <c r="I108" s="271"/>
      <c r="J108" s="272"/>
      <c r="K108" s="273"/>
      <c r="O108" s="274">
        <v>1</v>
      </c>
    </row>
    <row r="109" spans="1:80" ht="12.75">
      <c r="A109" s="275">
        <v>22</v>
      </c>
      <c r="B109" s="276" t="s">
        <v>297</v>
      </c>
      <c r="C109" s="277" t="s">
        <v>298</v>
      </c>
      <c r="D109" s="278" t="s">
        <v>299</v>
      </c>
      <c r="E109" s="279">
        <v>1.29504464</v>
      </c>
      <c r="F109" s="279">
        <v>0</v>
      </c>
      <c r="G109" s="280">
        <f>E109*F109</f>
        <v>0</v>
      </c>
      <c r="H109" s="281">
        <v>0</v>
      </c>
      <c r="I109" s="282">
        <f>E109*H109</f>
        <v>0</v>
      </c>
      <c r="J109" s="281"/>
      <c r="K109" s="282">
        <f>E109*J109</f>
        <v>0</v>
      </c>
      <c r="O109" s="274">
        <v>2</v>
      </c>
      <c r="AA109" s="244">
        <v>7</v>
      </c>
      <c r="AB109" s="244">
        <v>1</v>
      </c>
      <c r="AC109" s="244">
        <v>2</v>
      </c>
      <c r="AZ109" s="244">
        <v>1</v>
      </c>
      <c r="BA109" s="244">
        <f>IF(AZ109=1,G109,0)</f>
        <v>0</v>
      </c>
      <c r="BB109" s="244">
        <f>IF(AZ109=2,G109,0)</f>
        <v>0</v>
      </c>
      <c r="BC109" s="244">
        <f>IF(AZ109=3,G109,0)</f>
        <v>0</v>
      </c>
      <c r="BD109" s="244">
        <f>IF(AZ109=4,G109,0)</f>
        <v>0</v>
      </c>
      <c r="BE109" s="244">
        <f>IF(AZ109=5,G109,0)</f>
        <v>0</v>
      </c>
      <c r="CA109" s="274">
        <v>7</v>
      </c>
      <c r="CB109" s="274">
        <v>1</v>
      </c>
    </row>
    <row r="110" spans="1:57" ht="12.75">
      <c r="A110" s="293"/>
      <c r="B110" s="294" t="s">
        <v>177</v>
      </c>
      <c r="C110" s="295" t="s">
        <v>300</v>
      </c>
      <c r="D110" s="296"/>
      <c r="E110" s="297"/>
      <c r="F110" s="298"/>
      <c r="G110" s="299">
        <f>SUM(G108:G109)</f>
        <v>0</v>
      </c>
      <c r="H110" s="300"/>
      <c r="I110" s="301">
        <f>SUM(I108:I109)</f>
        <v>0</v>
      </c>
      <c r="J110" s="300"/>
      <c r="K110" s="301">
        <f>SUM(K108:K109)</f>
        <v>0</v>
      </c>
      <c r="O110" s="274">
        <v>4</v>
      </c>
      <c r="BA110" s="302">
        <f>SUM(BA108:BA109)</f>
        <v>0</v>
      </c>
      <c r="BB110" s="302">
        <f>SUM(BB108:BB109)</f>
        <v>0</v>
      </c>
      <c r="BC110" s="302">
        <f>SUM(BC108:BC109)</f>
        <v>0</v>
      </c>
      <c r="BD110" s="302">
        <f>SUM(BD108:BD109)</f>
        <v>0</v>
      </c>
      <c r="BE110" s="302">
        <f>SUM(BE108:BE109)</f>
        <v>0</v>
      </c>
    </row>
    <row r="111" spans="1:15" ht="12.75">
      <c r="A111" s="264" t="s">
        <v>167</v>
      </c>
      <c r="B111" s="265" t="s">
        <v>61</v>
      </c>
      <c r="C111" s="266" t="s">
        <v>62</v>
      </c>
      <c r="D111" s="267"/>
      <c r="E111" s="268"/>
      <c r="F111" s="268"/>
      <c r="G111" s="269"/>
      <c r="H111" s="270"/>
      <c r="I111" s="271"/>
      <c r="J111" s="272"/>
      <c r="K111" s="273"/>
      <c r="O111" s="274">
        <v>1</v>
      </c>
    </row>
    <row r="112" spans="1:80" ht="12.75">
      <c r="A112" s="275">
        <v>23</v>
      </c>
      <c r="B112" s="276" t="s">
        <v>440</v>
      </c>
      <c r="C112" s="277" t="s">
        <v>441</v>
      </c>
      <c r="D112" s="278" t="s">
        <v>181</v>
      </c>
      <c r="E112" s="279">
        <v>3</v>
      </c>
      <c r="F112" s="279">
        <v>0</v>
      </c>
      <c r="G112" s="280">
        <f>E112*F112</f>
        <v>0</v>
      </c>
      <c r="H112" s="281">
        <v>1E-05</v>
      </c>
      <c r="I112" s="282">
        <f>E112*H112</f>
        <v>3.0000000000000004E-05</v>
      </c>
      <c r="J112" s="281">
        <v>0</v>
      </c>
      <c r="K112" s="282">
        <f>E112*J112</f>
        <v>0</v>
      </c>
      <c r="O112" s="274">
        <v>2</v>
      </c>
      <c r="AA112" s="244">
        <v>1</v>
      </c>
      <c r="AB112" s="244">
        <v>7</v>
      </c>
      <c r="AC112" s="244">
        <v>7</v>
      </c>
      <c r="AZ112" s="244">
        <v>2</v>
      </c>
      <c r="BA112" s="244">
        <f>IF(AZ112=1,G112,0)</f>
        <v>0</v>
      </c>
      <c r="BB112" s="244">
        <f>IF(AZ112=2,G112,0)</f>
        <v>0</v>
      </c>
      <c r="BC112" s="244">
        <f>IF(AZ112=3,G112,0)</f>
        <v>0</v>
      </c>
      <c r="BD112" s="244">
        <f>IF(AZ112=4,G112,0)</f>
        <v>0</v>
      </c>
      <c r="BE112" s="244">
        <f>IF(AZ112=5,G112,0)</f>
        <v>0</v>
      </c>
      <c r="CA112" s="274">
        <v>1</v>
      </c>
      <c r="CB112" s="274">
        <v>7</v>
      </c>
    </row>
    <row r="113" spans="1:15" ht="12.75" customHeight="1">
      <c r="A113" s="283"/>
      <c r="B113" s="284"/>
      <c r="C113" s="285" t="s">
        <v>442</v>
      </c>
      <c r="D113" s="285"/>
      <c r="E113" s="286">
        <v>3</v>
      </c>
      <c r="F113" s="287"/>
      <c r="G113" s="288"/>
      <c r="H113" s="289"/>
      <c r="I113" s="290"/>
      <c r="J113" s="291"/>
      <c r="K113" s="290"/>
      <c r="M113" s="292" t="s">
        <v>442</v>
      </c>
      <c r="O113" s="274"/>
    </row>
    <row r="114" spans="1:80" ht="12.75">
      <c r="A114" s="275">
        <v>24</v>
      </c>
      <c r="B114" s="276" t="s">
        <v>443</v>
      </c>
      <c r="C114" s="277" t="s">
        <v>444</v>
      </c>
      <c r="D114" s="278" t="s">
        <v>181</v>
      </c>
      <c r="E114" s="279">
        <v>27</v>
      </c>
      <c r="F114" s="279">
        <v>0</v>
      </c>
      <c r="G114" s="280">
        <f>E114*F114</f>
        <v>0</v>
      </c>
      <c r="H114" s="281">
        <v>0</v>
      </c>
      <c r="I114" s="282">
        <f>E114*H114</f>
        <v>0</v>
      </c>
      <c r="J114" s="281">
        <v>0</v>
      </c>
      <c r="K114" s="282">
        <f>E114*J114</f>
        <v>0</v>
      </c>
      <c r="O114" s="274">
        <v>2</v>
      </c>
      <c r="AA114" s="244">
        <v>1</v>
      </c>
      <c r="AB114" s="244">
        <v>7</v>
      </c>
      <c r="AC114" s="244">
        <v>7</v>
      </c>
      <c r="AZ114" s="244">
        <v>2</v>
      </c>
      <c r="BA114" s="244">
        <f>IF(AZ114=1,G114,0)</f>
        <v>0</v>
      </c>
      <c r="BB114" s="244">
        <f>IF(AZ114=2,G114,0)</f>
        <v>0</v>
      </c>
      <c r="BC114" s="244">
        <f>IF(AZ114=3,G114,0)</f>
        <v>0</v>
      </c>
      <c r="BD114" s="244">
        <f>IF(AZ114=4,G114,0)</f>
        <v>0</v>
      </c>
      <c r="BE114" s="244">
        <f>IF(AZ114=5,G114,0)</f>
        <v>0</v>
      </c>
      <c r="CA114" s="274">
        <v>1</v>
      </c>
      <c r="CB114" s="274">
        <v>7</v>
      </c>
    </row>
    <row r="115" spans="1:15" ht="12.75" customHeight="1">
      <c r="A115" s="283"/>
      <c r="B115" s="284"/>
      <c r="C115" s="285" t="s">
        <v>445</v>
      </c>
      <c r="D115" s="285"/>
      <c r="E115" s="286">
        <v>27</v>
      </c>
      <c r="F115" s="287"/>
      <c r="G115" s="288"/>
      <c r="H115" s="289"/>
      <c r="I115" s="290"/>
      <c r="J115" s="291"/>
      <c r="K115" s="290"/>
      <c r="M115" s="292" t="s">
        <v>445</v>
      </c>
      <c r="O115" s="274"/>
    </row>
    <row r="116" spans="1:80" ht="12.75">
      <c r="A116" s="275">
        <v>25</v>
      </c>
      <c r="B116" s="276" t="s">
        <v>301</v>
      </c>
      <c r="C116" s="277" t="s">
        <v>302</v>
      </c>
      <c r="D116" s="278" t="s">
        <v>181</v>
      </c>
      <c r="E116" s="279">
        <v>3</v>
      </c>
      <c r="F116" s="279">
        <v>0</v>
      </c>
      <c r="G116" s="280">
        <f aca="true" t="shared" si="8" ref="G116:G118">E116*F116</f>
        <v>0</v>
      </c>
      <c r="H116" s="281">
        <v>0</v>
      </c>
      <c r="I116" s="282">
        <f aca="true" t="shared" si="9" ref="I116:I118">E116*H116</f>
        <v>0</v>
      </c>
      <c r="J116" s="281">
        <v>0</v>
      </c>
      <c r="K116" s="282">
        <f aca="true" t="shared" si="10" ref="K116:K118">E116*J116</f>
        <v>0</v>
      </c>
      <c r="O116" s="274">
        <v>2</v>
      </c>
      <c r="AA116" s="244">
        <v>1</v>
      </c>
      <c r="AB116" s="244">
        <v>7</v>
      </c>
      <c r="AC116" s="244">
        <v>7</v>
      </c>
      <c r="AZ116" s="244">
        <v>2</v>
      </c>
      <c r="BA116" s="244">
        <f aca="true" t="shared" si="11" ref="BA116:BA118">IF(AZ116=1,G116,0)</f>
        <v>0</v>
      </c>
      <c r="BB116" s="244">
        <f aca="true" t="shared" si="12" ref="BB116:BB118">IF(AZ116=2,G116,0)</f>
        <v>0</v>
      </c>
      <c r="BC116" s="244">
        <f aca="true" t="shared" si="13" ref="BC116:BC118">IF(AZ116=3,G116,0)</f>
        <v>0</v>
      </c>
      <c r="BD116" s="244">
        <f aca="true" t="shared" si="14" ref="BD116:BD118">IF(AZ116=4,G116,0)</f>
        <v>0</v>
      </c>
      <c r="BE116" s="244">
        <f aca="true" t="shared" si="15" ref="BE116:BE118">IF(AZ116=5,G116,0)</f>
        <v>0</v>
      </c>
      <c r="CA116" s="274">
        <v>1</v>
      </c>
      <c r="CB116" s="274">
        <v>7</v>
      </c>
    </row>
    <row r="117" spans="1:80" ht="22.5">
      <c r="A117" s="275">
        <v>26</v>
      </c>
      <c r="B117" s="276" t="s">
        <v>446</v>
      </c>
      <c r="C117" s="277" t="s">
        <v>447</v>
      </c>
      <c r="D117" s="278" t="s">
        <v>181</v>
      </c>
      <c r="E117" s="279">
        <v>3</v>
      </c>
      <c r="F117" s="279">
        <v>0</v>
      </c>
      <c r="G117" s="280">
        <f t="shared" si="8"/>
        <v>0</v>
      </c>
      <c r="H117" s="281">
        <v>0</v>
      </c>
      <c r="I117" s="282">
        <f t="shared" si="9"/>
        <v>0</v>
      </c>
      <c r="J117" s="281"/>
      <c r="K117" s="282">
        <f t="shared" si="10"/>
        <v>0</v>
      </c>
      <c r="O117" s="274">
        <v>2</v>
      </c>
      <c r="AA117" s="244">
        <v>3</v>
      </c>
      <c r="AB117" s="244">
        <v>7</v>
      </c>
      <c r="AC117" s="244">
        <v>61149004</v>
      </c>
      <c r="AZ117" s="244">
        <v>2</v>
      </c>
      <c r="BA117" s="244">
        <f t="shared" si="11"/>
        <v>0</v>
      </c>
      <c r="BB117" s="244">
        <f t="shared" si="12"/>
        <v>0</v>
      </c>
      <c r="BC117" s="244">
        <f t="shared" si="13"/>
        <v>0</v>
      </c>
      <c r="BD117" s="244">
        <f t="shared" si="14"/>
        <v>0</v>
      </c>
      <c r="BE117" s="244">
        <f t="shared" si="15"/>
        <v>0</v>
      </c>
      <c r="CA117" s="274">
        <v>3</v>
      </c>
      <c r="CB117" s="274">
        <v>7</v>
      </c>
    </row>
    <row r="118" spans="1:80" ht="12.75">
      <c r="A118" s="275">
        <v>27</v>
      </c>
      <c r="B118" s="276" t="s">
        <v>448</v>
      </c>
      <c r="C118" s="277" t="s">
        <v>449</v>
      </c>
      <c r="D118" s="278" t="s">
        <v>17</v>
      </c>
      <c r="E118" s="279"/>
      <c r="F118" s="279">
        <v>0</v>
      </c>
      <c r="G118" s="280">
        <f t="shared" si="8"/>
        <v>0</v>
      </c>
      <c r="H118" s="281">
        <v>0</v>
      </c>
      <c r="I118" s="282">
        <f t="shared" si="9"/>
        <v>0</v>
      </c>
      <c r="J118" s="281"/>
      <c r="K118" s="282">
        <f t="shared" si="10"/>
        <v>0</v>
      </c>
      <c r="O118" s="274">
        <v>2</v>
      </c>
      <c r="AA118" s="244">
        <v>7</v>
      </c>
      <c r="AB118" s="244">
        <v>1002</v>
      </c>
      <c r="AC118" s="244">
        <v>5</v>
      </c>
      <c r="AZ118" s="244">
        <v>2</v>
      </c>
      <c r="BA118" s="244">
        <f t="shared" si="11"/>
        <v>0</v>
      </c>
      <c r="BB118" s="244">
        <f t="shared" si="12"/>
        <v>0</v>
      </c>
      <c r="BC118" s="244">
        <f t="shared" si="13"/>
        <v>0</v>
      </c>
      <c r="BD118" s="244">
        <f t="shared" si="14"/>
        <v>0</v>
      </c>
      <c r="BE118" s="244">
        <f t="shared" si="15"/>
        <v>0</v>
      </c>
      <c r="CA118" s="274">
        <v>7</v>
      </c>
      <c r="CB118" s="274">
        <v>1002</v>
      </c>
    </row>
    <row r="119" spans="1:57" ht="12.75">
      <c r="A119" s="293"/>
      <c r="B119" s="294" t="s">
        <v>177</v>
      </c>
      <c r="C119" s="295" t="s">
        <v>303</v>
      </c>
      <c r="D119" s="296"/>
      <c r="E119" s="297"/>
      <c r="F119" s="298"/>
      <c r="G119" s="299">
        <f>SUM(G111:G118)</f>
        <v>0</v>
      </c>
      <c r="H119" s="300"/>
      <c r="I119" s="301">
        <f>SUM(I111:I118)</f>
        <v>3.0000000000000004E-05</v>
      </c>
      <c r="J119" s="300"/>
      <c r="K119" s="301">
        <f>SUM(K111:K118)</f>
        <v>0</v>
      </c>
      <c r="O119" s="274">
        <v>4</v>
      </c>
      <c r="BA119" s="302">
        <f>SUM(BA111:BA118)</f>
        <v>0</v>
      </c>
      <c r="BB119" s="302">
        <f>SUM(BB111:BB118)</f>
        <v>0</v>
      </c>
      <c r="BC119" s="302">
        <f>SUM(BC111:BC118)</f>
        <v>0</v>
      </c>
      <c r="BD119" s="302">
        <f>SUM(BD111:BD118)</f>
        <v>0</v>
      </c>
      <c r="BE119" s="302">
        <f>SUM(BE111:BE118)</f>
        <v>0</v>
      </c>
    </row>
    <row r="120" spans="1:15" ht="12.75">
      <c r="A120" s="264" t="s">
        <v>167</v>
      </c>
      <c r="B120" s="265" t="s">
        <v>63</v>
      </c>
      <c r="C120" s="266" t="s">
        <v>64</v>
      </c>
      <c r="D120" s="267"/>
      <c r="E120" s="268"/>
      <c r="F120" s="268"/>
      <c r="G120" s="269"/>
      <c r="H120" s="270"/>
      <c r="I120" s="271"/>
      <c r="J120" s="272"/>
      <c r="K120" s="273"/>
      <c r="O120" s="274">
        <v>1</v>
      </c>
    </row>
    <row r="121" spans="1:80" ht="12.75">
      <c r="A121" s="275">
        <v>28</v>
      </c>
      <c r="B121" s="276" t="s">
        <v>304</v>
      </c>
      <c r="C121" s="277" t="s">
        <v>305</v>
      </c>
      <c r="D121" s="278" t="s">
        <v>170</v>
      </c>
      <c r="E121" s="279">
        <v>31.7246</v>
      </c>
      <c r="F121" s="279">
        <v>0</v>
      </c>
      <c r="G121" s="280">
        <f>E121*F121</f>
        <v>0</v>
      </c>
      <c r="H121" s="281">
        <v>0</v>
      </c>
      <c r="I121" s="282">
        <f>E121*H121</f>
        <v>0</v>
      </c>
      <c r="J121" s="281">
        <v>-0.005</v>
      </c>
      <c r="K121" s="282">
        <f>E121*J121</f>
        <v>-0.158623</v>
      </c>
      <c r="O121" s="274">
        <v>2</v>
      </c>
      <c r="AA121" s="244">
        <v>1</v>
      </c>
      <c r="AB121" s="244">
        <v>7</v>
      </c>
      <c r="AC121" s="244">
        <v>7</v>
      </c>
      <c r="AZ121" s="244">
        <v>2</v>
      </c>
      <c r="BA121" s="244">
        <f>IF(AZ121=1,G121,0)</f>
        <v>0</v>
      </c>
      <c r="BB121" s="244">
        <f>IF(AZ121=2,G121,0)</f>
        <v>0</v>
      </c>
      <c r="BC121" s="244">
        <f>IF(AZ121=3,G121,0)</f>
        <v>0</v>
      </c>
      <c r="BD121" s="244">
        <f>IF(AZ121=4,G121,0)</f>
        <v>0</v>
      </c>
      <c r="BE121" s="244">
        <f>IF(AZ121=5,G121,0)</f>
        <v>0</v>
      </c>
      <c r="CA121" s="274">
        <v>1</v>
      </c>
      <c r="CB121" s="274">
        <v>7</v>
      </c>
    </row>
    <row r="122" spans="1:15" ht="22.5" customHeight="1">
      <c r="A122" s="283"/>
      <c r="B122" s="284"/>
      <c r="C122" s="285" t="s">
        <v>450</v>
      </c>
      <c r="D122" s="285"/>
      <c r="E122" s="286">
        <v>31.7246</v>
      </c>
      <c r="F122" s="287"/>
      <c r="G122" s="288"/>
      <c r="H122" s="289"/>
      <c r="I122" s="290"/>
      <c r="J122" s="291"/>
      <c r="K122" s="290"/>
      <c r="M122" s="292" t="s">
        <v>450</v>
      </c>
      <c r="O122" s="274"/>
    </row>
    <row r="123" spans="1:80" ht="12.75">
      <c r="A123" s="275">
        <v>29</v>
      </c>
      <c r="B123" s="276" t="s">
        <v>315</v>
      </c>
      <c r="C123" s="277" t="s">
        <v>316</v>
      </c>
      <c r="D123" s="278" t="s">
        <v>170</v>
      </c>
      <c r="E123" s="279">
        <v>6</v>
      </c>
      <c r="F123" s="279">
        <v>0</v>
      </c>
      <c r="G123" s="280">
        <f>E123*F123</f>
        <v>0</v>
      </c>
      <c r="H123" s="281">
        <v>0</v>
      </c>
      <c r="I123" s="282">
        <f>E123*H123</f>
        <v>0</v>
      </c>
      <c r="J123" s="281">
        <v>-0.002</v>
      </c>
      <c r="K123" s="282">
        <f>E123*J123</f>
        <v>-0.012</v>
      </c>
      <c r="O123" s="274">
        <v>2</v>
      </c>
      <c r="AA123" s="244">
        <v>1</v>
      </c>
      <c r="AB123" s="244">
        <v>7</v>
      </c>
      <c r="AC123" s="244">
        <v>7</v>
      </c>
      <c r="AZ123" s="244">
        <v>2</v>
      </c>
      <c r="BA123" s="244">
        <f>IF(AZ123=1,G123,0)</f>
        <v>0</v>
      </c>
      <c r="BB123" s="244">
        <f>IF(AZ123=2,G123,0)</f>
        <v>0</v>
      </c>
      <c r="BC123" s="244">
        <f>IF(AZ123=3,G123,0)</f>
        <v>0</v>
      </c>
      <c r="BD123" s="244">
        <f>IF(AZ123=4,G123,0)</f>
        <v>0</v>
      </c>
      <c r="BE123" s="244">
        <f>IF(AZ123=5,G123,0)</f>
        <v>0</v>
      </c>
      <c r="CA123" s="274">
        <v>1</v>
      </c>
      <c r="CB123" s="274">
        <v>7</v>
      </c>
    </row>
    <row r="124" spans="1:15" ht="22.5" customHeight="1">
      <c r="A124" s="283"/>
      <c r="B124" s="284"/>
      <c r="C124" s="285" t="s">
        <v>317</v>
      </c>
      <c r="D124" s="285"/>
      <c r="E124" s="286">
        <v>6</v>
      </c>
      <c r="F124" s="287"/>
      <c r="G124" s="288"/>
      <c r="H124" s="289"/>
      <c r="I124" s="290"/>
      <c r="J124" s="291"/>
      <c r="K124" s="290"/>
      <c r="M124" s="292" t="s">
        <v>317</v>
      </c>
      <c r="O124" s="274"/>
    </row>
    <row r="125" spans="1:80" ht="12.75">
      <c r="A125" s="275">
        <v>30</v>
      </c>
      <c r="B125" s="276" t="s">
        <v>318</v>
      </c>
      <c r="C125" s="277" t="s">
        <v>319</v>
      </c>
      <c r="D125" s="278" t="s">
        <v>170</v>
      </c>
      <c r="E125" s="279">
        <v>31.72</v>
      </c>
      <c r="F125" s="279">
        <v>0</v>
      </c>
      <c r="G125" s="280">
        <f>E125*F125</f>
        <v>0</v>
      </c>
      <c r="H125" s="281">
        <v>4E-05</v>
      </c>
      <c r="I125" s="282">
        <f>E125*H125</f>
        <v>0.0012688</v>
      </c>
      <c r="J125" s="281">
        <v>0</v>
      </c>
      <c r="K125" s="282">
        <f>E125*J125</f>
        <v>0</v>
      </c>
      <c r="O125" s="274">
        <v>2</v>
      </c>
      <c r="AA125" s="244">
        <v>1</v>
      </c>
      <c r="AB125" s="244">
        <v>0</v>
      </c>
      <c r="AC125" s="244">
        <v>0</v>
      </c>
      <c r="AZ125" s="244">
        <v>2</v>
      </c>
      <c r="BA125" s="244">
        <f>IF(AZ125=1,G125,0)</f>
        <v>0</v>
      </c>
      <c r="BB125" s="244">
        <f>IF(AZ125=2,G125,0)</f>
        <v>0</v>
      </c>
      <c r="BC125" s="244">
        <f>IF(AZ125=3,G125,0)</f>
        <v>0</v>
      </c>
      <c r="BD125" s="244">
        <f>IF(AZ125=4,G125,0)</f>
        <v>0</v>
      </c>
      <c r="BE125" s="244">
        <f>IF(AZ125=5,G125,0)</f>
        <v>0</v>
      </c>
      <c r="CA125" s="274">
        <v>1</v>
      </c>
      <c r="CB125" s="274">
        <v>0</v>
      </c>
    </row>
    <row r="126" spans="1:15" ht="12.75" customHeight="1">
      <c r="A126" s="283"/>
      <c r="B126" s="284"/>
      <c r="C126" s="285" t="s">
        <v>451</v>
      </c>
      <c r="D126" s="285"/>
      <c r="E126" s="286">
        <v>31.72</v>
      </c>
      <c r="F126" s="287"/>
      <c r="G126" s="288"/>
      <c r="H126" s="289"/>
      <c r="I126" s="290"/>
      <c r="J126" s="291"/>
      <c r="K126" s="290"/>
      <c r="M126" s="292" t="s">
        <v>451</v>
      </c>
      <c r="O126" s="274"/>
    </row>
    <row r="127" spans="1:80" ht="12.75">
      <c r="A127" s="275">
        <v>31</v>
      </c>
      <c r="B127" s="276" t="s">
        <v>321</v>
      </c>
      <c r="C127" s="277" t="s">
        <v>322</v>
      </c>
      <c r="D127" s="278" t="s">
        <v>170</v>
      </c>
      <c r="E127" s="279">
        <v>6</v>
      </c>
      <c r="F127" s="279">
        <v>0</v>
      </c>
      <c r="G127" s="280">
        <f>E127*F127</f>
        <v>0</v>
      </c>
      <c r="H127" s="281">
        <v>3E-05</v>
      </c>
      <c r="I127" s="282">
        <f>E127*H127</f>
        <v>0.00018</v>
      </c>
      <c r="J127" s="281">
        <v>0</v>
      </c>
      <c r="K127" s="282">
        <f>E127*J127</f>
        <v>0</v>
      </c>
      <c r="O127" s="274">
        <v>2</v>
      </c>
      <c r="AA127" s="244">
        <v>1</v>
      </c>
      <c r="AB127" s="244">
        <v>7</v>
      </c>
      <c r="AC127" s="244">
        <v>7</v>
      </c>
      <c r="AZ127" s="244">
        <v>2</v>
      </c>
      <c r="BA127" s="244">
        <f>IF(AZ127=1,G127,0)</f>
        <v>0</v>
      </c>
      <c r="BB127" s="244">
        <f>IF(AZ127=2,G127,0)</f>
        <v>0</v>
      </c>
      <c r="BC127" s="244">
        <f>IF(AZ127=3,G127,0)</f>
        <v>0</v>
      </c>
      <c r="BD127" s="244">
        <f>IF(AZ127=4,G127,0)</f>
        <v>0</v>
      </c>
      <c r="BE127" s="244">
        <f>IF(AZ127=5,G127,0)</f>
        <v>0</v>
      </c>
      <c r="CA127" s="274">
        <v>1</v>
      </c>
      <c r="CB127" s="274">
        <v>7</v>
      </c>
    </row>
    <row r="128" spans="1:15" ht="12.75" customHeight="1">
      <c r="A128" s="283"/>
      <c r="B128" s="284"/>
      <c r="C128" s="285" t="s">
        <v>452</v>
      </c>
      <c r="D128" s="285"/>
      <c r="E128" s="286">
        <v>6</v>
      </c>
      <c r="F128" s="287"/>
      <c r="G128" s="288"/>
      <c r="H128" s="289"/>
      <c r="I128" s="290"/>
      <c r="J128" s="291"/>
      <c r="K128" s="290"/>
      <c r="M128" s="292" t="s">
        <v>452</v>
      </c>
      <c r="O128" s="274"/>
    </row>
    <row r="129" spans="1:80" ht="22.5">
      <c r="A129" s="275">
        <v>32</v>
      </c>
      <c r="B129" s="276" t="s">
        <v>326</v>
      </c>
      <c r="C129" s="277" t="s">
        <v>327</v>
      </c>
      <c r="D129" s="278" t="s">
        <v>170</v>
      </c>
      <c r="E129" s="279">
        <v>18</v>
      </c>
      <c r="F129" s="279">
        <v>0</v>
      </c>
      <c r="G129" s="280">
        <f>E129*F129</f>
        <v>0</v>
      </c>
      <c r="H129" s="281">
        <v>0.0039</v>
      </c>
      <c r="I129" s="282">
        <f>E129*H129</f>
        <v>0.0702</v>
      </c>
      <c r="J129" s="281"/>
      <c r="K129" s="282">
        <f>E129*J129</f>
        <v>0</v>
      </c>
      <c r="O129" s="274">
        <v>2</v>
      </c>
      <c r="AA129" s="244">
        <v>3</v>
      </c>
      <c r="AB129" s="244">
        <v>7</v>
      </c>
      <c r="AC129" s="244">
        <v>59595901</v>
      </c>
      <c r="AZ129" s="244">
        <v>2</v>
      </c>
      <c r="BA129" s="244">
        <f>IF(AZ129=1,G129,0)</f>
        <v>0</v>
      </c>
      <c r="BB129" s="244">
        <f>IF(AZ129=2,G129,0)</f>
        <v>0</v>
      </c>
      <c r="BC129" s="244">
        <f>IF(AZ129=3,G129,0)</f>
        <v>0</v>
      </c>
      <c r="BD129" s="244">
        <f>IF(AZ129=4,G129,0)</f>
        <v>0</v>
      </c>
      <c r="BE129" s="244">
        <f>IF(AZ129=5,G129,0)</f>
        <v>0</v>
      </c>
      <c r="CA129" s="274">
        <v>3</v>
      </c>
      <c r="CB129" s="274">
        <v>7</v>
      </c>
    </row>
    <row r="130" spans="1:15" ht="12.75" customHeight="1">
      <c r="A130" s="283"/>
      <c r="B130" s="284"/>
      <c r="C130" s="285" t="s">
        <v>328</v>
      </c>
      <c r="D130" s="285"/>
      <c r="E130" s="286">
        <v>18</v>
      </c>
      <c r="F130" s="287"/>
      <c r="G130" s="288"/>
      <c r="H130" s="289"/>
      <c r="I130" s="290"/>
      <c r="J130" s="291"/>
      <c r="K130" s="290"/>
      <c r="M130" s="292" t="s">
        <v>328</v>
      </c>
      <c r="O130" s="274"/>
    </row>
    <row r="131" spans="1:80" ht="12.75">
      <c r="A131" s="275">
        <v>33</v>
      </c>
      <c r="B131" s="276" t="s">
        <v>329</v>
      </c>
      <c r="C131" s="277" t="s">
        <v>330</v>
      </c>
      <c r="D131" s="278" t="s">
        <v>17</v>
      </c>
      <c r="E131" s="279"/>
      <c r="F131" s="279">
        <v>0</v>
      </c>
      <c r="G131" s="280">
        <f>E131*F131</f>
        <v>0</v>
      </c>
      <c r="H131" s="281">
        <v>0</v>
      </c>
      <c r="I131" s="282">
        <f>E131*H131</f>
        <v>0</v>
      </c>
      <c r="J131" s="281"/>
      <c r="K131" s="282">
        <f>E131*J131</f>
        <v>0</v>
      </c>
      <c r="O131" s="274">
        <v>2</v>
      </c>
      <c r="AA131" s="244">
        <v>7</v>
      </c>
      <c r="AB131" s="244">
        <v>1002</v>
      </c>
      <c r="AC131" s="244">
        <v>5</v>
      </c>
      <c r="AZ131" s="244">
        <v>2</v>
      </c>
      <c r="BA131" s="244">
        <f>IF(AZ131=1,G131,0)</f>
        <v>0</v>
      </c>
      <c r="BB131" s="244">
        <f>IF(AZ131=2,G131,0)</f>
        <v>0</v>
      </c>
      <c r="BC131" s="244">
        <f>IF(AZ131=3,G131,0)</f>
        <v>0</v>
      </c>
      <c r="BD131" s="244">
        <f>IF(AZ131=4,G131,0)</f>
        <v>0</v>
      </c>
      <c r="BE131" s="244">
        <f>IF(AZ131=5,G131,0)</f>
        <v>0</v>
      </c>
      <c r="CA131" s="274">
        <v>7</v>
      </c>
      <c r="CB131" s="274">
        <v>1002</v>
      </c>
    </row>
    <row r="132" spans="1:57" ht="12.75">
      <c r="A132" s="293"/>
      <c r="B132" s="294" t="s">
        <v>177</v>
      </c>
      <c r="C132" s="295" t="s">
        <v>331</v>
      </c>
      <c r="D132" s="296"/>
      <c r="E132" s="297"/>
      <c r="F132" s="298"/>
      <c r="G132" s="299">
        <f>SUM(G120:G131)</f>
        <v>0</v>
      </c>
      <c r="H132" s="300"/>
      <c r="I132" s="301">
        <f>SUM(I120:I131)</f>
        <v>0.0716488</v>
      </c>
      <c r="J132" s="300"/>
      <c r="K132" s="301">
        <f>SUM(K120:K131)</f>
        <v>-0.170623</v>
      </c>
      <c r="O132" s="274">
        <v>4</v>
      </c>
      <c r="BA132" s="302">
        <f>SUM(BA120:BA131)</f>
        <v>0</v>
      </c>
      <c r="BB132" s="302">
        <f>SUM(BB120:BB131)</f>
        <v>0</v>
      </c>
      <c r="BC132" s="302">
        <f>SUM(BC120:BC131)</f>
        <v>0</v>
      </c>
      <c r="BD132" s="302">
        <f>SUM(BD120:BD131)</f>
        <v>0</v>
      </c>
      <c r="BE132" s="302">
        <f>SUM(BE120:BE131)</f>
        <v>0</v>
      </c>
    </row>
    <row r="133" spans="1:15" ht="12.75">
      <c r="A133" s="264" t="s">
        <v>167</v>
      </c>
      <c r="B133" s="265" t="s">
        <v>65</v>
      </c>
      <c r="C133" s="266" t="s">
        <v>66</v>
      </c>
      <c r="D133" s="267"/>
      <c r="E133" s="268"/>
      <c r="F133" s="268"/>
      <c r="G133" s="269"/>
      <c r="H133" s="270"/>
      <c r="I133" s="271"/>
      <c r="J133" s="272"/>
      <c r="K133" s="273"/>
      <c r="O133" s="274">
        <v>1</v>
      </c>
    </row>
    <row r="134" spans="1:80" ht="12.75">
      <c r="A134" s="275">
        <v>34</v>
      </c>
      <c r="B134" s="276" t="s">
        <v>332</v>
      </c>
      <c r="C134" s="277" t="s">
        <v>333</v>
      </c>
      <c r="D134" s="278" t="s">
        <v>170</v>
      </c>
      <c r="E134" s="279">
        <v>1</v>
      </c>
      <c r="F134" s="279">
        <v>0</v>
      </c>
      <c r="G134" s="280">
        <f>E134*F134</f>
        <v>0</v>
      </c>
      <c r="H134" s="281">
        <v>0.07614</v>
      </c>
      <c r="I134" s="282">
        <f>E134*H134</f>
        <v>0.07614</v>
      </c>
      <c r="J134" s="281">
        <v>0</v>
      </c>
      <c r="K134" s="282">
        <f>E134*J134</f>
        <v>0</v>
      </c>
      <c r="O134" s="274">
        <v>2</v>
      </c>
      <c r="AA134" s="244">
        <v>2</v>
      </c>
      <c r="AB134" s="244">
        <v>7</v>
      </c>
      <c r="AC134" s="244">
        <v>7</v>
      </c>
      <c r="AZ134" s="244">
        <v>2</v>
      </c>
      <c r="BA134" s="244">
        <f>IF(AZ134=1,G134,0)</f>
        <v>0</v>
      </c>
      <c r="BB134" s="244">
        <f>IF(AZ134=2,G134,0)</f>
        <v>0</v>
      </c>
      <c r="BC134" s="244">
        <f>IF(AZ134=3,G134,0)</f>
        <v>0</v>
      </c>
      <c r="BD134" s="244">
        <f>IF(AZ134=4,G134,0)</f>
        <v>0</v>
      </c>
      <c r="BE134" s="244">
        <f>IF(AZ134=5,G134,0)</f>
        <v>0</v>
      </c>
      <c r="CA134" s="274">
        <v>2</v>
      </c>
      <c r="CB134" s="274">
        <v>7</v>
      </c>
    </row>
    <row r="135" spans="1:15" ht="12.75" customHeight="1">
      <c r="A135" s="283"/>
      <c r="B135" s="284"/>
      <c r="C135" s="285" t="s">
        <v>334</v>
      </c>
      <c r="D135" s="285"/>
      <c r="E135" s="286">
        <v>0</v>
      </c>
      <c r="F135" s="287"/>
      <c r="G135" s="288"/>
      <c r="H135" s="289"/>
      <c r="I135" s="290"/>
      <c r="J135" s="291"/>
      <c r="K135" s="290"/>
      <c r="M135" s="292" t="s">
        <v>334</v>
      </c>
      <c r="O135" s="274"/>
    </row>
    <row r="136" spans="1:15" ht="12.75" customHeight="1">
      <c r="A136" s="283"/>
      <c r="B136" s="284"/>
      <c r="C136" s="285" t="s">
        <v>293</v>
      </c>
      <c r="D136" s="285"/>
      <c r="E136" s="286">
        <v>1</v>
      </c>
      <c r="F136" s="287"/>
      <c r="G136" s="288"/>
      <c r="H136" s="289"/>
      <c r="I136" s="290"/>
      <c r="J136" s="291"/>
      <c r="K136" s="290"/>
      <c r="M136" s="292" t="s">
        <v>293</v>
      </c>
      <c r="O136" s="274"/>
    </row>
    <row r="137" spans="1:80" ht="22.5">
      <c r="A137" s="275">
        <v>35</v>
      </c>
      <c r="B137" s="276" t="s">
        <v>336</v>
      </c>
      <c r="C137" s="277" t="s">
        <v>337</v>
      </c>
      <c r="D137" s="278" t="s">
        <v>170</v>
      </c>
      <c r="E137" s="279">
        <v>0.09</v>
      </c>
      <c r="F137" s="279">
        <v>0</v>
      </c>
      <c r="G137" s="280">
        <f>E137*F137</f>
        <v>0</v>
      </c>
      <c r="H137" s="281">
        <v>0.0655</v>
      </c>
      <c r="I137" s="282">
        <f>E137*H137</f>
        <v>0.005895</v>
      </c>
      <c r="J137" s="281">
        <v>-0.065</v>
      </c>
      <c r="K137" s="282">
        <f>E137*J137</f>
        <v>-0.00585</v>
      </c>
      <c r="O137" s="274">
        <v>2</v>
      </c>
      <c r="AA137" s="244">
        <v>2</v>
      </c>
      <c r="AB137" s="244">
        <v>7</v>
      </c>
      <c r="AC137" s="244">
        <v>7</v>
      </c>
      <c r="AZ137" s="244">
        <v>2</v>
      </c>
      <c r="BA137" s="244">
        <f>IF(AZ137=1,G137,0)</f>
        <v>0</v>
      </c>
      <c r="BB137" s="244">
        <f>IF(AZ137=2,G137,0)</f>
        <v>0</v>
      </c>
      <c r="BC137" s="244">
        <f>IF(AZ137=3,G137,0)</f>
        <v>0</v>
      </c>
      <c r="BD137" s="244">
        <f>IF(AZ137=4,G137,0)</f>
        <v>0</v>
      </c>
      <c r="BE137" s="244">
        <f>IF(AZ137=5,G137,0)</f>
        <v>0</v>
      </c>
      <c r="CA137" s="274">
        <v>2</v>
      </c>
      <c r="CB137" s="274">
        <v>7</v>
      </c>
    </row>
    <row r="138" spans="1:15" ht="12.75" customHeight="1">
      <c r="A138" s="283"/>
      <c r="B138" s="284"/>
      <c r="C138" s="285" t="s">
        <v>453</v>
      </c>
      <c r="D138" s="285"/>
      <c r="E138" s="286">
        <v>0.09</v>
      </c>
      <c r="F138" s="287"/>
      <c r="G138" s="288"/>
      <c r="H138" s="289"/>
      <c r="I138" s="290"/>
      <c r="J138" s="291"/>
      <c r="K138" s="290"/>
      <c r="M138" s="292" t="s">
        <v>453</v>
      </c>
      <c r="O138" s="274"/>
    </row>
    <row r="139" spans="1:57" ht="12.75">
      <c r="A139" s="293"/>
      <c r="B139" s="294" t="s">
        <v>177</v>
      </c>
      <c r="C139" s="295" t="s">
        <v>339</v>
      </c>
      <c r="D139" s="296"/>
      <c r="E139" s="297"/>
      <c r="F139" s="298"/>
      <c r="G139" s="299">
        <f>SUM(G133:G138)</f>
        <v>0</v>
      </c>
      <c r="H139" s="300"/>
      <c r="I139" s="301">
        <f>SUM(I133:I138)</f>
        <v>0.082035</v>
      </c>
      <c r="J139" s="300"/>
      <c r="K139" s="301">
        <f>SUM(K133:K138)</f>
        <v>-0.00585</v>
      </c>
      <c r="O139" s="274">
        <v>4</v>
      </c>
      <c r="BA139" s="302">
        <f>SUM(BA133:BA138)</f>
        <v>0</v>
      </c>
      <c r="BB139" s="302">
        <f>SUM(BB133:BB138)</f>
        <v>0</v>
      </c>
      <c r="BC139" s="302">
        <f>SUM(BC133:BC138)</f>
        <v>0</v>
      </c>
      <c r="BD139" s="302">
        <f>SUM(BD133:BD138)</f>
        <v>0</v>
      </c>
      <c r="BE139" s="302">
        <f>SUM(BE133:BE138)</f>
        <v>0</v>
      </c>
    </row>
    <row r="140" spans="1:15" ht="12.75">
      <c r="A140" s="264" t="s">
        <v>167</v>
      </c>
      <c r="B140" s="265" t="s">
        <v>67</v>
      </c>
      <c r="C140" s="266" t="s">
        <v>68</v>
      </c>
      <c r="D140" s="267"/>
      <c r="E140" s="268"/>
      <c r="F140" s="268"/>
      <c r="G140" s="269"/>
      <c r="H140" s="270"/>
      <c r="I140" s="271"/>
      <c r="J140" s="272"/>
      <c r="K140" s="273"/>
      <c r="O140" s="274">
        <v>1</v>
      </c>
    </row>
    <row r="141" spans="1:80" ht="22.5">
      <c r="A141" s="275">
        <v>36</v>
      </c>
      <c r="B141" s="276" t="s">
        <v>454</v>
      </c>
      <c r="C141" s="277" t="s">
        <v>455</v>
      </c>
      <c r="D141" s="278" t="s">
        <v>170</v>
      </c>
      <c r="E141" s="279">
        <v>3.15</v>
      </c>
      <c r="F141" s="279">
        <v>0</v>
      </c>
      <c r="G141" s="280">
        <f>E141*F141</f>
        <v>0</v>
      </c>
      <c r="H141" s="281">
        <v>0.01728</v>
      </c>
      <c r="I141" s="282">
        <f>E141*H141</f>
        <v>0.054432</v>
      </c>
      <c r="J141" s="281">
        <v>0</v>
      </c>
      <c r="K141" s="282">
        <f>E141*J141</f>
        <v>0</v>
      </c>
      <c r="O141" s="274">
        <v>2</v>
      </c>
      <c r="AA141" s="244">
        <v>2</v>
      </c>
      <c r="AB141" s="244">
        <v>7</v>
      </c>
      <c r="AC141" s="244">
        <v>7</v>
      </c>
      <c r="AZ141" s="244">
        <v>2</v>
      </c>
      <c r="BA141" s="244">
        <f>IF(AZ141=1,G141,0)</f>
        <v>0</v>
      </c>
      <c r="BB141" s="244">
        <f>IF(AZ141=2,G141,0)</f>
        <v>0</v>
      </c>
      <c r="BC141" s="244">
        <f>IF(AZ141=3,G141,0)</f>
        <v>0</v>
      </c>
      <c r="BD141" s="244">
        <f>IF(AZ141=4,G141,0)</f>
        <v>0</v>
      </c>
      <c r="BE141" s="244">
        <f>IF(AZ141=5,G141,0)</f>
        <v>0</v>
      </c>
      <c r="CA141" s="274">
        <v>2</v>
      </c>
      <c r="CB141" s="274">
        <v>7</v>
      </c>
    </row>
    <row r="142" spans="1:15" ht="12.75" customHeight="1">
      <c r="A142" s="283"/>
      <c r="B142" s="284"/>
      <c r="C142" s="285" t="s">
        <v>456</v>
      </c>
      <c r="D142" s="285"/>
      <c r="E142" s="286">
        <v>0</v>
      </c>
      <c r="F142" s="287"/>
      <c r="G142" s="288"/>
      <c r="H142" s="289"/>
      <c r="I142" s="290"/>
      <c r="J142" s="291"/>
      <c r="K142" s="290"/>
      <c r="M142" s="292" t="s">
        <v>456</v>
      </c>
      <c r="O142" s="274"/>
    </row>
    <row r="143" spans="1:15" ht="12.75" customHeight="1">
      <c r="A143" s="283"/>
      <c r="B143" s="284"/>
      <c r="C143" s="285" t="s">
        <v>396</v>
      </c>
      <c r="D143" s="285"/>
      <c r="E143" s="286">
        <v>1.05</v>
      </c>
      <c r="F143" s="287"/>
      <c r="G143" s="288"/>
      <c r="H143" s="289"/>
      <c r="I143" s="290"/>
      <c r="J143" s="291"/>
      <c r="K143" s="290"/>
      <c r="M143" s="292" t="s">
        <v>396</v>
      </c>
      <c r="O143" s="274"/>
    </row>
    <row r="144" spans="1:15" ht="12.75" customHeight="1">
      <c r="A144" s="283"/>
      <c r="B144" s="284"/>
      <c r="C144" s="285" t="s">
        <v>397</v>
      </c>
      <c r="D144" s="285"/>
      <c r="E144" s="286">
        <v>1.05</v>
      </c>
      <c r="F144" s="287"/>
      <c r="G144" s="288"/>
      <c r="H144" s="289"/>
      <c r="I144" s="290"/>
      <c r="J144" s="291"/>
      <c r="K144" s="290"/>
      <c r="M144" s="292" t="s">
        <v>397</v>
      </c>
      <c r="O144" s="274"/>
    </row>
    <row r="145" spans="1:15" ht="12.75" customHeight="1">
      <c r="A145" s="283"/>
      <c r="B145" s="284"/>
      <c r="C145" s="285" t="s">
        <v>398</v>
      </c>
      <c r="D145" s="285"/>
      <c r="E145" s="286">
        <v>1.05</v>
      </c>
      <c r="F145" s="287"/>
      <c r="G145" s="288"/>
      <c r="H145" s="289"/>
      <c r="I145" s="290"/>
      <c r="J145" s="291"/>
      <c r="K145" s="290"/>
      <c r="M145" s="292" t="s">
        <v>398</v>
      </c>
      <c r="O145" s="274"/>
    </row>
    <row r="146" spans="1:57" ht="12.75">
      <c r="A146" s="293"/>
      <c r="B146" s="294" t="s">
        <v>177</v>
      </c>
      <c r="C146" s="295" t="s">
        <v>457</v>
      </c>
      <c r="D146" s="296"/>
      <c r="E146" s="297"/>
      <c r="F146" s="298"/>
      <c r="G146" s="299">
        <f>SUM(G140:G145)</f>
        <v>0</v>
      </c>
      <c r="H146" s="300"/>
      <c r="I146" s="301">
        <f>SUM(I140:I145)</f>
        <v>0.054432</v>
      </c>
      <c r="J146" s="300"/>
      <c r="K146" s="301">
        <f>SUM(K140:K145)</f>
        <v>0</v>
      </c>
      <c r="O146" s="274">
        <v>4</v>
      </c>
      <c r="BA146" s="302">
        <f>SUM(BA140:BA145)</f>
        <v>0</v>
      </c>
      <c r="BB146" s="302">
        <f>SUM(BB140:BB145)</f>
        <v>0</v>
      </c>
      <c r="BC146" s="302">
        <f>SUM(BC140:BC145)</f>
        <v>0</v>
      </c>
      <c r="BD146" s="302">
        <f>SUM(BD140:BD145)</f>
        <v>0</v>
      </c>
      <c r="BE146" s="302">
        <f>SUM(BE140:BE145)</f>
        <v>0</v>
      </c>
    </row>
    <row r="147" spans="1:15" ht="12.75">
      <c r="A147" s="264" t="s">
        <v>167</v>
      </c>
      <c r="B147" s="265" t="s">
        <v>69</v>
      </c>
      <c r="C147" s="266" t="s">
        <v>70</v>
      </c>
      <c r="D147" s="267"/>
      <c r="E147" s="268"/>
      <c r="F147" s="268"/>
      <c r="G147" s="269"/>
      <c r="H147" s="270"/>
      <c r="I147" s="271"/>
      <c r="J147" s="272"/>
      <c r="K147" s="273"/>
      <c r="O147" s="274">
        <v>1</v>
      </c>
    </row>
    <row r="148" spans="1:80" ht="12.75">
      <c r="A148" s="275">
        <v>37</v>
      </c>
      <c r="B148" s="276" t="s">
        <v>340</v>
      </c>
      <c r="C148" s="277" t="s">
        <v>341</v>
      </c>
      <c r="D148" s="278" t="s">
        <v>170</v>
      </c>
      <c r="E148" s="279">
        <v>34.99</v>
      </c>
      <c r="F148" s="279">
        <v>0</v>
      </c>
      <c r="G148" s="280">
        <f>E148*F148</f>
        <v>0</v>
      </c>
      <c r="H148" s="281">
        <v>0.00035</v>
      </c>
      <c r="I148" s="282">
        <f>E148*H148</f>
        <v>0.0122465</v>
      </c>
      <c r="J148" s="281">
        <v>0</v>
      </c>
      <c r="K148" s="282">
        <f>E148*J148</f>
        <v>0</v>
      </c>
      <c r="O148" s="274">
        <v>2</v>
      </c>
      <c r="AA148" s="244">
        <v>2</v>
      </c>
      <c r="AB148" s="244">
        <v>0</v>
      </c>
      <c r="AC148" s="244">
        <v>0</v>
      </c>
      <c r="AZ148" s="244">
        <v>2</v>
      </c>
      <c r="BA148" s="244">
        <f>IF(AZ148=1,G148,0)</f>
        <v>0</v>
      </c>
      <c r="BB148" s="244">
        <f>IF(AZ148=2,G148,0)</f>
        <v>0</v>
      </c>
      <c r="BC148" s="244">
        <f>IF(AZ148=3,G148,0)</f>
        <v>0</v>
      </c>
      <c r="BD148" s="244">
        <f>IF(AZ148=4,G148,0)</f>
        <v>0</v>
      </c>
      <c r="BE148" s="244">
        <f>IF(AZ148=5,G148,0)</f>
        <v>0</v>
      </c>
      <c r="CA148" s="274">
        <v>2</v>
      </c>
      <c r="CB148" s="274">
        <v>0</v>
      </c>
    </row>
    <row r="149" spans="1:15" ht="12.75" customHeight="1">
      <c r="A149" s="283"/>
      <c r="B149" s="284"/>
      <c r="C149" s="285" t="s">
        <v>458</v>
      </c>
      <c r="D149" s="285"/>
      <c r="E149" s="286">
        <v>12.53</v>
      </c>
      <c r="F149" s="287"/>
      <c r="G149" s="288"/>
      <c r="H149" s="289"/>
      <c r="I149" s="290"/>
      <c r="J149" s="291"/>
      <c r="K149" s="290"/>
      <c r="M149" s="292" t="s">
        <v>458</v>
      </c>
      <c r="O149" s="274"/>
    </row>
    <row r="150" spans="1:15" ht="12.75" customHeight="1">
      <c r="A150" s="283"/>
      <c r="B150" s="284"/>
      <c r="C150" s="285" t="s">
        <v>459</v>
      </c>
      <c r="D150" s="285"/>
      <c r="E150" s="286">
        <v>22.46</v>
      </c>
      <c r="F150" s="287"/>
      <c r="G150" s="288"/>
      <c r="H150" s="289"/>
      <c r="I150" s="290"/>
      <c r="J150" s="291"/>
      <c r="K150" s="290"/>
      <c r="M150" s="292" t="s">
        <v>459</v>
      </c>
      <c r="O150" s="274"/>
    </row>
    <row r="151" spans="1:80" ht="22.5">
      <c r="A151" s="275">
        <v>38</v>
      </c>
      <c r="B151" s="276" t="s">
        <v>346</v>
      </c>
      <c r="C151" s="277" t="s">
        <v>347</v>
      </c>
      <c r="D151" s="278" t="s">
        <v>170</v>
      </c>
      <c r="E151" s="279">
        <v>2.6125</v>
      </c>
      <c r="F151" s="279">
        <v>0</v>
      </c>
      <c r="G151" s="280">
        <f>E151*F151</f>
        <v>0</v>
      </c>
      <c r="H151" s="281">
        <v>0.00063</v>
      </c>
      <c r="I151" s="282">
        <f>E151*H151</f>
        <v>0.001645875</v>
      </c>
      <c r="J151" s="281">
        <v>0</v>
      </c>
      <c r="K151" s="282">
        <f>E151*J151</f>
        <v>0</v>
      </c>
      <c r="O151" s="274">
        <v>2</v>
      </c>
      <c r="AA151" s="244">
        <v>2</v>
      </c>
      <c r="AB151" s="244">
        <v>7</v>
      </c>
      <c r="AC151" s="244">
        <v>7</v>
      </c>
      <c r="AZ151" s="244">
        <v>2</v>
      </c>
      <c r="BA151" s="244">
        <f>IF(AZ151=1,G151,0)</f>
        <v>0</v>
      </c>
      <c r="BB151" s="244">
        <f>IF(AZ151=2,G151,0)</f>
        <v>0</v>
      </c>
      <c r="BC151" s="244">
        <f>IF(AZ151=3,G151,0)</f>
        <v>0</v>
      </c>
      <c r="BD151" s="244">
        <f>IF(AZ151=4,G151,0)</f>
        <v>0</v>
      </c>
      <c r="BE151" s="244">
        <f>IF(AZ151=5,G151,0)</f>
        <v>0</v>
      </c>
      <c r="CA151" s="274">
        <v>2</v>
      </c>
      <c r="CB151" s="274">
        <v>7</v>
      </c>
    </row>
    <row r="152" spans="1:15" ht="12.75" customHeight="1">
      <c r="A152" s="283"/>
      <c r="B152" s="284"/>
      <c r="C152" s="285" t="s">
        <v>460</v>
      </c>
      <c r="D152" s="285"/>
      <c r="E152" s="286">
        <v>0</v>
      </c>
      <c r="F152" s="287"/>
      <c r="G152" s="288"/>
      <c r="H152" s="289"/>
      <c r="I152" s="290"/>
      <c r="J152" s="291"/>
      <c r="K152" s="290"/>
      <c r="M152" s="292" t="s">
        <v>460</v>
      </c>
      <c r="O152" s="274"/>
    </row>
    <row r="153" spans="1:15" ht="12.75" customHeight="1">
      <c r="A153" s="283"/>
      <c r="B153" s="284"/>
      <c r="C153" s="285" t="s">
        <v>461</v>
      </c>
      <c r="D153" s="285"/>
      <c r="E153" s="286">
        <v>2.6125</v>
      </c>
      <c r="F153" s="287"/>
      <c r="G153" s="288"/>
      <c r="H153" s="289"/>
      <c r="I153" s="290"/>
      <c r="J153" s="291"/>
      <c r="K153" s="290"/>
      <c r="M153" s="292" t="s">
        <v>461</v>
      </c>
      <c r="O153" s="274"/>
    </row>
    <row r="154" spans="1:80" ht="22.5">
      <c r="A154" s="275">
        <v>39</v>
      </c>
      <c r="B154" s="276" t="s">
        <v>351</v>
      </c>
      <c r="C154" s="277" t="s">
        <v>352</v>
      </c>
      <c r="D154" s="278" t="s">
        <v>170</v>
      </c>
      <c r="E154" s="279">
        <v>606.3075</v>
      </c>
      <c r="F154" s="279">
        <v>0</v>
      </c>
      <c r="G154" s="280">
        <f>E154*F154</f>
        <v>0</v>
      </c>
      <c r="H154" s="281">
        <v>0.00026</v>
      </c>
      <c r="I154" s="282">
        <f>E154*H154</f>
        <v>0.15763995</v>
      </c>
      <c r="J154" s="281">
        <v>0</v>
      </c>
      <c r="K154" s="282">
        <f>E154*J154</f>
        <v>0</v>
      </c>
      <c r="O154" s="274">
        <v>2</v>
      </c>
      <c r="AA154" s="244">
        <v>2</v>
      </c>
      <c r="AB154" s="244">
        <v>7</v>
      </c>
      <c r="AC154" s="244">
        <v>7</v>
      </c>
      <c r="AZ154" s="244">
        <v>2</v>
      </c>
      <c r="BA154" s="244">
        <f>IF(AZ154=1,G154,0)</f>
        <v>0</v>
      </c>
      <c r="BB154" s="244">
        <f>IF(AZ154=2,G154,0)</f>
        <v>0</v>
      </c>
      <c r="BC154" s="244">
        <f>IF(AZ154=3,G154,0)</f>
        <v>0</v>
      </c>
      <c r="BD154" s="244">
        <f>IF(AZ154=4,G154,0)</f>
        <v>0</v>
      </c>
      <c r="BE154" s="244">
        <f>IF(AZ154=5,G154,0)</f>
        <v>0</v>
      </c>
      <c r="CA154" s="274">
        <v>2</v>
      </c>
      <c r="CB154" s="274">
        <v>7</v>
      </c>
    </row>
    <row r="155" spans="1:15" ht="12.75" customHeight="1">
      <c r="A155" s="283"/>
      <c r="B155" s="284"/>
      <c r="C155" s="285" t="s">
        <v>462</v>
      </c>
      <c r="D155" s="285"/>
      <c r="E155" s="286">
        <v>0</v>
      </c>
      <c r="F155" s="287"/>
      <c r="G155" s="288"/>
      <c r="H155" s="289"/>
      <c r="I155" s="290"/>
      <c r="J155" s="291"/>
      <c r="K155" s="290"/>
      <c r="M155" s="292" t="s">
        <v>462</v>
      </c>
      <c r="O155" s="274"/>
    </row>
    <row r="156" spans="1:15" ht="12.75" customHeight="1">
      <c r="A156" s="283"/>
      <c r="B156" s="284"/>
      <c r="C156" s="285" t="s">
        <v>463</v>
      </c>
      <c r="D156" s="285"/>
      <c r="E156" s="286">
        <v>11.43</v>
      </c>
      <c r="F156" s="287"/>
      <c r="G156" s="288"/>
      <c r="H156" s="289"/>
      <c r="I156" s="290"/>
      <c r="J156" s="291"/>
      <c r="K156" s="290"/>
      <c r="M156" s="292" t="s">
        <v>463</v>
      </c>
      <c r="O156" s="274"/>
    </row>
    <row r="157" spans="1:15" ht="12.75" customHeight="1">
      <c r="A157" s="283"/>
      <c r="B157" s="284"/>
      <c r="C157" s="285" t="s">
        <v>464</v>
      </c>
      <c r="D157" s="285"/>
      <c r="E157" s="286">
        <v>44.16</v>
      </c>
      <c r="F157" s="287"/>
      <c r="G157" s="288"/>
      <c r="H157" s="289"/>
      <c r="I157" s="290"/>
      <c r="J157" s="291"/>
      <c r="K157" s="290"/>
      <c r="M157" s="292" t="s">
        <v>464</v>
      </c>
      <c r="O157" s="274"/>
    </row>
    <row r="158" spans="1:15" ht="12.75" customHeight="1">
      <c r="A158" s="283"/>
      <c r="B158" s="284"/>
      <c r="C158" s="285" t="s">
        <v>465</v>
      </c>
      <c r="D158" s="285"/>
      <c r="E158" s="286">
        <v>7.185</v>
      </c>
      <c r="F158" s="287"/>
      <c r="G158" s="288"/>
      <c r="H158" s="289"/>
      <c r="I158" s="290"/>
      <c r="J158" s="291"/>
      <c r="K158" s="290"/>
      <c r="M158" s="292" t="s">
        <v>465</v>
      </c>
      <c r="O158" s="274"/>
    </row>
    <row r="159" spans="1:15" ht="12.75" customHeight="1">
      <c r="A159" s="283"/>
      <c r="B159" s="284"/>
      <c r="C159" s="285" t="s">
        <v>466</v>
      </c>
      <c r="D159" s="285"/>
      <c r="E159" s="286">
        <v>22.26</v>
      </c>
      <c r="F159" s="287"/>
      <c r="G159" s="288"/>
      <c r="H159" s="289"/>
      <c r="I159" s="290"/>
      <c r="J159" s="291"/>
      <c r="K159" s="290"/>
      <c r="M159" s="292" t="s">
        <v>466</v>
      </c>
      <c r="O159" s="274"/>
    </row>
    <row r="160" spans="1:15" ht="12.75" customHeight="1">
      <c r="A160" s="283"/>
      <c r="B160" s="284"/>
      <c r="C160" s="285" t="s">
        <v>467</v>
      </c>
      <c r="D160" s="285"/>
      <c r="E160" s="286">
        <v>8.405</v>
      </c>
      <c r="F160" s="287"/>
      <c r="G160" s="288"/>
      <c r="H160" s="289"/>
      <c r="I160" s="290"/>
      <c r="J160" s="291"/>
      <c r="K160" s="290"/>
      <c r="M160" s="292" t="s">
        <v>467</v>
      </c>
      <c r="O160" s="274"/>
    </row>
    <row r="161" spans="1:15" ht="12.75" customHeight="1">
      <c r="A161" s="283"/>
      <c r="B161" s="284"/>
      <c r="C161" s="285" t="s">
        <v>468</v>
      </c>
      <c r="D161" s="285"/>
      <c r="E161" s="286">
        <v>5.19</v>
      </c>
      <c r="F161" s="287"/>
      <c r="G161" s="288"/>
      <c r="H161" s="289"/>
      <c r="I161" s="290"/>
      <c r="J161" s="291"/>
      <c r="K161" s="290"/>
      <c r="M161" s="292" t="s">
        <v>468</v>
      </c>
      <c r="O161" s="274"/>
    </row>
    <row r="162" spans="1:15" ht="12.75" customHeight="1">
      <c r="A162" s="283"/>
      <c r="B162" s="284"/>
      <c r="C162" s="285" t="s">
        <v>469</v>
      </c>
      <c r="D162" s="285"/>
      <c r="E162" s="286">
        <v>10.775</v>
      </c>
      <c r="F162" s="287"/>
      <c r="G162" s="288"/>
      <c r="H162" s="289"/>
      <c r="I162" s="290"/>
      <c r="J162" s="291"/>
      <c r="K162" s="290"/>
      <c r="M162" s="292" t="s">
        <v>469</v>
      </c>
      <c r="O162" s="274"/>
    </row>
    <row r="163" spans="1:15" ht="12.75" customHeight="1">
      <c r="A163" s="283"/>
      <c r="B163" s="284"/>
      <c r="C163" s="311" t="s">
        <v>470</v>
      </c>
      <c r="D163" s="311"/>
      <c r="E163" s="312">
        <v>109.405</v>
      </c>
      <c r="F163" s="287"/>
      <c r="G163" s="288"/>
      <c r="H163" s="289"/>
      <c r="I163" s="290"/>
      <c r="J163" s="291"/>
      <c r="K163" s="290"/>
      <c r="M163" s="292" t="s">
        <v>470</v>
      </c>
      <c r="O163" s="274"/>
    </row>
    <row r="164" spans="1:15" ht="12.75" customHeight="1">
      <c r="A164" s="283"/>
      <c r="B164" s="284"/>
      <c r="C164" s="285" t="s">
        <v>471</v>
      </c>
      <c r="D164" s="285"/>
      <c r="E164" s="286">
        <v>109.41</v>
      </c>
      <c r="F164" s="287"/>
      <c r="G164" s="288"/>
      <c r="H164" s="289"/>
      <c r="I164" s="290"/>
      <c r="J164" s="291"/>
      <c r="K164" s="290"/>
      <c r="M164" s="292" t="s">
        <v>471</v>
      </c>
      <c r="O164" s="274"/>
    </row>
    <row r="165" spans="1:15" ht="12.75" customHeight="1">
      <c r="A165" s="283"/>
      <c r="B165" s="284"/>
      <c r="C165" s="303" t="s">
        <v>258</v>
      </c>
      <c r="D165" s="303"/>
      <c r="E165" s="304">
        <v>0</v>
      </c>
      <c r="F165" s="287"/>
      <c r="G165" s="288"/>
      <c r="H165" s="289"/>
      <c r="I165" s="290"/>
      <c r="J165" s="291"/>
      <c r="K165" s="290"/>
      <c r="M165" s="292" t="s">
        <v>258</v>
      </c>
      <c r="O165" s="274"/>
    </row>
    <row r="166" spans="1:15" ht="22.5" customHeight="1">
      <c r="A166" s="283"/>
      <c r="B166" s="284"/>
      <c r="C166" s="303" t="s">
        <v>472</v>
      </c>
      <c r="D166" s="303"/>
      <c r="E166" s="304">
        <v>60.1</v>
      </c>
      <c r="F166" s="287"/>
      <c r="G166" s="288"/>
      <c r="H166" s="289"/>
      <c r="I166" s="290"/>
      <c r="J166" s="291"/>
      <c r="K166" s="290"/>
      <c r="M166" s="292" t="s">
        <v>472</v>
      </c>
      <c r="O166" s="274"/>
    </row>
    <row r="167" spans="1:15" ht="12.75" customHeight="1">
      <c r="A167" s="283"/>
      <c r="B167" s="284"/>
      <c r="C167" s="303" t="s">
        <v>365</v>
      </c>
      <c r="D167" s="303"/>
      <c r="E167" s="304">
        <v>43.85</v>
      </c>
      <c r="F167" s="287"/>
      <c r="G167" s="288"/>
      <c r="H167" s="289"/>
      <c r="I167" s="290"/>
      <c r="J167" s="291"/>
      <c r="K167" s="290"/>
      <c r="M167" s="292" t="s">
        <v>365</v>
      </c>
      <c r="O167" s="274"/>
    </row>
    <row r="168" spans="1:15" ht="12.75" customHeight="1">
      <c r="A168" s="283"/>
      <c r="B168" s="284"/>
      <c r="C168" s="303" t="s">
        <v>264</v>
      </c>
      <c r="D168" s="303"/>
      <c r="E168" s="304">
        <v>103.95</v>
      </c>
      <c r="F168" s="287"/>
      <c r="G168" s="288"/>
      <c r="H168" s="289"/>
      <c r="I168" s="290"/>
      <c r="J168" s="291"/>
      <c r="K168" s="290"/>
      <c r="M168" s="292" t="s">
        <v>264</v>
      </c>
      <c r="O168" s="274"/>
    </row>
    <row r="169" spans="1:15" ht="12.75" customHeight="1">
      <c r="A169" s="283"/>
      <c r="B169" s="284"/>
      <c r="C169" s="285" t="s">
        <v>473</v>
      </c>
      <c r="D169" s="285"/>
      <c r="E169" s="286">
        <v>285.8625</v>
      </c>
      <c r="F169" s="287"/>
      <c r="G169" s="288"/>
      <c r="H169" s="289"/>
      <c r="I169" s="290"/>
      <c r="J169" s="291"/>
      <c r="K169" s="290"/>
      <c r="M169" s="292" t="s">
        <v>473</v>
      </c>
      <c r="O169" s="274"/>
    </row>
    <row r="170" spans="1:15" ht="12.75" customHeight="1">
      <c r="A170" s="283"/>
      <c r="B170" s="284"/>
      <c r="C170" s="311" t="s">
        <v>470</v>
      </c>
      <c r="D170" s="311"/>
      <c r="E170" s="312">
        <v>395.27250000000004</v>
      </c>
      <c r="F170" s="287"/>
      <c r="G170" s="288"/>
      <c r="H170" s="289"/>
      <c r="I170" s="290"/>
      <c r="J170" s="291"/>
      <c r="K170" s="290"/>
      <c r="M170" s="292" t="s">
        <v>470</v>
      </c>
      <c r="O170" s="274"/>
    </row>
    <row r="171" spans="1:15" ht="12.75" customHeight="1">
      <c r="A171" s="283"/>
      <c r="B171" s="284"/>
      <c r="C171" s="285" t="s">
        <v>474</v>
      </c>
      <c r="D171" s="285"/>
      <c r="E171" s="286">
        <v>11.43</v>
      </c>
      <c r="F171" s="287"/>
      <c r="G171" s="288"/>
      <c r="H171" s="289"/>
      <c r="I171" s="290"/>
      <c r="J171" s="291"/>
      <c r="K171" s="290"/>
      <c r="M171" s="292" t="s">
        <v>474</v>
      </c>
      <c r="O171" s="274"/>
    </row>
    <row r="172" spans="1:15" ht="12.75" customHeight="1">
      <c r="A172" s="283"/>
      <c r="B172" s="284"/>
      <c r="C172" s="285" t="s">
        <v>464</v>
      </c>
      <c r="D172" s="285"/>
      <c r="E172" s="286">
        <v>44.16</v>
      </c>
      <c r="F172" s="287"/>
      <c r="G172" s="288"/>
      <c r="H172" s="289"/>
      <c r="I172" s="290"/>
      <c r="J172" s="291"/>
      <c r="K172" s="290"/>
      <c r="M172" s="292" t="s">
        <v>464</v>
      </c>
      <c r="O172" s="274"/>
    </row>
    <row r="173" spans="1:15" ht="12.75" customHeight="1">
      <c r="A173" s="283"/>
      <c r="B173" s="284"/>
      <c r="C173" s="285" t="s">
        <v>475</v>
      </c>
      <c r="D173" s="285"/>
      <c r="E173" s="286">
        <v>10.185</v>
      </c>
      <c r="F173" s="287"/>
      <c r="G173" s="288"/>
      <c r="H173" s="289"/>
      <c r="I173" s="290"/>
      <c r="J173" s="291"/>
      <c r="K173" s="290"/>
      <c r="M173" s="292" t="s">
        <v>475</v>
      </c>
      <c r="O173" s="274"/>
    </row>
    <row r="174" spans="1:15" ht="12.75" customHeight="1">
      <c r="A174" s="283"/>
      <c r="B174" s="284"/>
      <c r="C174" s="285" t="s">
        <v>466</v>
      </c>
      <c r="D174" s="285"/>
      <c r="E174" s="286">
        <v>22.26</v>
      </c>
      <c r="F174" s="287"/>
      <c r="G174" s="288"/>
      <c r="H174" s="289"/>
      <c r="I174" s="290"/>
      <c r="J174" s="291"/>
      <c r="K174" s="290"/>
      <c r="M174" s="292" t="s">
        <v>466</v>
      </c>
      <c r="O174" s="274"/>
    </row>
    <row r="175" spans="1:15" ht="12.75" customHeight="1">
      <c r="A175" s="283"/>
      <c r="B175" s="284"/>
      <c r="C175" s="285" t="s">
        <v>467</v>
      </c>
      <c r="D175" s="285"/>
      <c r="E175" s="286">
        <v>8.405</v>
      </c>
      <c r="F175" s="287"/>
      <c r="G175" s="288"/>
      <c r="H175" s="289"/>
      <c r="I175" s="290"/>
      <c r="J175" s="291"/>
      <c r="K175" s="290"/>
      <c r="M175" s="292" t="s">
        <v>467</v>
      </c>
      <c r="O175" s="274"/>
    </row>
    <row r="176" spans="1:15" ht="12.75" customHeight="1">
      <c r="A176" s="283"/>
      <c r="B176" s="284"/>
      <c r="C176" s="285" t="s">
        <v>468</v>
      </c>
      <c r="D176" s="285"/>
      <c r="E176" s="286">
        <v>5.19</v>
      </c>
      <c r="F176" s="287"/>
      <c r="G176" s="288"/>
      <c r="H176" s="289"/>
      <c r="I176" s="290"/>
      <c r="J176" s="291"/>
      <c r="K176" s="290"/>
      <c r="M176" s="292" t="s">
        <v>468</v>
      </c>
      <c r="O176" s="274"/>
    </row>
    <row r="177" spans="1:15" ht="12.75" customHeight="1">
      <c r="A177" s="283"/>
      <c r="B177" s="284"/>
      <c r="C177" s="311" t="s">
        <v>470</v>
      </c>
      <c r="D177" s="311"/>
      <c r="E177" s="312">
        <v>101.63</v>
      </c>
      <c r="F177" s="287"/>
      <c r="G177" s="288"/>
      <c r="H177" s="289"/>
      <c r="I177" s="290"/>
      <c r="J177" s="291"/>
      <c r="K177" s="290"/>
      <c r="M177" s="292" t="s">
        <v>470</v>
      </c>
      <c r="O177" s="274"/>
    </row>
    <row r="178" spans="1:57" ht="12.75">
      <c r="A178" s="293"/>
      <c r="B178" s="294" t="s">
        <v>177</v>
      </c>
      <c r="C178" s="295" t="s">
        <v>369</v>
      </c>
      <c r="D178" s="296"/>
      <c r="E178" s="297"/>
      <c r="F178" s="298"/>
      <c r="G178" s="299">
        <f>SUM(G147:G177)</f>
        <v>0</v>
      </c>
      <c r="H178" s="300"/>
      <c r="I178" s="301">
        <f>SUM(I147:I177)</f>
        <v>0.171532325</v>
      </c>
      <c r="J178" s="300"/>
      <c r="K178" s="301">
        <f>SUM(K147:K177)</f>
        <v>0</v>
      </c>
      <c r="O178" s="274">
        <v>4</v>
      </c>
      <c r="BA178" s="302">
        <f>SUM(BA147:BA177)</f>
        <v>0</v>
      </c>
      <c r="BB178" s="302">
        <f>SUM(BB147:BB177)</f>
        <v>0</v>
      </c>
      <c r="BC178" s="302">
        <f>SUM(BC147:BC177)</f>
        <v>0</v>
      </c>
      <c r="BD178" s="302">
        <f>SUM(BD147:BD177)</f>
        <v>0</v>
      </c>
      <c r="BE178" s="302">
        <f>SUM(BE147:BE177)</f>
        <v>0</v>
      </c>
    </row>
    <row r="179" spans="1:15" ht="12.75">
      <c r="A179" s="264" t="s">
        <v>167</v>
      </c>
      <c r="B179" s="265" t="s">
        <v>85</v>
      </c>
      <c r="C179" s="266" t="s">
        <v>86</v>
      </c>
      <c r="D179" s="267"/>
      <c r="E179" s="268"/>
      <c r="F179" s="268"/>
      <c r="G179" s="269"/>
      <c r="H179" s="270"/>
      <c r="I179" s="271"/>
      <c r="J179" s="272"/>
      <c r="K179" s="273"/>
      <c r="O179" s="274">
        <v>1</v>
      </c>
    </row>
    <row r="180" spans="1:80" ht="22.5">
      <c r="A180" s="275">
        <v>40</v>
      </c>
      <c r="B180" s="276" t="s">
        <v>370</v>
      </c>
      <c r="C180" s="277" t="s">
        <v>371</v>
      </c>
      <c r="D180" s="278" t="s">
        <v>201</v>
      </c>
      <c r="E180" s="279">
        <v>1</v>
      </c>
      <c r="F180" s="279">
        <v>0</v>
      </c>
      <c r="G180" s="280">
        <f>E180*F180</f>
        <v>0</v>
      </c>
      <c r="H180" s="281">
        <v>0</v>
      </c>
      <c r="I180" s="282">
        <f>E180*H180</f>
        <v>0</v>
      </c>
      <c r="J180" s="281">
        <v>0</v>
      </c>
      <c r="K180" s="282">
        <f>E180*J180</f>
        <v>0</v>
      </c>
      <c r="O180" s="274">
        <v>2</v>
      </c>
      <c r="AA180" s="244">
        <v>1</v>
      </c>
      <c r="AB180" s="244">
        <v>9</v>
      </c>
      <c r="AC180" s="244">
        <v>9</v>
      </c>
      <c r="AZ180" s="244">
        <v>4</v>
      </c>
      <c r="BA180" s="244">
        <f>IF(AZ180=1,G180,0)</f>
        <v>0</v>
      </c>
      <c r="BB180" s="244">
        <f>IF(AZ180=2,G180,0)</f>
        <v>0</v>
      </c>
      <c r="BC180" s="244">
        <f>IF(AZ180=3,G180,0)</f>
        <v>0</v>
      </c>
      <c r="BD180" s="244">
        <f>IF(AZ180=4,G180,0)</f>
        <v>0</v>
      </c>
      <c r="BE180" s="244">
        <f>IF(AZ180=5,G180,0)</f>
        <v>0</v>
      </c>
      <c r="CA180" s="274">
        <v>1</v>
      </c>
      <c r="CB180" s="274">
        <v>9</v>
      </c>
    </row>
    <row r="181" spans="1:57" ht="12.75">
      <c r="A181" s="293"/>
      <c r="B181" s="294" t="s">
        <v>177</v>
      </c>
      <c r="C181" s="295" t="s">
        <v>372</v>
      </c>
      <c r="D181" s="296"/>
      <c r="E181" s="297"/>
      <c r="F181" s="298"/>
      <c r="G181" s="299">
        <f>SUM(G179:G180)</f>
        <v>0</v>
      </c>
      <c r="H181" s="300"/>
      <c r="I181" s="301">
        <f>SUM(I179:I180)</f>
        <v>0</v>
      </c>
      <c r="J181" s="300"/>
      <c r="K181" s="301">
        <f>SUM(K179:K180)</f>
        <v>0</v>
      </c>
      <c r="O181" s="274">
        <v>4</v>
      </c>
      <c r="BA181" s="302">
        <f>SUM(BA179:BA180)</f>
        <v>0</v>
      </c>
      <c r="BB181" s="302">
        <f>SUM(BB179:BB180)</f>
        <v>0</v>
      </c>
      <c r="BC181" s="302">
        <f>SUM(BC179:BC180)</f>
        <v>0</v>
      </c>
      <c r="BD181" s="302">
        <f>SUM(BD179:BD180)</f>
        <v>0</v>
      </c>
      <c r="BE181" s="302">
        <f>SUM(BE179:BE180)</f>
        <v>0</v>
      </c>
    </row>
    <row r="182" spans="1:15" ht="12.75">
      <c r="A182" s="264" t="s">
        <v>167</v>
      </c>
      <c r="B182" s="265" t="s">
        <v>83</v>
      </c>
      <c r="C182" s="266" t="s">
        <v>84</v>
      </c>
      <c r="D182" s="267"/>
      <c r="E182" s="268"/>
      <c r="F182" s="268"/>
      <c r="G182" s="269"/>
      <c r="H182" s="270"/>
      <c r="I182" s="271"/>
      <c r="J182" s="272"/>
      <c r="K182" s="273"/>
      <c r="O182" s="274">
        <v>1</v>
      </c>
    </row>
    <row r="183" spans="1:80" ht="12.75">
      <c r="A183" s="275">
        <v>41</v>
      </c>
      <c r="B183" s="276" t="s">
        <v>373</v>
      </c>
      <c r="C183" s="277" t="s">
        <v>374</v>
      </c>
      <c r="D183" s="278" t="s">
        <v>299</v>
      </c>
      <c r="E183" s="279">
        <v>7.896300525</v>
      </c>
      <c r="F183" s="279">
        <v>0</v>
      </c>
      <c r="G183" s="280">
        <f aca="true" t="shared" si="16" ref="G183:G190">E183*F183</f>
        <v>0</v>
      </c>
      <c r="H183" s="281">
        <v>0</v>
      </c>
      <c r="I183" s="282">
        <f aca="true" t="shared" si="17" ref="I183:I190">E183*H183</f>
        <v>0</v>
      </c>
      <c r="J183" s="281"/>
      <c r="K183" s="282">
        <f aca="true" t="shared" si="18" ref="K183:K190">E183*J183</f>
        <v>0</v>
      </c>
      <c r="O183" s="274">
        <v>2</v>
      </c>
      <c r="AA183" s="244">
        <v>8</v>
      </c>
      <c r="AB183" s="244">
        <v>0</v>
      </c>
      <c r="AC183" s="244">
        <v>3</v>
      </c>
      <c r="AZ183" s="244">
        <v>1</v>
      </c>
      <c r="BA183" s="244">
        <f aca="true" t="shared" si="19" ref="BA183:BA190">IF(AZ183=1,G183,0)</f>
        <v>0</v>
      </c>
      <c r="BB183" s="244">
        <f aca="true" t="shared" si="20" ref="BB183:BB190">IF(AZ183=2,G183,0)</f>
        <v>0</v>
      </c>
      <c r="BC183" s="244">
        <f aca="true" t="shared" si="21" ref="BC183:BC190">IF(AZ183=3,G183,0)</f>
        <v>0</v>
      </c>
      <c r="BD183" s="244">
        <f aca="true" t="shared" si="22" ref="BD183:BD190">IF(AZ183=4,G183,0)</f>
        <v>0</v>
      </c>
      <c r="BE183" s="244">
        <f aca="true" t="shared" si="23" ref="BE183:BE190">IF(AZ183=5,G183,0)</f>
        <v>0</v>
      </c>
      <c r="CA183" s="274">
        <v>8</v>
      </c>
      <c r="CB183" s="274">
        <v>0</v>
      </c>
    </row>
    <row r="184" spans="1:80" ht="12.75">
      <c r="A184" s="275">
        <v>42</v>
      </c>
      <c r="B184" s="276" t="s">
        <v>375</v>
      </c>
      <c r="C184" s="277" t="s">
        <v>376</v>
      </c>
      <c r="D184" s="278" t="s">
        <v>299</v>
      </c>
      <c r="E184" s="279">
        <v>5.92222539375</v>
      </c>
      <c r="F184" s="279">
        <v>0</v>
      </c>
      <c r="G184" s="280">
        <f t="shared" si="16"/>
        <v>0</v>
      </c>
      <c r="H184" s="281">
        <v>0</v>
      </c>
      <c r="I184" s="282">
        <f t="shared" si="17"/>
        <v>0</v>
      </c>
      <c r="J184" s="281"/>
      <c r="K184" s="282">
        <f t="shared" si="18"/>
        <v>0</v>
      </c>
      <c r="O184" s="274">
        <v>2</v>
      </c>
      <c r="AA184" s="244">
        <v>8</v>
      </c>
      <c r="AB184" s="244">
        <v>0</v>
      </c>
      <c r="AC184" s="244">
        <v>3</v>
      </c>
      <c r="AZ184" s="244">
        <v>1</v>
      </c>
      <c r="BA184" s="244">
        <f t="shared" si="19"/>
        <v>0</v>
      </c>
      <c r="BB184" s="244">
        <f t="shared" si="20"/>
        <v>0</v>
      </c>
      <c r="BC184" s="244">
        <f t="shared" si="21"/>
        <v>0</v>
      </c>
      <c r="BD184" s="244">
        <f t="shared" si="22"/>
        <v>0</v>
      </c>
      <c r="BE184" s="244">
        <f t="shared" si="23"/>
        <v>0</v>
      </c>
      <c r="CA184" s="274">
        <v>8</v>
      </c>
      <c r="CB184" s="274">
        <v>0</v>
      </c>
    </row>
    <row r="185" spans="1:80" ht="12.75">
      <c r="A185" s="275">
        <v>43</v>
      </c>
      <c r="B185" s="276" t="s">
        <v>377</v>
      </c>
      <c r="C185" s="277" t="s">
        <v>378</v>
      </c>
      <c r="D185" s="278" t="s">
        <v>299</v>
      </c>
      <c r="E185" s="279">
        <v>7.896300525</v>
      </c>
      <c r="F185" s="279">
        <v>0</v>
      </c>
      <c r="G185" s="280">
        <f t="shared" si="16"/>
        <v>0</v>
      </c>
      <c r="H185" s="281">
        <v>0</v>
      </c>
      <c r="I185" s="282">
        <f t="shared" si="17"/>
        <v>0</v>
      </c>
      <c r="J185" s="281"/>
      <c r="K185" s="282">
        <f t="shared" si="18"/>
        <v>0</v>
      </c>
      <c r="O185" s="274">
        <v>2</v>
      </c>
      <c r="AA185" s="244">
        <v>8</v>
      </c>
      <c r="AB185" s="244">
        <v>0</v>
      </c>
      <c r="AC185" s="244">
        <v>3</v>
      </c>
      <c r="AZ185" s="244">
        <v>1</v>
      </c>
      <c r="BA185" s="244">
        <f t="shared" si="19"/>
        <v>0</v>
      </c>
      <c r="BB185" s="244">
        <f t="shared" si="20"/>
        <v>0</v>
      </c>
      <c r="BC185" s="244">
        <f t="shared" si="21"/>
        <v>0</v>
      </c>
      <c r="BD185" s="244">
        <f t="shared" si="22"/>
        <v>0</v>
      </c>
      <c r="BE185" s="244">
        <f t="shared" si="23"/>
        <v>0</v>
      </c>
      <c r="CA185" s="274">
        <v>8</v>
      </c>
      <c r="CB185" s="274">
        <v>0</v>
      </c>
    </row>
    <row r="186" spans="1:80" ht="12.75">
      <c r="A186" s="275">
        <v>44</v>
      </c>
      <c r="B186" s="276" t="s">
        <v>379</v>
      </c>
      <c r="C186" s="277" t="s">
        <v>380</v>
      </c>
      <c r="D186" s="278" t="s">
        <v>299</v>
      </c>
      <c r="E186" s="279">
        <v>110.54820735</v>
      </c>
      <c r="F186" s="279">
        <v>0</v>
      </c>
      <c r="G186" s="280">
        <f t="shared" si="16"/>
        <v>0</v>
      </c>
      <c r="H186" s="281">
        <v>0</v>
      </c>
      <c r="I186" s="282">
        <f t="shared" si="17"/>
        <v>0</v>
      </c>
      <c r="J186" s="281"/>
      <c r="K186" s="282">
        <f t="shared" si="18"/>
        <v>0</v>
      </c>
      <c r="O186" s="274">
        <v>2</v>
      </c>
      <c r="AA186" s="244">
        <v>8</v>
      </c>
      <c r="AB186" s="244">
        <v>0</v>
      </c>
      <c r="AC186" s="244">
        <v>3</v>
      </c>
      <c r="AZ186" s="244">
        <v>1</v>
      </c>
      <c r="BA186" s="244">
        <f t="shared" si="19"/>
        <v>0</v>
      </c>
      <c r="BB186" s="244">
        <f t="shared" si="20"/>
        <v>0</v>
      </c>
      <c r="BC186" s="244">
        <f t="shared" si="21"/>
        <v>0</v>
      </c>
      <c r="BD186" s="244">
        <f t="shared" si="22"/>
        <v>0</v>
      </c>
      <c r="BE186" s="244">
        <f t="shared" si="23"/>
        <v>0</v>
      </c>
      <c r="CA186" s="274">
        <v>8</v>
      </c>
      <c r="CB186" s="274">
        <v>0</v>
      </c>
    </row>
    <row r="187" spans="1:80" ht="12.75">
      <c r="A187" s="275">
        <v>45</v>
      </c>
      <c r="B187" s="276" t="s">
        <v>381</v>
      </c>
      <c r="C187" s="277" t="s">
        <v>382</v>
      </c>
      <c r="D187" s="278" t="s">
        <v>299</v>
      </c>
      <c r="E187" s="279">
        <v>7.896300525</v>
      </c>
      <c r="F187" s="279">
        <v>0</v>
      </c>
      <c r="G187" s="280">
        <f t="shared" si="16"/>
        <v>0</v>
      </c>
      <c r="H187" s="281">
        <v>0</v>
      </c>
      <c r="I187" s="282">
        <f t="shared" si="17"/>
        <v>0</v>
      </c>
      <c r="J187" s="281"/>
      <c r="K187" s="282">
        <f t="shared" si="18"/>
        <v>0</v>
      </c>
      <c r="O187" s="274">
        <v>2</v>
      </c>
      <c r="AA187" s="244">
        <v>8</v>
      </c>
      <c r="AB187" s="244">
        <v>0</v>
      </c>
      <c r="AC187" s="244">
        <v>3</v>
      </c>
      <c r="AZ187" s="244">
        <v>1</v>
      </c>
      <c r="BA187" s="244">
        <f t="shared" si="19"/>
        <v>0</v>
      </c>
      <c r="BB187" s="244">
        <f t="shared" si="20"/>
        <v>0</v>
      </c>
      <c r="BC187" s="244">
        <f t="shared" si="21"/>
        <v>0</v>
      </c>
      <c r="BD187" s="244">
        <f t="shared" si="22"/>
        <v>0</v>
      </c>
      <c r="BE187" s="244">
        <f t="shared" si="23"/>
        <v>0</v>
      </c>
      <c r="CA187" s="274">
        <v>8</v>
      </c>
      <c r="CB187" s="274">
        <v>0</v>
      </c>
    </row>
    <row r="188" spans="1:80" ht="12.75">
      <c r="A188" s="275">
        <v>46</v>
      </c>
      <c r="B188" s="276" t="s">
        <v>383</v>
      </c>
      <c r="C188" s="277" t="s">
        <v>384</v>
      </c>
      <c r="D188" s="278" t="s">
        <v>299</v>
      </c>
      <c r="E188" s="279">
        <v>78.96300525</v>
      </c>
      <c r="F188" s="279">
        <v>0</v>
      </c>
      <c r="G188" s="280">
        <f t="shared" si="16"/>
        <v>0</v>
      </c>
      <c r="H188" s="281">
        <v>0</v>
      </c>
      <c r="I188" s="282">
        <f t="shared" si="17"/>
        <v>0</v>
      </c>
      <c r="J188" s="281"/>
      <c r="K188" s="282">
        <f t="shared" si="18"/>
        <v>0</v>
      </c>
      <c r="O188" s="274">
        <v>2</v>
      </c>
      <c r="AA188" s="244">
        <v>8</v>
      </c>
      <c r="AB188" s="244">
        <v>0</v>
      </c>
      <c r="AC188" s="244">
        <v>3</v>
      </c>
      <c r="AZ188" s="244">
        <v>1</v>
      </c>
      <c r="BA188" s="244">
        <f t="shared" si="19"/>
        <v>0</v>
      </c>
      <c r="BB188" s="244">
        <f t="shared" si="20"/>
        <v>0</v>
      </c>
      <c r="BC188" s="244">
        <f t="shared" si="21"/>
        <v>0</v>
      </c>
      <c r="BD188" s="244">
        <f t="shared" si="22"/>
        <v>0</v>
      </c>
      <c r="BE188" s="244">
        <f t="shared" si="23"/>
        <v>0</v>
      </c>
      <c r="CA188" s="274">
        <v>8</v>
      </c>
      <c r="CB188" s="274">
        <v>0</v>
      </c>
    </row>
    <row r="189" spans="1:80" ht="12.75">
      <c r="A189" s="275">
        <v>47</v>
      </c>
      <c r="B189" s="276" t="s">
        <v>385</v>
      </c>
      <c r="C189" s="277" t="s">
        <v>386</v>
      </c>
      <c r="D189" s="278" t="s">
        <v>299</v>
      </c>
      <c r="E189" s="279">
        <v>7.896300525</v>
      </c>
      <c r="F189" s="279">
        <v>0</v>
      </c>
      <c r="G189" s="280">
        <f t="shared" si="16"/>
        <v>0</v>
      </c>
      <c r="H189" s="281">
        <v>0</v>
      </c>
      <c r="I189" s="282">
        <f t="shared" si="17"/>
        <v>0</v>
      </c>
      <c r="J189" s="281"/>
      <c r="K189" s="282">
        <f t="shared" si="18"/>
        <v>0</v>
      </c>
      <c r="O189" s="274">
        <v>2</v>
      </c>
      <c r="AA189" s="244">
        <v>8</v>
      </c>
      <c r="AB189" s="244">
        <v>0</v>
      </c>
      <c r="AC189" s="244">
        <v>3</v>
      </c>
      <c r="AZ189" s="244">
        <v>1</v>
      </c>
      <c r="BA189" s="244">
        <f t="shared" si="19"/>
        <v>0</v>
      </c>
      <c r="BB189" s="244">
        <f t="shared" si="20"/>
        <v>0</v>
      </c>
      <c r="BC189" s="244">
        <f t="shared" si="21"/>
        <v>0</v>
      </c>
      <c r="BD189" s="244">
        <f t="shared" si="22"/>
        <v>0</v>
      </c>
      <c r="BE189" s="244">
        <f t="shared" si="23"/>
        <v>0</v>
      </c>
      <c r="CA189" s="274">
        <v>8</v>
      </c>
      <c r="CB189" s="274">
        <v>0</v>
      </c>
    </row>
    <row r="190" spans="1:80" ht="12.75">
      <c r="A190" s="275">
        <v>48</v>
      </c>
      <c r="B190" s="276" t="s">
        <v>387</v>
      </c>
      <c r="C190" s="277" t="s">
        <v>388</v>
      </c>
      <c r="D190" s="278" t="s">
        <v>299</v>
      </c>
      <c r="E190" s="279">
        <v>7.896300525</v>
      </c>
      <c r="F190" s="279">
        <v>0</v>
      </c>
      <c r="G190" s="280">
        <f t="shared" si="16"/>
        <v>0</v>
      </c>
      <c r="H190" s="281">
        <v>0</v>
      </c>
      <c r="I190" s="282">
        <f t="shared" si="17"/>
        <v>0</v>
      </c>
      <c r="J190" s="281"/>
      <c r="K190" s="282">
        <f t="shared" si="18"/>
        <v>0</v>
      </c>
      <c r="O190" s="274">
        <v>2</v>
      </c>
      <c r="AA190" s="244">
        <v>8</v>
      </c>
      <c r="AB190" s="244">
        <v>0</v>
      </c>
      <c r="AC190" s="244">
        <v>3</v>
      </c>
      <c r="AZ190" s="244">
        <v>1</v>
      </c>
      <c r="BA190" s="244">
        <f t="shared" si="19"/>
        <v>0</v>
      </c>
      <c r="BB190" s="244">
        <f t="shared" si="20"/>
        <v>0</v>
      </c>
      <c r="BC190" s="244">
        <f t="shared" si="21"/>
        <v>0</v>
      </c>
      <c r="BD190" s="244">
        <f t="shared" si="22"/>
        <v>0</v>
      </c>
      <c r="BE190" s="244">
        <f t="shared" si="23"/>
        <v>0</v>
      </c>
      <c r="CA190" s="274">
        <v>8</v>
      </c>
      <c r="CB190" s="274">
        <v>0</v>
      </c>
    </row>
    <row r="191" spans="1:57" ht="12.75">
      <c r="A191" s="293"/>
      <c r="B191" s="294" t="s">
        <v>177</v>
      </c>
      <c r="C191" s="295" t="s">
        <v>389</v>
      </c>
      <c r="D191" s="296"/>
      <c r="E191" s="297"/>
      <c r="F191" s="298"/>
      <c r="G191" s="299">
        <f>SUM(G182:G190)</f>
        <v>0</v>
      </c>
      <c r="H191" s="300"/>
      <c r="I191" s="301">
        <f>SUM(I182:I190)</f>
        <v>0</v>
      </c>
      <c r="J191" s="300"/>
      <c r="K191" s="301">
        <f>SUM(K182:K190)</f>
        <v>0</v>
      </c>
      <c r="O191" s="274">
        <v>4</v>
      </c>
      <c r="BA191" s="302">
        <f>SUM(BA182:BA190)</f>
        <v>0</v>
      </c>
      <c r="BB191" s="302">
        <f>SUM(BB182:BB190)</f>
        <v>0</v>
      </c>
      <c r="BC191" s="302">
        <f>SUM(BC182:BC190)</f>
        <v>0</v>
      </c>
      <c r="BD191" s="302">
        <f>SUM(BD182:BD190)</f>
        <v>0</v>
      </c>
      <c r="BE191" s="302">
        <f>SUM(BE182:BE190)</f>
        <v>0</v>
      </c>
    </row>
    <row r="192" s="244" customFormat="1" ht="12.75"/>
    <row r="193" s="244" customFormat="1" ht="12.75"/>
    <row r="194" s="244" customFormat="1" ht="12.75"/>
    <row r="195" s="244" customFormat="1" ht="12.75"/>
    <row r="196" s="244" customFormat="1" ht="12.75"/>
    <row r="197" s="244" customFormat="1" ht="12.75"/>
    <row r="198" s="244" customFormat="1" ht="12.75"/>
    <row r="199" s="244" customFormat="1" ht="12.75"/>
    <row r="200" s="244" customFormat="1" ht="12.75"/>
    <row r="201" s="244" customFormat="1" ht="12.75"/>
    <row r="202" s="244" customFormat="1" ht="12.75"/>
    <row r="203" s="244" customFormat="1" ht="12.75"/>
    <row r="204" s="244" customFormat="1" ht="12.75"/>
    <row r="205" s="244" customFormat="1" ht="12.75"/>
    <row r="206" s="244" customFormat="1" ht="12.75"/>
    <row r="207" s="244" customFormat="1" ht="12.75"/>
    <row r="208" s="244" customFormat="1" ht="12.75"/>
    <row r="209" s="244" customFormat="1" ht="12.75"/>
    <row r="210" s="244" customFormat="1" ht="12.75"/>
    <row r="211" s="244" customFormat="1" ht="12.75"/>
    <row r="212" s="244" customFormat="1" ht="12.75"/>
    <row r="213" s="244" customFormat="1" ht="12.75"/>
    <row r="214" s="244" customFormat="1" ht="12.75"/>
    <row r="215" spans="1:7" ht="12.75">
      <c r="A215" s="291"/>
      <c r="B215" s="291"/>
      <c r="C215" s="291"/>
      <c r="D215" s="291"/>
      <c r="E215" s="291"/>
      <c r="F215" s="291"/>
      <c r="G215" s="291"/>
    </row>
    <row r="216" spans="1:7" ht="12.75">
      <c r="A216" s="291"/>
      <c r="B216" s="291"/>
      <c r="C216" s="291"/>
      <c r="D216" s="291"/>
      <c r="E216" s="291"/>
      <c r="F216" s="291"/>
      <c r="G216" s="291"/>
    </row>
    <row r="217" spans="1:7" ht="12.75">
      <c r="A217" s="291"/>
      <c r="B217" s="291"/>
      <c r="C217" s="291"/>
      <c r="D217" s="291"/>
      <c r="E217" s="291"/>
      <c r="F217" s="291"/>
      <c r="G217" s="291"/>
    </row>
    <row r="218" spans="1:7" ht="12.75">
      <c r="A218" s="291"/>
      <c r="B218" s="291"/>
      <c r="C218" s="291"/>
      <c r="D218" s="291"/>
      <c r="E218" s="291"/>
      <c r="F218" s="291"/>
      <c r="G218" s="291"/>
    </row>
    <row r="219" s="244" customFormat="1" ht="12.75"/>
    <row r="220" s="244" customFormat="1" ht="12.75"/>
    <row r="221" s="244" customFormat="1" ht="12.75"/>
    <row r="222" s="244" customFormat="1" ht="12.75"/>
    <row r="223" s="244" customFormat="1" ht="12.75"/>
    <row r="224" s="244" customFormat="1" ht="12.75"/>
    <row r="225" s="244" customFormat="1" ht="12.75"/>
    <row r="226" s="244" customFormat="1" ht="12.75"/>
    <row r="227" s="244" customFormat="1" ht="12.75"/>
    <row r="228" s="244" customFormat="1" ht="12.75"/>
    <row r="229" s="244" customFormat="1" ht="12.75"/>
    <row r="230" s="244" customFormat="1" ht="12.75"/>
    <row r="231" s="244" customFormat="1" ht="12.75"/>
    <row r="232" s="244" customFormat="1" ht="12.75"/>
    <row r="233" s="244" customFormat="1" ht="12.75"/>
    <row r="234" s="244" customFormat="1" ht="12.75"/>
    <row r="235" s="244" customFormat="1" ht="12.75"/>
    <row r="236" s="244" customFormat="1" ht="12.75"/>
    <row r="237" s="244" customFormat="1" ht="12.75"/>
    <row r="238" s="244" customFormat="1" ht="12.75"/>
    <row r="239" s="244" customFormat="1" ht="12.75"/>
    <row r="240" s="244" customFormat="1" ht="12.75"/>
    <row r="241" s="244" customFormat="1" ht="12.75"/>
    <row r="242" s="244" customFormat="1" ht="12.75"/>
    <row r="243" s="244" customFormat="1" ht="12.75"/>
    <row r="244" s="244" customFormat="1" ht="12.75"/>
    <row r="245" s="244" customFormat="1" ht="12.75"/>
    <row r="246" s="244" customFormat="1" ht="12.75"/>
    <row r="247" s="244" customFormat="1" ht="12.75"/>
    <row r="248" s="244" customFormat="1" ht="12.75"/>
    <row r="249" s="244" customFormat="1" ht="12.75"/>
    <row r="250" spans="1:2" ht="12.75">
      <c r="A250" s="305"/>
      <c r="B250" s="305"/>
    </row>
    <row r="251" spans="1:7" ht="12.75">
      <c r="A251" s="291"/>
      <c r="B251" s="291"/>
      <c r="C251" s="306"/>
      <c r="D251" s="306"/>
      <c r="E251" s="307"/>
      <c r="F251" s="306"/>
      <c r="G251" s="308"/>
    </row>
    <row r="252" spans="1:7" ht="12.75">
      <c r="A252" s="309"/>
      <c r="B252" s="309"/>
      <c r="C252" s="291"/>
      <c r="D252" s="291"/>
      <c r="E252" s="310"/>
      <c r="F252" s="291"/>
      <c r="G252" s="291"/>
    </row>
    <row r="253" spans="1:7" ht="12.75">
      <c r="A253" s="291"/>
      <c r="B253" s="291"/>
      <c r="C253" s="291"/>
      <c r="D253" s="291"/>
      <c r="E253" s="310"/>
      <c r="F253" s="291"/>
      <c r="G253" s="291"/>
    </row>
    <row r="254" spans="1:7" ht="12.75">
      <c r="A254" s="291"/>
      <c r="B254" s="291"/>
      <c r="C254" s="291"/>
      <c r="D254" s="291"/>
      <c r="E254" s="310"/>
      <c r="F254" s="291"/>
      <c r="G254" s="291"/>
    </row>
    <row r="255" spans="1:7" ht="12.75">
      <c r="A255" s="291"/>
      <c r="B255" s="291"/>
      <c r="C255" s="291"/>
      <c r="D255" s="291"/>
      <c r="E255" s="310"/>
      <c r="F255" s="291"/>
      <c r="G255" s="291"/>
    </row>
    <row r="256" spans="1:7" ht="12.75">
      <c r="A256" s="291"/>
      <c r="B256" s="291"/>
      <c r="C256" s="291"/>
      <c r="D256" s="291"/>
      <c r="E256" s="310"/>
      <c r="F256" s="291"/>
      <c r="G256" s="291"/>
    </row>
    <row r="257" spans="1:7" ht="12.75">
      <c r="A257" s="291"/>
      <c r="B257" s="291"/>
      <c r="C257" s="291"/>
      <c r="D257" s="291"/>
      <c r="E257" s="310"/>
      <c r="F257" s="291"/>
      <c r="G257" s="291"/>
    </row>
    <row r="258" spans="1:7" ht="12.75">
      <c r="A258" s="291"/>
      <c r="B258" s="291"/>
      <c r="C258" s="291"/>
      <c r="D258" s="291"/>
      <c r="E258" s="310"/>
      <c r="F258" s="291"/>
      <c r="G258" s="291"/>
    </row>
    <row r="259" spans="1:7" ht="12.75">
      <c r="A259" s="291"/>
      <c r="B259" s="291"/>
      <c r="C259" s="291"/>
      <c r="D259" s="291"/>
      <c r="E259" s="310"/>
      <c r="F259" s="291"/>
      <c r="G259" s="291"/>
    </row>
    <row r="260" spans="1:7" ht="12.75">
      <c r="A260" s="291"/>
      <c r="B260" s="291"/>
      <c r="C260" s="291"/>
      <c r="D260" s="291"/>
      <c r="E260" s="310"/>
      <c r="F260" s="291"/>
      <c r="G260" s="291"/>
    </row>
    <row r="261" spans="1:7" ht="12.75">
      <c r="A261" s="291"/>
      <c r="B261" s="291"/>
      <c r="C261" s="291"/>
      <c r="D261" s="291"/>
      <c r="E261" s="310"/>
      <c r="F261" s="291"/>
      <c r="G261" s="291"/>
    </row>
    <row r="262" spans="1:7" ht="12.75">
      <c r="A262" s="291"/>
      <c r="B262" s="291"/>
      <c r="C262" s="291"/>
      <c r="D262" s="291"/>
      <c r="E262" s="310"/>
      <c r="F262" s="291"/>
      <c r="G262" s="291"/>
    </row>
    <row r="263" spans="1:7" ht="12.75">
      <c r="A263" s="291"/>
      <c r="B263" s="291"/>
      <c r="C263" s="291"/>
      <c r="D263" s="291"/>
      <c r="E263" s="310"/>
      <c r="F263" s="291"/>
      <c r="G263" s="291"/>
    </row>
    <row r="264" spans="1:7" ht="12.75">
      <c r="A264" s="291"/>
      <c r="B264" s="291"/>
      <c r="C264" s="291"/>
      <c r="D264" s="291"/>
      <c r="E264" s="310"/>
      <c r="F264" s="291"/>
      <c r="G264" s="291"/>
    </row>
  </sheetData>
  <sheetProtection selectLockedCells="1" selectUnlockedCells="1"/>
  <mergeCells count="109">
    <mergeCell ref="A1:G1"/>
    <mergeCell ref="A3:B3"/>
    <mergeCell ref="A4:B4"/>
    <mergeCell ref="E4:G4"/>
    <mergeCell ref="C9:D9"/>
    <mergeCell ref="C10:D10"/>
    <mergeCell ref="C12:D12"/>
    <mergeCell ref="C13:D13"/>
    <mergeCell ref="C14:D14"/>
    <mergeCell ref="C15:D15"/>
    <mergeCell ref="C17:D17"/>
    <mergeCell ref="C19:D19"/>
    <mergeCell ref="C24:D24"/>
    <mergeCell ref="C25:D25"/>
    <mergeCell ref="C26:D26"/>
    <mergeCell ref="C30:D30"/>
    <mergeCell ref="C31:D31"/>
    <mergeCell ref="C33:D33"/>
    <mergeCell ref="C34:D34"/>
    <mergeCell ref="C35:D3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1:D61"/>
    <mergeCell ref="C62:D62"/>
    <mergeCell ref="C63:D63"/>
    <mergeCell ref="C64:D64"/>
    <mergeCell ref="C65:D65"/>
    <mergeCell ref="C69:D69"/>
    <mergeCell ref="C70:D70"/>
    <mergeCell ref="C71:D71"/>
    <mergeCell ref="C72:D72"/>
    <mergeCell ref="C73:D73"/>
    <mergeCell ref="C74:D74"/>
    <mergeCell ref="C75:D75"/>
    <mergeCell ref="C79:D79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6:D96"/>
    <mergeCell ref="C97:D97"/>
    <mergeCell ref="C99:D99"/>
    <mergeCell ref="C100:D100"/>
    <mergeCell ref="C101:D101"/>
    <mergeCell ref="C103:D103"/>
    <mergeCell ref="C104:D104"/>
    <mergeCell ref="C106:D106"/>
    <mergeCell ref="C113:D113"/>
    <mergeCell ref="C115:D115"/>
    <mergeCell ref="C122:D122"/>
    <mergeCell ref="C124:D124"/>
    <mergeCell ref="C126:D126"/>
    <mergeCell ref="C128:D128"/>
    <mergeCell ref="C130:D130"/>
    <mergeCell ref="C135:D135"/>
    <mergeCell ref="C136:D136"/>
    <mergeCell ref="C138:D138"/>
    <mergeCell ref="C142:D142"/>
    <mergeCell ref="C143:D143"/>
    <mergeCell ref="C144:D144"/>
    <mergeCell ref="C145:D145"/>
    <mergeCell ref="C149:D149"/>
    <mergeCell ref="C150:D150"/>
    <mergeCell ref="C152:D152"/>
    <mergeCell ref="C153:D153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workbookViewId="0" topLeftCell="A7">
      <selection activeCell="C31" sqref="C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97</v>
      </c>
      <c r="B1" s="97"/>
      <c r="C1" s="97"/>
      <c r="D1" s="97"/>
      <c r="E1" s="97"/>
      <c r="F1" s="97"/>
      <c r="G1" s="97"/>
    </row>
    <row r="2" spans="1:7" ht="12.75" customHeight="1">
      <c r="A2" s="98" t="s">
        <v>98</v>
      </c>
      <c r="B2" s="99"/>
      <c r="C2" s="100"/>
      <c r="D2" s="100" t="s">
        <v>476</v>
      </c>
      <c r="E2" s="101"/>
      <c r="F2" s="102" t="s">
        <v>100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101</v>
      </c>
      <c r="B4" s="105"/>
      <c r="C4" s="106"/>
      <c r="D4" s="106"/>
      <c r="E4" s="107"/>
      <c r="F4" s="108" t="s">
        <v>102</v>
      </c>
      <c r="G4" s="111"/>
    </row>
    <row r="5" spans="1:7" ht="12.75" customHeight="1">
      <c r="A5" s="112" t="s">
        <v>26</v>
      </c>
      <c r="B5" s="113"/>
      <c r="C5" s="114" t="s">
        <v>27</v>
      </c>
      <c r="D5" s="115"/>
      <c r="E5" s="113"/>
      <c r="F5" s="108" t="s">
        <v>103</v>
      </c>
      <c r="G5" s="109"/>
    </row>
    <row r="6" spans="1:15" ht="12.75" customHeight="1">
      <c r="A6" s="110" t="s">
        <v>104</v>
      </c>
      <c r="B6" s="105"/>
      <c r="C6" s="106"/>
      <c r="D6" s="106"/>
      <c r="E6" s="107"/>
      <c r="F6" s="116" t="s">
        <v>105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106</v>
      </c>
      <c r="G7" s="117">
        <f>IF(G6=0,0,ROUND((F30+F32)/G6,1))</f>
        <v>0</v>
      </c>
    </row>
    <row r="8" spans="1:9" ht="12.75">
      <c r="A8" s="124" t="s">
        <v>107</v>
      </c>
      <c r="B8" s="108"/>
      <c r="C8" s="125"/>
      <c r="D8" s="125"/>
      <c r="E8" s="125"/>
      <c r="F8" s="126" t="s">
        <v>108</v>
      </c>
      <c r="G8" s="127"/>
      <c r="H8" s="128"/>
      <c r="I8" s="129"/>
    </row>
    <row r="9" spans="1:8" ht="12.75">
      <c r="A9" s="124" t="s">
        <v>109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110</v>
      </c>
      <c r="B10" s="108"/>
      <c r="C10" s="132" t="s">
        <v>7</v>
      </c>
      <c r="D10" s="132"/>
      <c r="E10" s="132"/>
      <c r="F10" s="133"/>
      <c r="G10" s="134"/>
      <c r="H10" s="135"/>
    </row>
    <row r="11" spans="1:57" ht="13.5" customHeight="1">
      <c r="A11" s="124" t="s">
        <v>111</v>
      </c>
      <c r="B11" s="108"/>
      <c r="C11" s="132"/>
      <c r="D11" s="132"/>
      <c r="E11" s="132"/>
      <c r="F11" s="136" t="s">
        <v>112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113</v>
      </c>
      <c r="B12" s="105"/>
      <c r="C12" s="140"/>
      <c r="D12" s="140"/>
      <c r="E12" s="140"/>
      <c r="F12" s="141" t="s">
        <v>114</v>
      </c>
      <c r="G12" s="142"/>
      <c r="H12" s="131"/>
    </row>
    <row r="13" spans="1:8" ht="28.5" customHeight="1">
      <c r="A13" s="143" t="s">
        <v>115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116</v>
      </c>
      <c r="B14" s="145"/>
      <c r="C14" s="146"/>
      <c r="D14" s="147" t="s">
        <v>117</v>
      </c>
      <c r="E14" s="147"/>
      <c r="F14" s="147"/>
      <c r="G14" s="147"/>
    </row>
    <row r="15" spans="1:7" ht="15.75" customHeight="1">
      <c r="A15" s="148"/>
      <c r="B15" s="149" t="s">
        <v>118</v>
      </c>
      <c r="C15" s="150">
        <f>'02  Rek'!E14</f>
        <v>0</v>
      </c>
      <c r="D15" s="151">
        <f>'02  Rek'!A19</f>
        <v>0</v>
      </c>
      <c r="E15" s="152"/>
      <c r="F15" s="153"/>
      <c r="G15" s="150">
        <f>'02  Rek'!I19</f>
        <v>0</v>
      </c>
    </row>
    <row r="16" spans="1:7" ht="15.75" customHeight="1">
      <c r="A16" s="148" t="s">
        <v>119</v>
      </c>
      <c r="B16" s="149" t="s">
        <v>120</v>
      </c>
      <c r="C16" s="150">
        <f>'02  Rek'!F14</f>
        <v>0</v>
      </c>
      <c r="D16" s="104">
        <f>'02  Rek'!A20</f>
        <v>0</v>
      </c>
      <c r="E16" s="154"/>
      <c r="F16" s="155"/>
      <c r="G16" s="150">
        <f>'02  Rek'!I20</f>
        <v>0</v>
      </c>
    </row>
    <row r="17" spans="1:7" ht="15.75" customHeight="1">
      <c r="A17" s="148" t="s">
        <v>121</v>
      </c>
      <c r="B17" s="149" t="s">
        <v>122</v>
      </c>
      <c r="C17" s="150">
        <f>'02  Rek'!H14</f>
        <v>0</v>
      </c>
      <c r="D17" s="104">
        <f>'02  Rek'!A21</f>
        <v>0</v>
      </c>
      <c r="E17" s="154"/>
      <c r="F17" s="155"/>
      <c r="G17" s="150">
        <f>'02  Rek'!I21</f>
        <v>0</v>
      </c>
    </row>
    <row r="18" spans="1:7" ht="15.75" customHeight="1">
      <c r="A18" s="156" t="s">
        <v>123</v>
      </c>
      <c r="B18" s="157" t="s">
        <v>124</v>
      </c>
      <c r="C18" s="150">
        <f>'02  Rek'!G14</f>
        <v>0</v>
      </c>
      <c r="D18" s="104">
        <f>'02  Rek'!A22</f>
        <v>0</v>
      </c>
      <c r="E18" s="154"/>
      <c r="F18" s="155"/>
      <c r="G18" s="150">
        <f>'02  Rek'!I22</f>
        <v>0</v>
      </c>
    </row>
    <row r="19" spans="1:7" ht="15.75" customHeight="1">
      <c r="A19" s="158" t="s">
        <v>125</v>
      </c>
      <c r="B19" s="149"/>
      <c r="C19" s="150">
        <f>SUM(C15:C18)</f>
        <v>0</v>
      </c>
      <c r="D19" s="104">
        <f>'02  Rek'!A23</f>
        <v>0</v>
      </c>
      <c r="E19" s="154"/>
      <c r="F19" s="155"/>
      <c r="G19" s="150">
        <f>'02  Rek'!I23</f>
        <v>0</v>
      </c>
    </row>
    <row r="20" spans="1:7" ht="15.75" customHeight="1">
      <c r="A20" s="158"/>
      <c r="B20" s="149"/>
      <c r="C20" s="150"/>
      <c r="D20" s="104">
        <f>'02  Rek'!A24</f>
        <v>0</v>
      </c>
      <c r="E20" s="154"/>
      <c r="F20" s="155"/>
      <c r="G20" s="150">
        <f>'02  Rek'!I24</f>
        <v>0</v>
      </c>
    </row>
    <row r="21" spans="1:7" ht="15.75" customHeight="1">
      <c r="A21" s="158" t="s">
        <v>42</v>
      </c>
      <c r="B21" s="149"/>
      <c r="C21" s="150">
        <f>'02  Rek'!I14</f>
        <v>0</v>
      </c>
      <c r="D21" s="104">
        <f>'02  Rek'!A25</f>
        <v>0</v>
      </c>
      <c r="E21" s="154"/>
      <c r="F21" s="155"/>
      <c r="G21" s="150">
        <f>'02  Rek'!I25</f>
        <v>0</v>
      </c>
    </row>
    <row r="22" spans="1:7" ht="15.75" customHeight="1">
      <c r="A22" s="159" t="s">
        <v>126</v>
      </c>
      <c r="B22" s="131"/>
      <c r="C22" s="150">
        <f>C19+C21</f>
        <v>0</v>
      </c>
      <c r="D22" s="104" t="s">
        <v>127</v>
      </c>
      <c r="E22" s="154"/>
      <c r="F22" s="155"/>
      <c r="G22" s="150">
        <f>G23-SUM(G15:G21)</f>
        <v>0</v>
      </c>
    </row>
    <row r="23" spans="1:7" ht="15.75" customHeight="1">
      <c r="A23" s="160" t="s">
        <v>128</v>
      </c>
      <c r="B23" s="160"/>
      <c r="C23" s="161">
        <f>C22+G23</f>
        <v>0</v>
      </c>
      <c r="D23" s="162" t="s">
        <v>129</v>
      </c>
      <c r="E23" s="163"/>
      <c r="F23" s="164"/>
      <c r="G23" s="150">
        <f>'02  Rek'!H27</f>
        <v>0</v>
      </c>
    </row>
    <row r="24" spans="1:7" ht="12.75">
      <c r="A24" s="165" t="s">
        <v>130</v>
      </c>
      <c r="B24" s="166"/>
      <c r="C24" s="167"/>
      <c r="D24" s="166" t="s">
        <v>131</v>
      </c>
      <c r="E24" s="166"/>
      <c r="F24" s="168" t="s">
        <v>132</v>
      </c>
      <c r="G24" s="169"/>
    </row>
    <row r="25" spans="1:7" ht="12.75">
      <c r="A25" s="159" t="s">
        <v>133</v>
      </c>
      <c r="B25" s="131"/>
      <c r="C25" s="170"/>
      <c r="D25" s="131" t="s">
        <v>133</v>
      </c>
      <c r="F25" s="171" t="s">
        <v>133</v>
      </c>
      <c r="G25" s="172"/>
    </row>
    <row r="26" spans="1:7" ht="37.5" customHeight="1">
      <c r="A26" s="159" t="s">
        <v>134</v>
      </c>
      <c r="B26" s="173"/>
      <c r="C26" s="170"/>
      <c r="D26" s="131" t="s">
        <v>134</v>
      </c>
      <c r="F26" s="171" t="s">
        <v>134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135</v>
      </c>
      <c r="B28" s="131"/>
      <c r="C28" s="170"/>
      <c r="D28" s="171" t="s">
        <v>136</v>
      </c>
      <c r="E28" s="170"/>
      <c r="F28" s="175" t="s">
        <v>136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16</v>
      </c>
      <c r="B30" s="179"/>
      <c r="C30" s="180">
        <v>15</v>
      </c>
      <c r="D30" s="179" t="s">
        <v>137</v>
      </c>
      <c r="E30" s="181"/>
      <c r="F30" s="182">
        <f>C23-F32</f>
        <v>0</v>
      </c>
      <c r="G30" s="182"/>
    </row>
    <row r="31" spans="1:7" ht="12.75">
      <c r="A31" s="178" t="s">
        <v>138</v>
      </c>
      <c r="B31" s="179"/>
      <c r="C31" s="180">
        <f>C30</f>
        <v>15</v>
      </c>
      <c r="D31" s="179" t="s">
        <v>139</v>
      </c>
      <c r="E31" s="181"/>
      <c r="F31" s="182">
        <f>ROUND(PRODUCT(F30,C31/100),0)</f>
        <v>0</v>
      </c>
      <c r="G31" s="182"/>
    </row>
    <row r="32" spans="1:7" ht="12.75">
      <c r="A32" s="178" t="s">
        <v>16</v>
      </c>
      <c r="B32" s="179"/>
      <c r="C32" s="180">
        <v>0</v>
      </c>
      <c r="D32" s="179" t="s">
        <v>139</v>
      </c>
      <c r="E32" s="181"/>
      <c r="F32" s="182">
        <v>0</v>
      </c>
      <c r="G32" s="182"/>
    </row>
    <row r="33" spans="1:7" ht="12.75" customHeight="1">
      <c r="A33" s="178" t="s">
        <v>138</v>
      </c>
      <c r="B33" s="183"/>
      <c r="C33" s="184">
        <f>C32</f>
        <v>0</v>
      </c>
      <c r="D33" s="179" t="s">
        <v>139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140</v>
      </c>
      <c r="B34" s="186"/>
      <c r="C34" s="186"/>
      <c r="D34" s="186"/>
      <c r="E34" s="187"/>
      <c r="F34" s="188">
        <f>ROUND(SUM(F30:F33),0)</f>
        <v>0</v>
      </c>
      <c r="G34" s="188"/>
    </row>
    <row r="36" spans="1:8" ht="12.75">
      <c r="A36" s="2" t="s">
        <v>141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  <row r="46" spans="2:7" ht="12.75">
      <c r="B46" s="192"/>
      <c r="C46" s="192"/>
      <c r="D46" s="192"/>
      <c r="E46" s="192"/>
      <c r="F46" s="192"/>
      <c r="G46" s="192"/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2"/>
      <c r="C51" s="192"/>
      <c r="D51" s="192"/>
      <c r="E51" s="192"/>
      <c r="F51" s="192"/>
      <c r="G51" s="192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8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>
      <c r="A1" s="193" t="s">
        <v>3</v>
      </c>
      <c r="B1" s="193"/>
      <c r="C1" s="194" t="s">
        <v>142</v>
      </c>
      <c r="D1" s="195"/>
      <c r="E1" s="196"/>
      <c r="F1" s="195"/>
      <c r="G1" s="197" t="s">
        <v>143</v>
      </c>
      <c r="H1" s="198"/>
      <c r="I1" s="199"/>
    </row>
    <row r="2" spans="1:9" ht="13.5">
      <c r="A2" s="200" t="s">
        <v>144</v>
      </c>
      <c r="B2" s="200"/>
      <c r="C2" s="201" t="s">
        <v>477</v>
      </c>
      <c r="D2" s="202"/>
      <c r="E2" s="203"/>
      <c r="F2" s="202"/>
      <c r="G2" s="204" t="s">
        <v>476</v>
      </c>
      <c r="H2" s="204"/>
      <c r="I2" s="204"/>
    </row>
    <row r="3" ht="13.5">
      <c r="F3" s="131"/>
    </row>
    <row r="4" spans="1:9" ht="19.5" customHeight="1">
      <c r="A4" s="205" t="s">
        <v>146</v>
      </c>
      <c r="B4" s="205"/>
      <c r="C4" s="205"/>
      <c r="D4" s="205"/>
      <c r="E4" s="205"/>
      <c r="F4" s="205"/>
      <c r="G4" s="205"/>
      <c r="H4" s="205"/>
      <c r="I4" s="205"/>
    </row>
    <row r="5" ht="13.5"/>
    <row r="6" spans="1:9" s="131" customFormat="1" ht="13.5">
      <c r="A6" s="206"/>
      <c r="B6" s="207" t="s">
        <v>147</v>
      </c>
      <c r="C6" s="207"/>
      <c r="D6" s="147"/>
      <c r="E6" s="208" t="s">
        <v>38</v>
      </c>
      <c r="F6" s="209" t="s">
        <v>39</v>
      </c>
      <c r="G6" s="209" t="s">
        <v>40</v>
      </c>
      <c r="H6" s="209" t="s">
        <v>41</v>
      </c>
      <c r="I6" s="210" t="s">
        <v>42</v>
      </c>
    </row>
    <row r="7" spans="1:9" s="131" customFormat="1" ht="12.75">
      <c r="A7" s="211">
        <f>'02  Pol'!B7</f>
        <v>0</v>
      </c>
      <c r="B7" s="66">
        <f>'02  Pol'!C7</f>
        <v>0</v>
      </c>
      <c r="D7" s="212"/>
      <c r="E7" s="213">
        <f>'02  Pol'!BA15</f>
        <v>0</v>
      </c>
      <c r="F7" s="214">
        <f>'02  Pol'!BB15</f>
        <v>0</v>
      </c>
      <c r="G7" s="214">
        <f>'02  Pol'!BC15</f>
        <v>0</v>
      </c>
      <c r="H7" s="214">
        <f>'02  Pol'!BD15</f>
        <v>0</v>
      </c>
      <c r="I7" s="215">
        <f>'02  Pol'!BE15</f>
        <v>0</v>
      </c>
    </row>
    <row r="8" spans="1:9" s="131" customFormat="1" ht="12.75">
      <c r="A8" s="211">
        <f>'02  Pol'!B16</f>
        <v>0</v>
      </c>
      <c r="B8" s="66">
        <f>'02  Pol'!C16</f>
        <v>0</v>
      </c>
      <c r="D8" s="212"/>
      <c r="E8" s="213">
        <f>'02  Pol'!BA23</f>
        <v>0</v>
      </c>
      <c r="F8" s="214">
        <f>'02  Pol'!BB23</f>
        <v>0</v>
      </c>
      <c r="G8" s="214">
        <f>'02  Pol'!BC23</f>
        <v>0</v>
      </c>
      <c r="H8" s="214">
        <f>'02  Pol'!BD23</f>
        <v>0</v>
      </c>
      <c r="I8" s="215">
        <f>'02  Pol'!BE23</f>
        <v>0</v>
      </c>
    </row>
    <row r="9" spans="1:9" s="131" customFormat="1" ht="12.75">
      <c r="A9" s="211">
        <f>'02  Pol'!B24</f>
        <v>0</v>
      </c>
      <c r="B9" s="66">
        <f>'02  Pol'!C24</f>
        <v>0</v>
      </c>
      <c r="D9" s="212"/>
      <c r="E9" s="213">
        <f>'02  Pol'!BA80</f>
        <v>0</v>
      </c>
      <c r="F9" s="214">
        <f>'02  Pol'!BB80</f>
        <v>0</v>
      </c>
      <c r="G9" s="214">
        <f>'02  Pol'!BC80</f>
        <v>0</v>
      </c>
      <c r="H9" s="214">
        <f>'02  Pol'!BD80</f>
        <v>0</v>
      </c>
      <c r="I9" s="215">
        <f>'02  Pol'!BE80</f>
        <v>0</v>
      </c>
    </row>
    <row r="10" spans="1:9" s="131" customFormat="1" ht="12.75">
      <c r="A10" s="211">
        <f>'02  Pol'!B81</f>
        <v>0</v>
      </c>
      <c r="B10" s="66">
        <f>'02  Pol'!C81</f>
        <v>0</v>
      </c>
      <c r="D10" s="212"/>
      <c r="E10" s="213">
        <f>'02  Pol'!BA110</f>
        <v>0</v>
      </c>
      <c r="F10" s="214">
        <f>'02  Pol'!BB110</f>
        <v>0</v>
      </c>
      <c r="G10" s="214">
        <f>'02  Pol'!BC110</f>
        <v>0</v>
      </c>
      <c r="H10" s="214">
        <f>'02  Pol'!BD110</f>
        <v>0</v>
      </c>
      <c r="I10" s="215">
        <f>'02  Pol'!BE110</f>
        <v>0</v>
      </c>
    </row>
    <row r="11" spans="1:9" s="131" customFormat="1" ht="12.75">
      <c r="A11" s="211">
        <f>'02  Pol'!B111</f>
        <v>0</v>
      </c>
      <c r="B11" s="66">
        <f>'02  Pol'!C111</f>
        <v>0</v>
      </c>
      <c r="D11" s="212"/>
      <c r="E11" s="213">
        <f>'02  Pol'!BA140</f>
        <v>0</v>
      </c>
      <c r="F11" s="214">
        <f>'02  Pol'!BB140</f>
        <v>0</v>
      </c>
      <c r="G11" s="214">
        <f>'02  Pol'!BC140</f>
        <v>0</v>
      </c>
      <c r="H11" s="214">
        <f>'02  Pol'!BD140</f>
        <v>0</v>
      </c>
      <c r="I11" s="215">
        <f>'02  Pol'!BE140</f>
        <v>0</v>
      </c>
    </row>
    <row r="12" spans="1:9" s="131" customFormat="1" ht="12.75">
      <c r="A12" s="211">
        <f>'02  Pol'!B141</f>
        <v>0</v>
      </c>
      <c r="B12" s="66">
        <f>'02  Pol'!C141</f>
        <v>0</v>
      </c>
      <c r="D12" s="212"/>
      <c r="E12" s="213">
        <f>'02  Pol'!BA147</f>
        <v>0</v>
      </c>
      <c r="F12" s="214">
        <f>'02  Pol'!BB147</f>
        <v>0</v>
      </c>
      <c r="G12" s="214">
        <f>'02  Pol'!BC147</f>
        <v>0</v>
      </c>
      <c r="H12" s="214">
        <f>'02  Pol'!BD147</f>
        <v>0</v>
      </c>
      <c r="I12" s="215">
        <f>'02  Pol'!BE147</f>
        <v>0</v>
      </c>
    </row>
    <row r="13" spans="1:9" s="131" customFormat="1" ht="13.5">
      <c r="A13" s="211">
        <f>'02  Pol'!B148</f>
        <v>0</v>
      </c>
      <c r="B13" s="66">
        <f>'02  Pol'!C148</f>
        <v>0</v>
      </c>
      <c r="D13" s="212"/>
      <c r="E13" s="213">
        <f>'02  Pol'!BA155</f>
        <v>0</v>
      </c>
      <c r="F13" s="214">
        <f>'02  Pol'!BB155</f>
        <v>0</v>
      </c>
      <c r="G13" s="214">
        <f>'02  Pol'!BC155</f>
        <v>0</v>
      </c>
      <c r="H13" s="214">
        <f>'02  Pol'!BD155</f>
        <v>0</v>
      </c>
      <c r="I13" s="215">
        <f>'02  Pol'!BE155</f>
        <v>0</v>
      </c>
    </row>
    <row r="14" spans="1:9" s="14" customFormat="1" ht="13.5">
      <c r="A14" s="216"/>
      <c r="B14" s="217" t="s">
        <v>148</v>
      </c>
      <c r="C14" s="217"/>
      <c r="D14" s="218"/>
      <c r="E14" s="219">
        <f>SUM(E7:E13)</f>
        <v>0</v>
      </c>
      <c r="F14" s="220">
        <f>SUM(F7:F13)</f>
        <v>0</v>
      </c>
      <c r="G14" s="220">
        <f>SUM(G7:G13)</f>
        <v>0</v>
      </c>
      <c r="H14" s="220">
        <f>SUM(H7:H13)</f>
        <v>0</v>
      </c>
      <c r="I14" s="221">
        <f>SUM(I7:I13)</f>
        <v>0</v>
      </c>
    </row>
    <row r="15" spans="1:9" ht="12.75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57" ht="19.5" customHeight="1">
      <c r="A16" s="222" t="s">
        <v>149</v>
      </c>
      <c r="B16" s="222"/>
      <c r="C16" s="222"/>
      <c r="D16" s="222"/>
      <c r="E16" s="222"/>
      <c r="F16" s="222"/>
      <c r="G16" s="222"/>
      <c r="H16" s="222"/>
      <c r="I16" s="222"/>
      <c r="BA16" s="138"/>
      <c r="BB16" s="138"/>
      <c r="BC16" s="138"/>
      <c r="BD16" s="138"/>
      <c r="BE16" s="138"/>
    </row>
    <row r="17" ht="13.5"/>
    <row r="18" spans="1:9" ht="12.75">
      <c r="A18" s="165" t="s">
        <v>150</v>
      </c>
      <c r="B18" s="166"/>
      <c r="C18" s="166"/>
      <c r="D18" s="223"/>
      <c r="E18" s="224" t="s">
        <v>151</v>
      </c>
      <c r="F18" s="225" t="s">
        <v>17</v>
      </c>
      <c r="G18" s="226" t="s">
        <v>152</v>
      </c>
      <c r="H18" s="227"/>
      <c r="I18" s="228" t="s">
        <v>151</v>
      </c>
    </row>
    <row r="19" spans="1:53" ht="12.75">
      <c r="A19" s="158" t="s">
        <v>89</v>
      </c>
      <c r="B19" s="149"/>
      <c r="C19" s="149"/>
      <c r="D19" s="229"/>
      <c r="E19" s="230"/>
      <c r="F19" s="231"/>
      <c r="G19" s="232">
        <v>0</v>
      </c>
      <c r="H19" s="233"/>
      <c r="I19" s="234">
        <f aca="true" t="shared" si="0" ref="I19:I26">E19+F19*G19/100</f>
        <v>0</v>
      </c>
      <c r="BA19" s="1">
        <v>0</v>
      </c>
    </row>
    <row r="20" spans="1:53" ht="12.75">
      <c r="A20" s="158" t="s">
        <v>90</v>
      </c>
      <c r="B20" s="149"/>
      <c r="C20" s="149"/>
      <c r="D20" s="229"/>
      <c r="E20" s="230"/>
      <c r="F20" s="231"/>
      <c r="G20" s="232">
        <v>0</v>
      </c>
      <c r="H20" s="233"/>
      <c r="I20" s="234">
        <f t="shared" si="0"/>
        <v>0</v>
      </c>
      <c r="BA20" s="1">
        <v>0</v>
      </c>
    </row>
    <row r="21" spans="1:53" ht="12.75">
      <c r="A21" s="158" t="s">
        <v>91</v>
      </c>
      <c r="B21" s="149"/>
      <c r="C21" s="149"/>
      <c r="D21" s="229"/>
      <c r="E21" s="230"/>
      <c r="F21" s="231"/>
      <c r="G21" s="232">
        <v>0</v>
      </c>
      <c r="H21" s="233"/>
      <c r="I21" s="234">
        <f t="shared" si="0"/>
        <v>0</v>
      </c>
      <c r="BA21" s="1">
        <v>0</v>
      </c>
    </row>
    <row r="22" spans="1:53" ht="12.75">
      <c r="A22" s="158" t="s">
        <v>92</v>
      </c>
      <c r="B22" s="149"/>
      <c r="C22" s="149"/>
      <c r="D22" s="229"/>
      <c r="E22" s="230"/>
      <c r="F22" s="231"/>
      <c r="G22" s="232">
        <v>0</v>
      </c>
      <c r="H22" s="233"/>
      <c r="I22" s="234">
        <f t="shared" si="0"/>
        <v>0</v>
      </c>
      <c r="BA22" s="1">
        <v>0</v>
      </c>
    </row>
    <row r="23" spans="1:53" ht="12.75">
      <c r="A23" s="158" t="s">
        <v>93</v>
      </c>
      <c r="B23" s="149"/>
      <c r="C23" s="149"/>
      <c r="D23" s="229"/>
      <c r="E23" s="230"/>
      <c r="F23" s="231"/>
      <c r="G23" s="232">
        <v>0</v>
      </c>
      <c r="H23" s="233"/>
      <c r="I23" s="234">
        <f t="shared" si="0"/>
        <v>0</v>
      </c>
      <c r="BA23" s="1">
        <v>1</v>
      </c>
    </row>
    <row r="24" spans="1:53" ht="12.75">
      <c r="A24" s="158" t="s">
        <v>94</v>
      </c>
      <c r="B24" s="149"/>
      <c r="C24" s="149"/>
      <c r="D24" s="229"/>
      <c r="E24" s="230"/>
      <c r="F24" s="231"/>
      <c r="G24" s="232">
        <v>0</v>
      </c>
      <c r="H24" s="233"/>
      <c r="I24" s="234">
        <f t="shared" si="0"/>
        <v>0</v>
      </c>
      <c r="BA24" s="1">
        <v>1</v>
      </c>
    </row>
    <row r="25" spans="1:53" ht="12.75">
      <c r="A25" s="158" t="s">
        <v>95</v>
      </c>
      <c r="B25" s="149"/>
      <c r="C25" s="149"/>
      <c r="D25" s="229"/>
      <c r="E25" s="230"/>
      <c r="F25" s="231"/>
      <c r="G25" s="232">
        <v>0</v>
      </c>
      <c r="H25" s="233"/>
      <c r="I25" s="234">
        <f t="shared" si="0"/>
        <v>0</v>
      </c>
      <c r="BA25" s="1">
        <v>2</v>
      </c>
    </row>
    <row r="26" spans="1:53" ht="12.75">
      <c r="A26" s="158" t="s">
        <v>96</v>
      </c>
      <c r="B26" s="149"/>
      <c r="C26" s="149"/>
      <c r="D26" s="229"/>
      <c r="E26" s="230"/>
      <c r="F26" s="231"/>
      <c r="G26" s="232">
        <v>0</v>
      </c>
      <c r="H26" s="233"/>
      <c r="I26" s="234">
        <f t="shared" si="0"/>
        <v>0</v>
      </c>
      <c r="BA26" s="1">
        <v>2</v>
      </c>
    </row>
    <row r="27" spans="1:9" ht="13.5">
      <c r="A27" s="235"/>
      <c r="B27" s="236" t="s">
        <v>153</v>
      </c>
      <c r="C27" s="237"/>
      <c r="D27" s="238"/>
      <c r="E27" s="239"/>
      <c r="F27" s="240"/>
      <c r="G27" s="240"/>
      <c r="H27" s="241">
        <f>SUM(I19:I26)</f>
        <v>0</v>
      </c>
      <c r="I27" s="241"/>
    </row>
    <row r="29" spans="2:9" ht="12.75">
      <c r="B29" s="14"/>
      <c r="F29" s="242"/>
      <c r="G29" s="243"/>
      <c r="H29" s="243"/>
      <c r="I29" s="50"/>
    </row>
    <row r="30" spans="6:9" ht="12.75">
      <c r="F30" s="242"/>
      <c r="G30" s="243"/>
      <c r="H30" s="243"/>
      <c r="I30" s="50"/>
    </row>
    <row r="31" spans="6:9" ht="12.75">
      <c r="F31" s="242"/>
      <c r="G31" s="243"/>
      <c r="H31" s="243"/>
      <c r="I31" s="50"/>
    </row>
    <row r="32" spans="6:9" ht="12.75">
      <c r="F32" s="242"/>
      <c r="G32" s="243"/>
      <c r="H32" s="243"/>
      <c r="I32" s="50"/>
    </row>
    <row r="33" spans="6:9" ht="12.75">
      <c r="F33" s="242"/>
      <c r="G33" s="243"/>
      <c r="H33" s="243"/>
      <c r="I33" s="50"/>
    </row>
    <row r="34" spans="6:9" ht="12.75">
      <c r="F34" s="242"/>
      <c r="G34" s="243"/>
      <c r="H34" s="243"/>
      <c r="I34" s="50"/>
    </row>
    <row r="35" spans="6:9" ht="12.75">
      <c r="F35" s="242"/>
      <c r="G35" s="243"/>
      <c r="H35" s="243"/>
      <c r="I35" s="50"/>
    </row>
    <row r="36" spans="6:9" ht="12.75">
      <c r="F36" s="242"/>
      <c r="G36" s="243"/>
      <c r="H36" s="243"/>
      <c r="I36" s="50"/>
    </row>
    <row r="37" spans="6:9" ht="12.75">
      <c r="F37" s="242"/>
      <c r="G37" s="243"/>
      <c r="H37" s="243"/>
      <c r="I37" s="50"/>
    </row>
    <row r="38" spans="6:9" ht="12.75">
      <c r="F38" s="242"/>
      <c r="G38" s="243"/>
      <c r="H38" s="243"/>
      <c r="I38" s="50"/>
    </row>
    <row r="39" spans="6:9" ht="12.75">
      <c r="F39" s="242"/>
      <c r="G39" s="243"/>
      <c r="H39" s="243"/>
      <c r="I39" s="50"/>
    </row>
    <row r="40" spans="6:9" ht="12.75">
      <c r="F40" s="242"/>
      <c r="G40" s="243"/>
      <c r="H40" s="243"/>
      <c r="I40" s="50"/>
    </row>
    <row r="41" spans="6:9" ht="12.75">
      <c r="F41" s="242"/>
      <c r="G41" s="243"/>
      <c r="H41" s="243"/>
      <c r="I41" s="50"/>
    </row>
    <row r="42" spans="6:9" ht="12.75">
      <c r="F42" s="242"/>
      <c r="G42" s="243"/>
      <c r="H42" s="243"/>
      <c r="I42" s="50"/>
    </row>
    <row r="43" spans="6:9" ht="12.75">
      <c r="F43" s="242"/>
      <c r="G43" s="243"/>
      <c r="H43" s="243"/>
      <c r="I43" s="50"/>
    </row>
    <row r="44" spans="6:9" ht="12.75">
      <c r="F44" s="242"/>
      <c r="G44" s="243"/>
      <c r="H44" s="243"/>
      <c r="I44" s="50"/>
    </row>
    <row r="45" spans="6:9" ht="12.75">
      <c r="F45" s="242"/>
      <c r="G45" s="243"/>
      <c r="H45" s="243"/>
      <c r="I45" s="50"/>
    </row>
    <row r="46" spans="6:9" ht="12.75">
      <c r="F46" s="242"/>
      <c r="G46" s="243"/>
      <c r="H46" s="243"/>
      <c r="I46" s="50"/>
    </row>
    <row r="47" spans="6:9" ht="12.75">
      <c r="F47" s="242"/>
      <c r="G47" s="243"/>
      <c r="H47" s="243"/>
      <c r="I47" s="50"/>
    </row>
    <row r="48" spans="6:9" ht="12.75">
      <c r="F48" s="242"/>
      <c r="G48" s="243"/>
      <c r="H48" s="243"/>
      <c r="I48" s="50"/>
    </row>
    <row r="49" spans="6:9" ht="12.75">
      <c r="F49" s="242"/>
      <c r="G49" s="243"/>
      <c r="H49" s="243"/>
      <c r="I49" s="50"/>
    </row>
    <row r="50" spans="6:9" ht="12.75">
      <c r="F50" s="242"/>
      <c r="G50" s="243"/>
      <c r="H50" s="243"/>
      <c r="I50" s="50"/>
    </row>
    <row r="51" spans="6:9" ht="12.75">
      <c r="F51" s="242"/>
      <c r="G51" s="243"/>
      <c r="H51" s="243"/>
      <c r="I51" s="50"/>
    </row>
    <row r="52" spans="6:9" ht="12.75">
      <c r="F52" s="242"/>
      <c r="G52" s="243"/>
      <c r="H52" s="243"/>
      <c r="I52" s="50"/>
    </row>
    <row r="53" spans="6:9" ht="12.75">
      <c r="F53" s="242"/>
      <c r="G53" s="243"/>
      <c r="H53" s="243"/>
      <c r="I53" s="50"/>
    </row>
    <row r="54" spans="6:9" ht="12.75">
      <c r="F54" s="242"/>
      <c r="G54" s="243"/>
      <c r="H54" s="243"/>
      <c r="I54" s="50"/>
    </row>
    <row r="55" spans="6:9" ht="12.75">
      <c r="F55" s="242"/>
      <c r="G55" s="243"/>
      <c r="H55" s="243"/>
      <c r="I55" s="50"/>
    </row>
    <row r="56" spans="6:9" ht="12.75">
      <c r="F56" s="242"/>
      <c r="G56" s="243"/>
      <c r="H56" s="243"/>
      <c r="I56" s="50"/>
    </row>
    <row r="57" spans="6:9" ht="12.75">
      <c r="F57" s="242"/>
      <c r="G57" s="243"/>
      <c r="H57" s="243"/>
      <c r="I57" s="50"/>
    </row>
    <row r="58" spans="6:9" ht="12.75">
      <c r="F58" s="242"/>
      <c r="G58" s="243"/>
      <c r="H58" s="243"/>
      <c r="I58" s="50"/>
    </row>
    <row r="59" spans="6:9" ht="12.75">
      <c r="F59" s="242"/>
      <c r="G59" s="243"/>
      <c r="H59" s="243"/>
      <c r="I59" s="50"/>
    </row>
    <row r="60" spans="6:9" ht="12.75">
      <c r="F60" s="242"/>
      <c r="G60" s="243"/>
      <c r="H60" s="243"/>
      <c r="I60" s="50"/>
    </row>
    <row r="61" spans="6:9" ht="12.75">
      <c r="F61" s="242"/>
      <c r="G61" s="243"/>
      <c r="H61" s="243"/>
      <c r="I61" s="50"/>
    </row>
    <row r="62" spans="6:9" ht="12.75">
      <c r="F62" s="242"/>
      <c r="G62" s="243"/>
      <c r="H62" s="243"/>
      <c r="I62" s="50"/>
    </row>
    <row r="63" spans="6:9" ht="12.75">
      <c r="F63" s="242"/>
      <c r="G63" s="243"/>
      <c r="H63" s="243"/>
      <c r="I63" s="50"/>
    </row>
    <row r="64" spans="6:9" ht="12.75">
      <c r="F64" s="242"/>
      <c r="G64" s="243"/>
      <c r="H64" s="243"/>
      <c r="I64" s="50"/>
    </row>
    <row r="65" spans="6:9" ht="12.75">
      <c r="F65" s="242"/>
      <c r="G65" s="243"/>
      <c r="H65" s="243"/>
      <c r="I65" s="50"/>
    </row>
    <row r="66" spans="6:9" ht="12.75">
      <c r="F66" s="242"/>
      <c r="G66" s="243"/>
      <c r="H66" s="243"/>
      <c r="I66" s="50"/>
    </row>
    <row r="67" spans="6:9" ht="12.75">
      <c r="F67" s="242"/>
      <c r="G67" s="243"/>
      <c r="H67" s="243"/>
      <c r="I67" s="50"/>
    </row>
    <row r="68" spans="6:9" ht="12.75">
      <c r="F68" s="242"/>
      <c r="G68" s="243"/>
      <c r="H68" s="243"/>
      <c r="I68" s="50"/>
    </row>
    <row r="69" spans="6:9" ht="12.75">
      <c r="F69" s="242"/>
      <c r="G69" s="243"/>
      <c r="H69" s="243"/>
      <c r="I69" s="50"/>
    </row>
    <row r="70" spans="6:9" ht="12.75">
      <c r="F70" s="242"/>
      <c r="G70" s="243"/>
      <c r="H70" s="243"/>
      <c r="I70" s="50"/>
    </row>
    <row r="71" spans="6:9" ht="12.75">
      <c r="F71" s="242"/>
      <c r="G71" s="243"/>
      <c r="H71" s="243"/>
      <c r="I71" s="50"/>
    </row>
    <row r="72" spans="6:9" ht="12.75">
      <c r="F72" s="242"/>
      <c r="G72" s="243"/>
      <c r="H72" s="243"/>
      <c r="I72" s="50"/>
    </row>
    <row r="73" spans="6:9" ht="12.75">
      <c r="F73" s="242"/>
      <c r="G73" s="243"/>
      <c r="H73" s="243"/>
      <c r="I73" s="50"/>
    </row>
    <row r="74" spans="6:9" ht="12.75">
      <c r="F74" s="242"/>
      <c r="G74" s="243"/>
      <c r="H74" s="243"/>
      <c r="I74" s="50"/>
    </row>
    <row r="75" spans="6:9" ht="12.75">
      <c r="F75" s="242"/>
      <c r="G75" s="243"/>
      <c r="H75" s="243"/>
      <c r="I75" s="50"/>
    </row>
    <row r="76" spans="6:9" ht="12.75">
      <c r="F76" s="242"/>
      <c r="G76" s="243"/>
      <c r="H76" s="243"/>
      <c r="I76" s="50"/>
    </row>
    <row r="77" spans="6:9" ht="12.75">
      <c r="F77" s="242"/>
      <c r="G77" s="243"/>
      <c r="H77" s="243"/>
      <c r="I77" s="50"/>
    </row>
    <row r="78" spans="6:9" ht="12.75">
      <c r="F78" s="242"/>
      <c r="G78" s="243"/>
      <c r="H78" s="243"/>
      <c r="I78" s="50"/>
    </row>
  </sheetData>
  <sheetProtection selectLockedCells="1" selectUnlockedCells="1"/>
  <mergeCells count="6">
    <mergeCell ref="A1:B1"/>
    <mergeCell ref="A2:B2"/>
    <mergeCell ref="G2:I2"/>
    <mergeCell ref="A4:I4"/>
    <mergeCell ref="A16:I16"/>
    <mergeCell ref="H27:I27"/>
  </mergeCells>
  <printOptions/>
  <pageMargins left="0.5902777777777778" right="0.39375" top="0.5902777777777778" bottom="0.984027777777778" header="0.5118110236220472" footer="0.5118055555555556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2021-12-01T06:08:13Z</dcterms:created>
  <dcterms:modified xsi:type="dcterms:W3CDTF">2021-12-07T08:56:13Z</dcterms:modified>
  <cp:category/>
  <cp:version/>
  <cp:contentType/>
  <cp:contentStatus/>
  <cp:revision>2</cp:revision>
</cp:coreProperties>
</file>